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diogo.moreira\Dropbox\Projeto Eleições\Material Produzido\Relatórios, Modelos e Planilhas\"/>
    </mc:Choice>
  </mc:AlternateContent>
  <bookViews>
    <workbookView xWindow="0" yWindow="300" windowWidth="14430" windowHeight="9405"/>
  </bookViews>
  <sheets>
    <sheet name="Base de Dados" sheetId="1" r:id="rId1"/>
    <sheet name="BD - Listas" sheetId="2" r:id="rId2"/>
    <sheet name="BD - Operacional" sheetId="3" r:id="rId3"/>
    <sheet name="Dados Básicos" sheetId="5" r:id="rId4"/>
    <sheet name="Partes" sheetId="4" r:id="rId5"/>
    <sheet name="Partes - Candidatos" sheetId="17" r:id="rId6"/>
    <sheet name="Sanções" sheetId="11" r:id="rId7"/>
    <sheet name="Sanções - Retirada" sheetId="15" r:id="rId8"/>
    <sheet name="Sanções - Multas" sheetId="19" r:id="rId9"/>
    <sheet name="Fundamentos" sheetId="12" r:id="rId10"/>
    <sheet name="Datas" sheetId="13" r:id="rId11"/>
    <sheet name="Datas - Liminar" sheetId="18" r:id="rId12"/>
  </sheets>
  <definedNames>
    <definedName name="Altera_Liminar">'BD - Listas'!$S$2:$S$5</definedName>
    <definedName name="Altera_Sentença">'BD - Listas'!$AB$2:$AB$6</definedName>
    <definedName name="Cargo_Pretendido">'BD - Listas'!$E$2:$E$9</definedName>
    <definedName name="Conhecimento_Ação">'BD - Listas'!$P$2:$P$4</definedName>
    <definedName name="Conhecimento_Recurso">'BD - Listas'!$Z$2:$Z$4</definedName>
    <definedName name="Decisão_Disponibilidade">'BD - Listas'!$L$2:$L$5</definedName>
    <definedName name="Decisão_Multa">'BD - Listas'!$T$2:$T$3</definedName>
    <definedName name="Decisão_Resposta">'BD - Listas'!$V$2:$V$3</definedName>
    <definedName name="Decisão_Retirada">'BD - Listas'!$M$2:$M$6</definedName>
    <definedName name="Diretório">'BD - Listas'!$F$2:$F$3</definedName>
    <definedName name="Fundamento_Conhecimento_Ação">'BD - Listas'!$Q$2:$Q$10</definedName>
    <definedName name="Fundamento_Conhecimento_Recurso">'BD - Listas'!$AC$2:$AC$8</definedName>
    <definedName name="Fundamento_Multa">'BD - Listas'!$U$2:$U$21</definedName>
    <definedName name="Fundamento_Retirada">'BD - Listas'!$O$2:$O$28</definedName>
    <definedName name="Local_de_Publicação">'BD - Listas'!$G$2:$G$12</definedName>
    <definedName name="Posicionamento_Colegiado">'BD - Listas'!$Y$2:$Y$3</definedName>
    <definedName name="Prazo_Retirada">'BD - Listas'!$R$2:$R$20</definedName>
    <definedName name="Rede_Social">'BD - Listas'!$H$2:$H$6</definedName>
    <definedName name="Resultado_Final">'BD - Listas'!$AD$2:$AD$4</definedName>
    <definedName name="Retirada_Espontânea">'BD - Listas'!$J$2:$J$4</definedName>
    <definedName name="Sim_Não">'BD - Listas'!$A$2:$A$3</definedName>
    <definedName name="Tipo_de_Ação">'BD - Listas'!$K$2:$K$8</definedName>
    <definedName name="Tipo_de_Parte">'BD - Listas'!$D$2:$D$15</definedName>
    <definedName name="Tipo_de_Parte_Recursal">'BD - Listas'!$AA$2:$AA$5</definedName>
    <definedName name="Tipo_de_Publicação">'BD - Listas'!$I$2:$I$13</definedName>
    <definedName name="Tipo_de_Recurso">'BD - Listas'!$X$2:$X$8</definedName>
    <definedName name="Tipo_de_Retirada">'BD - Listas'!$N$2:$N$4</definedName>
    <definedName name="Tipo_Diretório">'BD - Listas'!$F$2:$F$4</definedName>
    <definedName name="Unidade_de_Tempo">'BD - Listas'!$W$2:$W$5</definedName>
    <definedName name="Unidade_Federativa_Sigla">'BD - Listas'!$B$2:$B$29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9" l="1"/>
  <c r="H5" i="19"/>
  <c r="H6" i="19"/>
  <c r="H7" i="19"/>
  <c r="H8" i="19"/>
  <c r="H9" i="19"/>
  <c r="H10" i="19"/>
  <c r="H11" i="19"/>
  <c r="H12" i="19"/>
  <c r="H13" i="19"/>
  <c r="H14" i="19"/>
  <c r="H15" i="19"/>
  <c r="H16" i="19"/>
  <c r="H17" i="19"/>
  <c r="H18" i="19"/>
  <c r="H19" i="19"/>
  <c r="H20" i="19"/>
  <c r="H21" i="19"/>
  <c r="H22" i="19"/>
  <c r="H3" i="19"/>
  <c r="E3" i="19"/>
  <c r="G4" i="19"/>
  <c r="G5" i="19"/>
  <c r="G6" i="19"/>
  <c r="G7" i="19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3" i="19"/>
  <c r="AC4" i="12"/>
  <c r="F4" i="19"/>
  <c r="F5" i="19"/>
  <c r="F6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3" i="19"/>
  <c r="C3" i="19"/>
  <c r="E4" i="19"/>
  <c r="E5" i="19"/>
  <c r="E6" i="19"/>
  <c r="E7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D4" i="19"/>
  <c r="D5" i="19"/>
  <c r="D6" i="19"/>
  <c r="D7" i="19"/>
  <c r="D8" i="19"/>
  <c r="D9" i="19"/>
  <c r="D10" i="19"/>
  <c r="D11" i="19"/>
  <c r="D12" i="19"/>
  <c r="D13" i="19"/>
  <c r="D14" i="19"/>
  <c r="D15" i="19"/>
  <c r="D16" i="19"/>
  <c r="D17" i="19"/>
  <c r="D18" i="19"/>
  <c r="D19" i="19"/>
  <c r="D20" i="19"/>
  <c r="D21" i="19"/>
  <c r="D22" i="19"/>
  <c r="D3" i="19"/>
  <c r="W4" i="12"/>
  <c r="C4" i="19"/>
  <c r="C5" i="19"/>
  <c r="C6" i="19"/>
  <c r="C7" i="19"/>
  <c r="C8" i="19"/>
  <c r="C9" i="19"/>
  <c r="C10" i="19"/>
  <c r="C11" i="19"/>
  <c r="C12" i="19"/>
  <c r="C13" i="19"/>
  <c r="C14" i="19"/>
  <c r="C15" i="19"/>
  <c r="C16" i="19"/>
  <c r="C17" i="19"/>
  <c r="C18" i="19"/>
  <c r="C19" i="19"/>
  <c r="C20" i="19"/>
  <c r="C21" i="19"/>
  <c r="C22" i="19"/>
  <c r="C74" i="12" l="1"/>
  <c r="C70" i="12"/>
  <c r="C68" i="12"/>
  <c r="AC9" i="5" l="1"/>
  <c r="AC6" i="5"/>
  <c r="AC7" i="5"/>
  <c r="AC5" i="5"/>
  <c r="AC3" i="5"/>
  <c r="AC4" i="5"/>
  <c r="AC2" i="5"/>
  <c r="AL33" i="4" l="1"/>
  <c r="AL34" i="4"/>
  <c r="AL35" i="4"/>
  <c r="AL36" i="4"/>
  <c r="AL37" i="4"/>
  <c r="AL38" i="4"/>
  <c r="AL39" i="4"/>
  <c r="AL32" i="4"/>
  <c r="AL40" i="4" s="1"/>
  <c r="AJ33" i="4"/>
  <c r="AJ34" i="4"/>
  <c r="AJ35" i="4"/>
  <c r="AJ36" i="4"/>
  <c r="AJ37" i="4"/>
  <c r="AJ38" i="4"/>
  <c r="AJ39" i="4"/>
  <c r="AJ32" i="4"/>
  <c r="AJ40" i="4" s="1"/>
  <c r="AH40" i="4"/>
  <c r="AI40" i="4"/>
  <c r="AK40" i="4"/>
  <c r="AG40" i="4"/>
  <c r="AH33" i="4" s="1"/>
  <c r="AH32" i="4" l="1"/>
  <c r="AH36" i="4"/>
  <c r="AH39" i="4"/>
  <c r="AH35" i="4"/>
  <c r="AH38" i="4"/>
  <c r="AH34" i="4"/>
  <c r="AH37" i="4"/>
  <c r="G7" i="18" l="1"/>
  <c r="G6" i="18"/>
  <c r="G5" i="18"/>
  <c r="G4" i="18"/>
  <c r="G3" i="18"/>
  <c r="G2" i="18"/>
  <c r="G8" i="18" s="1"/>
  <c r="D2" i="13" l="1"/>
  <c r="B16" i="4" l="1"/>
  <c r="K8" i="4"/>
  <c r="J8" i="4"/>
  <c r="I8" i="4"/>
  <c r="H8" i="4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M17" i="11" l="1"/>
  <c r="M16" i="11"/>
  <c r="H26" i="11" l="1"/>
  <c r="H2" i="11"/>
  <c r="H27" i="11"/>
  <c r="J3" i="17"/>
  <c r="J4" i="17"/>
  <c r="J5" i="17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J58" i="17"/>
  <c r="J59" i="17"/>
  <c r="J60" i="17"/>
  <c r="J61" i="17"/>
  <c r="J62" i="17"/>
  <c r="J63" i="17"/>
  <c r="J64" i="17"/>
  <c r="J65" i="17"/>
  <c r="J66" i="17"/>
  <c r="J67" i="17"/>
  <c r="J68" i="17"/>
  <c r="J69" i="17"/>
  <c r="J70" i="17"/>
  <c r="J71" i="17"/>
  <c r="J72" i="17"/>
  <c r="J73" i="17"/>
  <c r="J74" i="17"/>
  <c r="J75" i="17"/>
  <c r="J76" i="17"/>
  <c r="J77" i="17"/>
  <c r="J78" i="17"/>
  <c r="J79" i="17"/>
  <c r="J80" i="17"/>
  <c r="J81" i="17"/>
  <c r="J82" i="17"/>
  <c r="J83" i="17"/>
  <c r="J84" i="17"/>
  <c r="J85" i="17"/>
  <c r="J86" i="17"/>
  <c r="J87" i="17"/>
  <c r="J88" i="17"/>
  <c r="J89" i="17"/>
  <c r="J90" i="17"/>
  <c r="J91" i="17"/>
  <c r="J92" i="17"/>
  <c r="J93" i="17"/>
  <c r="J94" i="17"/>
  <c r="J95" i="17"/>
  <c r="J96" i="17"/>
  <c r="J97" i="17"/>
  <c r="J98" i="17"/>
  <c r="J99" i="17"/>
  <c r="J100" i="17"/>
  <c r="J101" i="17"/>
  <c r="J102" i="17"/>
  <c r="J103" i="17"/>
  <c r="J104" i="17"/>
  <c r="J105" i="17"/>
  <c r="J106" i="17"/>
  <c r="J107" i="17"/>
  <c r="J108" i="17"/>
  <c r="J109" i="17"/>
  <c r="J110" i="17"/>
  <c r="J111" i="17"/>
  <c r="J112" i="17"/>
  <c r="J113" i="17"/>
  <c r="J114" i="17"/>
  <c r="J115" i="17"/>
  <c r="J116" i="17"/>
  <c r="J117" i="17"/>
  <c r="J118" i="17"/>
  <c r="J119" i="17"/>
  <c r="J120" i="17"/>
  <c r="J121" i="17"/>
  <c r="J122" i="17"/>
  <c r="J123" i="17"/>
  <c r="J124" i="17"/>
  <c r="J125" i="17"/>
  <c r="J126" i="17"/>
  <c r="J127" i="17"/>
  <c r="J128" i="17"/>
  <c r="J129" i="17"/>
  <c r="J130" i="17"/>
  <c r="J131" i="17"/>
  <c r="J132" i="17"/>
  <c r="J133" i="17"/>
  <c r="J134" i="17"/>
  <c r="J135" i="17"/>
  <c r="J136" i="17"/>
  <c r="J137" i="17"/>
  <c r="J138" i="17"/>
  <c r="J139" i="17"/>
  <c r="J140" i="17"/>
  <c r="J141" i="17"/>
  <c r="J142" i="17"/>
  <c r="J143" i="17"/>
  <c r="J144" i="17"/>
  <c r="J145" i="17"/>
  <c r="J146" i="17"/>
  <c r="J147" i="17"/>
  <c r="J148" i="17"/>
  <c r="J149" i="17"/>
  <c r="J150" i="17"/>
  <c r="J151" i="17"/>
  <c r="J152" i="17"/>
  <c r="J153" i="17"/>
  <c r="J154" i="17"/>
  <c r="J155" i="17"/>
  <c r="J156" i="17"/>
  <c r="J157" i="17"/>
  <c r="J158" i="17"/>
  <c r="J159" i="17"/>
  <c r="J160" i="17"/>
  <c r="J161" i="17"/>
  <c r="J162" i="17"/>
  <c r="J163" i="17"/>
  <c r="J164" i="17"/>
  <c r="J165" i="17"/>
  <c r="J166" i="17"/>
  <c r="J167" i="17"/>
  <c r="J168" i="17"/>
  <c r="J169" i="17"/>
  <c r="J170" i="17"/>
  <c r="J171" i="17"/>
  <c r="J172" i="17"/>
  <c r="J173" i="17"/>
  <c r="J174" i="17"/>
  <c r="J175" i="17"/>
  <c r="J176" i="17"/>
  <c r="J177" i="17"/>
  <c r="J178" i="17"/>
  <c r="J179" i="17"/>
  <c r="J180" i="17"/>
  <c r="J181" i="17"/>
  <c r="J182" i="17"/>
  <c r="J183" i="17"/>
  <c r="J184" i="17"/>
  <c r="J185" i="17"/>
  <c r="J186" i="17"/>
  <c r="J187" i="17"/>
  <c r="J188" i="17"/>
  <c r="J189" i="17"/>
  <c r="J190" i="17"/>
  <c r="J191" i="17"/>
  <c r="J192" i="17"/>
  <c r="J193" i="17"/>
  <c r="J194" i="17"/>
  <c r="J195" i="17"/>
  <c r="J196" i="17"/>
  <c r="J197" i="17"/>
  <c r="J198" i="17"/>
  <c r="J199" i="17"/>
  <c r="J200" i="17"/>
  <c r="J201" i="17"/>
  <c r="J202" i="17"/>
  <c r="J203" i="17"/>
  <c r="J204" i="17"/>
  <c r="J205" i="17"/>
  <c r="J206" i="17"/>
  <c r="J207" i="17"/>
  <c r="J208" i="17"/>
  <c r="J209" i="17"/>
  <c r="J210" i="17"/>
  <c r="J211" i="17"/>
  <c r="J212" i="17"/>
  <c r="J213" i="17"/>
  <c r="J214" i="17"/>
  <c r="J215" i="17"/>
  <c r="J216" i="17"/>
  <c r="J217" i="17"/>
  <c r="J218" i="17"/>
  <c r="J219" i="17"/>
  <c r="J220" i="17"/>
  <c r="J221" i="17"/>
  <c r="J222" i="17"/>
  <c r="J223" i="17"/>
  <c r="J224" i="17"/>
  <c r="J225" i="17"/>
  <c r="J226" i="17"/>
  <c r="J227" i="17"/>
  <c r="J2" i="17"/>
  <c r="X3" i="5" l="1"/>
  <c r="X4" i="5"/>
  <c r="X5" i="5"/>
  <c r="X6" i="5"/>
  <c r="X7" i="5"/>
  <c r="X8" i="5"/>
  <c r="X2" i="5"/>
  <c r="X9" i="5" l="1"/>
  <c r="Y8" i="5" s="1"/>
  <c r="Y2" i="5" l="1"/>
  <c r="Y5" i="5"/>
  <c r="Y3" i="5"/>
  <c r="Y7" i="5"/>
  <c r="Y4" i="5"/>
  <c r="Y6" i="5"/>
  <c r="Y9" i="5" l="1"/>
  <c r="V5" i="15"/>
  <c r="AB5" i="15"/>
  <c r="W5" i="15"/>
  <c r="X5" i="15"/>
  <c r="Y5" i="15"/>
  <c r="V6" i="15"/>
  <c r="AB6" i="15"/>
  <c r="W6" i="15"/>
  <c r="X6" i="15"/>
  <c r="Y6" i="15"/>
  <c r="V7" i="15"/>
  <c r="AB7" i="15"/>
  <c r="W7" i="15"/>
  <c r="X7" i="15"/>
  <c r="Y7" i="15"/>
  <c r="V8" i="15"/>
  <c r="AB8" i="15"/>
  <c r="W8" i="15"/>
  <c r="X8" i="15"/>
  <c r="Y8" i="15"/>
  <c r="V9" i="15"/>
  <c r="AB9" i="15"/>
  <c r="W9" i="15"/>
  <c r="X9" i="15"/>
  <c r="Y9" i="15"/>
  <c r="V10" i="15"/>
  <c r="AB10" i="15"/>
  <c r="W10" i="15"/>
  <c r="X10" i="15"/>
  <c r="Y10" i="15"/>
  <c r="V11" i="15"/>
  <c r="AB11" i="15"/>
  <c r="W11" i="15"/>
  <c r="X11" i="15"/>
  <c r="Y11" i="15"/>
  <c r="V12" i="15"/>
  <c r="AB12" i="15"/>
  <c r="W12" i="15"/>
  <c r="X12" i="15"/>
  <c r="Y12" i="15"/>
  <c r="V13" i="15"/>
  <c r="AB13" i="15"/>
  <c r="W13" i="15"/>
  <c r="X13" i="15"/>
  <c r="Y13" i="15"/>
  <c r="V14" i="15"/>
  <c r="AB14" i="15"/>
  <c r="W14" i="15"/>
  <c r="X14" i="15"/>
  <c r="Y14" i="15"/>
  <c r="V15" i="15"/>
  <c r="AB15" i="15"/>
  <c r="W15" i="15"/>
  <c r="X15" i="15"/>
  <c r="Y15" i="15"/>
  <c r="V16" i="15"/>
  <c r="AB16" i="15"/>
  <c r="W16" i="15"/>
  <c r="X16" i="15"/>
  <c r="Y16" i="15"/>
  <c r="V17" i="15"/>
  <c r="AB17" i="15"/>
  <c r="W17" i="15"/>
  <c r="X17" i="15"/>
  <c r="Y17" i="15"/>
  <c r="V18" i="15"/>
  <c r="AB18" i="15"/>
  <c r="W18" i="15"/>
  <c r="X18" i="15"/>
  <c r="Y18" i="15"/>
  <c r="V19" i="15"/>
  <c r="AB19" i="15"/>
  <c r="W19" i="15"/>
  <c r="X19" i="15"/>
  <c r="Y19" i="15"/>
  <c r="V20" i="15"/>
  <c r="AB20" i="15"/>
  <c r="W20" i="15"/>
  <c r="X20" i="15"/>
  <c r="Y20" i="15"/>
  <c r="V21" i="15"/>
  <c r="AB21" i="15"/>
  <c r="W21" i="15"/>
  <c r="X21" i="15"/>
  <c r="Y21" i="15"/>
  <c r="V22" i="15"/>
  <c r="AB22" i="15"/>
  <c r="W22" i="15"/>
  <c r="X22" i="15"/>
  <c r="Y22" i="15"/>
  <c r="V23" i="15"/>
  <c r="AB23" i="15"/>
  <c r="W23" i="15"/>
  <c r="X23" i="15"/>
  <c r="Y23" i="15"/>
  <c r="V24" i="15"/>
  <c r="AB24" i="15"/>
  <c r="W24" i="15"/>
  <c r="X24" i="15"/>
  <c r="Y24" i="15"/>
  <c r="V25" i="15"/>
  <c r="AB25" i="15"/>
  <c r="W25" i="15"/>
  <c r="X25" i="15"/>
  <c r="Y25" i="15"/>
  <c r="V26" i="15"/>
  <c r="AB26" i="15"/>
  <c r="W26" i="15"/>
  <c r="X26" i="15"/>
  <c r="Y26" i="15"/>
  <c r="V27" i="15"/>
  <c r="AB27" i="15"/>
  <c r="W27" i="15"/>
  <c r="X27" i="15"/>
  <c r="Y27" i="15"/>
  <c r="V28" i="15"/>
  <c r="AB28" i="15"/>
  <c r="W28" i="15"/>
  <c r="X28" i="15"/>
  <c r="Y28" i="15"/>
  <c r="V29" i="15"/>
  <c r="AB29" i="15"/>
  <c r="W29" i="15"/>
  <c r="X29" i="15"/>
  <c r="Y29" i="15"/>
  <c r="V30" i="15"/>
  <c r="AB30" i="15"/>
  <c r="W30" i="15"/>
  <c r="X30" i="15"/>
  <c r="Y30" i="15"/>
  <c r="Y4" i="15"/>
  <c r="X4" i="15"/>
  <c r="W4" i="15"/>
  <c r="AB4" i="15"/>
  <c r="V4" i="15"/>
  <c r="L5" i="15"/>
  <c r="R5" i="15"/>
  <c r="M5" i="15"/>
  <c r="N5" i="15"/>
  <c r="O5" i="15"/>
  <c r="L6" i="15"/>
  <c r="R6" i="15"/>
  <c r="M6" i="15"/>
  <c r="N6" i="15"/>
  <c r="O6" i="15"/>
  <c r="L7" i="15"/>
  <c r="R7" i="15"/>
  <c r="M7" i="15"/>
  <c r="N7" i="15"/>
  <c r="O7" i="15"/>
  <c r="L8" i="15"/>
  <c r="R8" i="15"/>
  <c r="M8" i="15"/>
  <c r="N8" i="15"/>
  <c r="O8" i="15"/>
  <c r="L9" i="15"/>
  <c r="R9" i="15"/>
  <c r="M9" i="15"/>
  <c r="N9" i="15"/>
  <c r="O9" i="15"/>
  <c r="L10" i="15"/>
  <c r="R10" i="15"/>
  <c r="M10" i="15"/>
  <c r="N10" i="15"/>
  <c r="O10" i="15"/>
  <c r="L11" i="15"/>
  <c r="AR7" i="15" s="1"/>
  <c r="R11" i="15"/>
  <c r="M11" i="15"/>
  <c r="N11" i="15"/>
  <c r="O11" i="15"/>
  <c r="AU7" i="15" s="1"/>
  <c r="L12" i="15"/>
  <c r="R12" i="15"/>
  <c r="M12" i="15"/>
  <c r="N12" i="15"/>
  <c r="O12" i="15"/>
  <c r="L13" i="15"/>
  <c r="R13" i="15"/>
  <c r="M13" i="15"/>
  <c r="N13" i="15"/>
  <c r="O13" i="15"/>
  <c r="L14" i="15"/>
  <c r="R14" i="15"/>
  <c r="M14" i="15"/>
  <c r="N14" i="15"/>
  <c r="O14" i="15"/>
  <c r="L15" i="15"/>
  <c r="R15" i="15"/>
  <c r="M15" i="15"/>
  <c r="N15" i="15"/>
  <c r="O15" i="15"/>
  <c r="L16" i="15"/>
  <c r="R16" i="15"/>
  <c r="M16" i="15"/>
  <c r="N16" i="15"/>
  <c r="O16" i="15"/>
  <c r="L17" i="15"/>
  <c r="R17" i="15"/>
  <c r="M17" i="15"/>
  <c r="N17" i="15"/>
  <c r="O17" i="15"/>
  <c r="L18" i="15"/>
  <c r="R18" i="15"/>
  <c r="M18" i="15"/>
  <c r="N18" i="15"/>
  <c r="O18" i="15"/>
  <c r="L19" i="15"/>
  <c r="R19" i="15"/>
  <c r="M19" i="15"/>
  <c r="N19" i="15"/>
  <c r="O19" i="15"/>
  <c r="L20" i="15"/>
  <c r="R20" i="15"/>
  <c r="M20" i="15"/>
  <c r="N20" i="15"/>
  <c r="O20" i="15"/>
  <c r="L21" i="15"/>
  <c r="R21" i="15"/>
  <c r="M21" i="15"/>
  <c r="N21" i="15"/>
  <c r="O21" i="15"/>
  <c r="L22" i="15"/>
  <c r="R22" i="15"/>
  <c r="M22" i="15"/>
  <c r="N22" i="15"/>
  <c r="O22" i="15"/>
  <c r="L23" i="15"/>
  <c r="R23" i="15"/>
  <c r="M23" i="15"/>
  <c r="N23" i="15"/>
  <c r="O23" i="15"/>
  <c r="L24" i="15"/>
  <c r="R24" i="15"/>
  <c r="M24" i="15"/>
  <c r="N24" i="15"/>
  <c r="O24" i="15"/>
  <c r="L25" i="15"/>
  <c r="R25" i="15"/>
  <c r="M25" i="15"/>
  <c r="N25" i="15"/>
  <c r="O25" i="15"/>
  <c r="L26" i="15"/>
  <c r="R26" i="15"/>
  <c r="M26" i="15"/>
  <c r="N26" i="15"/>
  <c r="O26" i="15"/>
  <c r="L27" i="15"/>
  <c r="R27" i="15"/>
  <c r="M27" i="15"/>
  <c r="N27" i="15"/>
  <c r="O27" i="15"/>
  <c r="L28" i="15"/>
  <c r="R28" i="15"/>
  <c r="M28" i="15"/>
  <c r="N28" i="15"/>
  <c r="O28" i="15"/>
  <c r="L29" i="15"/>
  <c r="R29" i="15"/>
  <c r="M29" i="15"/>
  <c r="N29" i="15"/>
  <c r="O29" i="15"/>
  <c r="L30" i="15"/>
  <c r="R30" i="15"/>
  <c r="M30" i="15"/>
  <c r="N30" i="15"/>
  <c r="O30" i="15"/>
  <c r="O4" i="15"/>
  <c r="AU4" i="15" s="1"/>
  <c r="N4" i="15"/>
  <c r="AT4" i="15" s="1"/>
  <c r="M4" i="15"/>
  <c r="R4" i="15"/>
  <c r="L4" i="15"/>
  <c r="AR4" i="15" s="1"/>
  <c r="B5" i="15"/>
  <c r="H5" i="15"/>
  <c r="C5" i="15"/>
  <c r="D5" i="15"/>
  <c r="E5" i="15"/>
  <c r="B6" i="15"/>
  <c r="H6" i="15"/>
  <c r="C6" i="15"/>
  <c r="D6" i="15"/>
  <c r="E6" i="15"/>
  <c r="B7" i="15"/>
  <c r="H7" i="15"/>
  <c r="C7" i="15"/>
  <c r="D7" i="15"/>
  <c r="E7" i="15"/>
  <c r="B8" i="15"/>
  <c r="H8" i="15"/>
  <c r="C8" i="15"/>
  <c r="D8" i="15"/>
  <c r="E8" i="15"/>
  <c r="B9" i="15"/>
  <c r="H9" i="15"/>
  <c r="C9" i="15"/>
  <c r="D9" i="15"/>
  <c r="E9" i="15"/>
  <c r="B10" i="15"/>
  <c r="H10" i="15"/>
  <c r="C10" i="15"/>
  <c r="D10" i="15"/>
  <c r="E10" i="15"/>
  <c r="B11" i="15"/>
  <c r="H11" i="15"/>
  <c r="AN7" i="15" s="1"/>
  <c r="C11" i="15"/>
  <c r="D11" i="15"/>
  <c r="E11" i="15"/>
  <c r="B12" i="15"/>
  <c r="H12" i="15"/>
  <c r="C12" i="15"/>
  <c r="D12" i="15"/>
  <c r="E12" i="15"/>
  <c r="B13" i="15"/>
  <c r="H13" i="15"/>
  <c r="C13" i="15"/>
  <c r="D13" i="15"/>
  <c r="E13" i="15"/>
  <c r="B14" i="15"/>
  <c r="H14" i="15"/>
  <c r="C14" i="15"/>
  <c r="D14" i="15"/>
  <c r="E14" i="15"/>
  <c r="B15" i="15"/>
  <c r="H15" i="15"/>
  <c r="C15" i="15"/>
  <c r="D15" i="15"/>
  <c r="E15" i="15"/>
  <c r="B16" i="15"/>
  <c r="H16" i="15"/>
  <c r="C16" i="15"/>
  <c r="D16" i="15"/>
  <c r="E16" i="15"/>
  <c r="B17" i="15"/>
  <c r="H17" i="15"/>
  <c r="C17" i="15"/>
  <c r="D17" i="15"/>
  <c r="E17" i="15"/>
  <c r="B18" i="15"/>
  <c r="H18" i="15"/>
  <c r="C18" i="15"/>
  <c r="D18" i="15"/>
  <c r="E18" i="15"/>
  <c r="B19" i="15"/>
  <c r="H19" i="15"/>
  <c r="C19" i="15"/>
  <c r="D19" i="15"/>
  <c r="E19" i="15"/>
  <c r="B20" i="15"/>
  <c r="H20" i="15"/>
  <c r="C20" i="15"/>
  <c r="D20" i="15"/>
  <c r="E20" i="15"/>
  <c r="B21" i="15"/>
  <c r="H21" i="15"/>
  <c r="C21" i="15"/>
  <c r="D21" i="15"/>
  <c r="E21" i="15"/>
  <c r="B22" i="15"/>
  <c r="H22" i="15"/>
  <c r="C22" i="15"/>
  <c r="D22" i="15"/>
  <c r="E22" i="15"/>
  <c r="B23" i="15"/>
  <c r="H23" i="15"/>
  <c r="C23" i="15"/>
  <c r="D23" i="15"/>
  <c r="E23" i="15"/>
  <c r="B24" i="15"/>
  <c r="H24" i="15"/>
  <c r="C24" i="15"/>
  <c r="D24" i="15"/>
  <c r="E24" i="15"/>
  <c r="B25" i="15"/>
  <c r="H25" i="15"/>
  <c r="C25" i="15"/>
  <c r="D25" i="15"/>
  <c r="E25" i="15"/>
  <c r="B26" i="15"/>
  <c r="H26" i="15"/>
  <c r="C26" i="15"/>
  <c r="D26" i="15"/>
  <c r="E26" i="15"/>
  <c r="B27" i="15"/>
  <c r="H27" i="15"/>
  <c r="C27" i="15"/>
  <c r="D27" i="15"/>
  <c r="E27" i="15"/>
  <c r="B28" i="15"/>
  <c r="H28" i="15"/>
  <c r="C28" i="15"/>
  <c r="D28" i="15"/>
  <c r="E28" i="15"/>
  <c r="B29" i="15"/>
  <c r="H29" i="15"/>
  <c r="C29" i="15"/>
  <c r="D29" i="15"/>
  <c r="E29" i="15"/>
  <c r="B30" i="15"/>
  <c r="H30" i="15"/>
  <c r="C30" i="15"/>
  <c r="D30" i="15"/>
  <c r="E30" i="15"/>
  <c r="E4" i="15"/>
  <c r="D4" i="15"/>
  <c r="C4" i="15"/>
  <c r="H4" i="15"/>
  <c r="B4" i="15"/>
  <c r="H15" i="11"/>
  <c r="H9" i="11"/>
  <c r="H4" i="11"/>
  <c r="H3" i="11"/>
  <c r="AI6" i="15" l="1"/>
  <c r="AS8" i="15"/>
  <c r="AX6" i="15"/>
  <c r="BH4" i="15"/>
  <c r="BH8" i="15"/>
  <c r="BD7" i="15"/>
  <c r="BE6" i="15"/>
  <c r="BB6" i="15"/>
  <c r="AJ4" i="15"/>
  <c r="AH4" i="15"/>
  <c r="BC4" i="15"/>
  <c r="AJ8" i="15"/>
  <c r="AK4" i="15"/>
  <c r="AJ5" i="15"/>
  <c r="AS5" i="15"/>
  <c r="BH5" i="15"/>
  <c r="AI8" i="15"/>
  <c r="AK7" i="15"/>
  <c r="AH7" i="15"/>
  <c r="AN6" i="15"/>
  <c r="AI5" i="15"/>
  <c r="AX4" i="15"/>
  <c r="AX8" i="15"/>
  <c r="AT7" i="15"/>
  <c r="AU6" i="15"/>
  <c r="AR6" i="15"/>
  <c r="AX5" i="15"/>
  <c r="BE8" i="15"/>
  <c r="BB8" i="15"/>
  <c r="BC7" i="15"/>
  <c r="BD6" i="15"/>
  <c r="BE5" i="15"/>
  <c r="BB5" i="15"/>
  <c r="AN4" i="15"/>
  <c r="AN8" i="15"/>
  <c r="AJ7" i="15"/>
  <c r="AK6" i="15"/>
  <c r="AH6" i="15"/>
  <c r="AN5" i="15"/>
  <c r="AS4" i="15"/>
  <c r="AU8" i="15"/>
  <c r="AR8" i="15"/>
  <c r="AS7" i="15"/>
  <c r="AT6" i="15"/>
  <c r="AU5" i="15"/>
  <c r="AU9" i="15" s="1"/>
  <c r="AR5" i="15"/>
  <c r="AR9" i="15" s="1"/>
  <c r="BD4" i="15"/>
  <c r="BD8" i="15"/>
  <c r="BH7" i="15"/>
  <c r="BC6" i="15"/>
  <c r="BD5" i="15"/>
  <c r="AI4" i="15"/>
  <c r="AK8" i="15"/>
  <c r="AH8" i="15"/>
  <c r="AI7" i="15"/>
  <c r="AJ6" i="15"/>
  <c r="AK5" i="15"/>
  <c r="AK9" i="15" s="1"/>
  <c r="AH5" i="15"/>
  <c r="AH9" i="15" s="1"/>
  <c r="AT8" i="15"/>
  <c r="AX7" i="15"/>
  <c r="AS6" i="15"/>
  <c r="AT5" i="15"/>
  <c r="AT9" i="15" s="1"/>
  <c r="BB4" i="15"/>
  <c r="BE4" i="15"/>
  <c r="BC8" i="15"/>
  <c r="BE7" i="15"/>
  <c r="BB7" i="15"/>
  <c r="BH6" i="15"/>
  <c r="BC5" i="15"/>
  <c r="C37" i="15"/>
  <c r="C58" i="15"/>
  <c r="C50" i="15"/>
  <c r="E40" i="15"/>
  <c r="C48" i="15"/>
  <c r="C44" i="15"/>
  <c r="E63" i="15"/>
  <c r="E39" i="15"/>
  <c r="G37" i="15"/>
  <c r="G58" i="15"/>
  <c r="G50" i="15"/>
  <c r="C39" i="15"/>
  <c r="E37" i="15"/>
  <c r="E58" i="15"/>
  <c r="E50" i="15"/>
  <c r="E42" i="15"/>
  <c r="W31" i="15"/>
  <c r="R31" i="15"/>
  <c r="M31" i="15"/>
  <c r="X31" i="15"/>
  <c r="N31" i="15"/>
  <c r="V31" i="15"/>
  <c r="Y31" i="15"/>
  <c r="H31" i="15"/>
  <c r="L31" i="15"/>
  <c r="O31" i="15"/>
  <c r="AB31" i="15"/>
  <c r="F21" i="15"/>
  <c r="F5" i="15"/>
  <c r="F29" i="15"/>
  <c r="F9" i="15"/>
  <c r="P28" i="15"/>
  <c r="P16" i="15"/>
  <c r="Z19" i="15"/>
  <c r="Z7" i="15"/>
  <c r="F24" i="15"/>
  <c r="F12" i="15"/>
  <c r="P4" i="15"/>
  <c r="Z26" i="15"/>
  <c r="Z22" i="15"/>
  <c r="Z18" i="15"/>
  <c r="Z14" i="15"/>
  <c r="Z10" i="15"/>
  <c r="Z6" i="15"/>
  <c r="F17" i="15"/>
  <c r="P24" i="15"/>
  <c r="P12" i="15"/>
  <c r="Z4" i="15"/>
  <c r="Z27" i="15"/>
  <c r="Z15" i="15"/>
  <c r="F20" i="15"/>
  <c r="F16" i="15"/>
  <c r="P27" i="15"/>
  <c r="P11" i="15"/>
  <c r="P7" i="15"/>
  <c r="Z30" i="15"/>
  <c r="F4" i="15"/>
  <c r="B37" i="15" s="1"/>
  <c r="F27" i="15"/>
  <c r="F23" i="15"/>
  <c r="F19" i="15"/>
  <c r="F15" i="15"/>
  <c r="F11" i="15"/>
  <c r="F7" i="15"/>
  <c r="P30" i="15"/>
  <c r="P26" i="15"/>
  <c r="P22" i="15"/>
  <c r="P18" i="15"/>
  <c r="P14" i="15"/>
  <c r="P10" i="15"/>
  <c r="P6" i="15"/>
  <c r="Z29" i="15"/>
  <c r="Z25" i="15"/>
  <c r="Z21" i="15"/>
  <c r="BF8" i="15" s="1"/>
  <c r="Z17" i="15"/>
  <c r="Z13" i="15"/>
  <c r="Z9" i="15"/>
  <c r="Z5" i="15"/>
  <c r="F25" i="15"/>
  <c r="F13" i="15"/>
  <c r="P20" i="15"/>
  <c r="P8" i="15"/>
  <c r="Z23" i="15"/>
  <c r="Z11" i="15"/>
  <c r="BF7" i="15" s="1"/>
  <c r="F28" i="15"/>
  <c r="F8" i="15"/>
  <c r="P23" i="15"/>
  <c r="P19" i="15"/>
  <c r="P15" i="15"/>
  <c r="F30" i="15"/>
  <c r="F26" i="15"/>
  <c r="F22" i="15"/>
  <c r="F18" i="15"/>
  <c r="F14" i="15"/>
  <c r="F10" i="15"/>
  <c r="F6" i="15"/>
  <c r="P29" i="15"/>
  <c r="P25" i="15"/>
  <c r="P21" i="15"/>
  <c r="P17" i="15"/>
  <c r="P13" i="15"/>
  <c r="P9" i="15"/>
  <c r="P5" i="15"/>
  <c r="Z28" i="15"/>
  <c r="Z24" i="15"/>
  <c r="Z20" i="15"/>
  <c r="Z16" i="15"/>
  <c r="Z12" i="15"/>
  <c r="Z8" i="15"/>
  <c r="E31" i="15"/>
  <c r="D31" i="15"/>
  <c r="C31" i="15"/>
  <c r="B31" i="15"/>
  <c r="AV6" i="15" l="1"/>
  <c r="AJ9" i="15"/>
  <c r="BC9" i="15"/>
  <c r="BH9" i="15"/>
  <c r="AV8" i="15"/>
  <c r="AL6" i="15"/>
  <c r="BF5" i="15"/>
  <c r="BF4" i="15"/>
  <c r="AL8" i="15"/>
  <c r="AN9" i="15"/>
  <c r="AL4" i="15"/>
  <c r="BF6" i="15"/>
  <c r="BE9" i="15"/>
  <c r="AV5" i="15"/>
  <c r="AL7" i="15"/>
  <c r="AV7" i="15"/>
  <c r="AV4" i="15"/>
  <c r="BB9" i="15"/>
  <c r="AI9" i="15"/>
  <c r="AS9" i="15"/>
  <c r="AX9" i="15"/>
  <c r="AL5" i="15"/>
  <c r="BD9" i="15"/>
  <c r="F44" i="15"/>
  <c r="B58" i="15"/>
  <c r="B44" i="15"/>
  <c r="D57" i="15"/>
  <c r="D37" i="15"/>
  <c r="D58" i="15"/>
  <c r="F38" i="15"/>
  <c r="B38" i="15"/>
  <c r="B40" i="15"/>
  <c r="D38" i="15"/>
  <c r="F58" i="15"/>
  <c r="F63" i="15"/>
  <c r="F37" i="15"/>
  <c r="B57" i="15"/>
  <c r="AD8" i="15"/>
  <c r="G41" i="15" s="1"/>
  <c r="T13" i="15"/>
  <c r="E46" i="15" s="1"/>
  <c r="T15" i="15"/>
  <c r="E48" i="15" s="1"/>
  <c r="AD25" i="15"/>
  <c r="J19" i="15"/>
  <c r="C52" i="15" s="1"/>
  <c r="AD4" i="15"/>
  <c r="Z31" i="15"/>
  <c r="AD22" i="15"/>
  <c r="G55" i="15" s="1"/>
  <c r="J21" i="15"/>
  <c r="AD12" i="15"/>
  <c r="G45" i="15" s="1"/>
  <c r="AD28" i="15"/>
  <c r="G61" i="15" s="1"/>
  <c r="T17" i="15"/>
  <c r="D50" i="15" s="1"/>
  <c r="J6" i="15"/>
  <c r="B39" i="15" s="1"/>
  <c r="J22" i="15"/>
  <c r="C55" i="15" s="1"/>
  <c r="T19" i="15"/>
  <c r="E52" i="15" s="1"/>
  <c r="AD11" i="15"/>
  <c r="J13" i="15"/>
  <c r="C46" i="15" s="1"/>
  <c r="AD13" i="15"/>
  <c r="G46" i="15" s="1"/>
  <c r="AD29" i="15"/>
  <c r="G62" i="15" s="1"/>
  <c r="T18" i="15"/>
  <c r="E51" i="15" s="1"/>
  <c r="J7" i="15"/>
  <c r="C40" i="15" s="1"/>
  <c r="J23" i="15"/>
  <c r="C56" i="15" s="1"/>
  <c r="T7" i="15"/>
  <c r="D40" i="15" s="1"/>
  <c r="J20" i="15"/>
  <c r="C53" i="15" s="1"/>
  <c r="T12" i="15"/>
  <c r="E45" i="15" s="1"/>
  <c r="AD10" i="15"/>
  <c r="AD26" i="15"/>
  <c r="G59" i="15" s="1"/>
  <c r="AD7" i="15"/>
  <c r="G40" i="15" s="1"/>
  <c r="J9" i="15"/>
  <c r="C42" i="15" s="1"/>
  <c r="AD24" i="15"/>
  <c r="G57" i="15" s="1"/>
  <c r="T29" i="15"/>
  <c r="E62" i="15" s="1"/>
  <c r="J28" i="15"/>
  <c r="C61" i="15" s="1"/>
  <c r="AD9" i="15"/>
  <c r="G42" i="15" s="1"/>
  <c r="T30" i="15"/>
  <c r="D63" i="15" s="1"/>
  <c r="J16" i="15"/>
  <c r="C49" i="15" s="1"/>
  <c r="J24" i="15"/>
  <c r="C57" i="15" s="1"/>
  <c r="AD16" i="15"/>
  <c r="G49" i="15" s="1"/>
  <c r="T5" i="15"/>
  <c r="T21" i="15"/>
  <c r="J10" i="15"/>
  <c r="J26" i="15"/>
  <c r="C59" i="15" s="1"/>
  <c r="T23" i="15"/>
  <c r="E56" i="15" s="1"/>
  <c r="AD23" i="15"/>
  <c r="G56" i="15" s="1"/>
  <c r="J25" i="15"/>
  <c r="AD17" i="15"/>
  <c r="F50" i="15" s="1"/>
  <c r="T6" i="15"/>
  <c r="D39" i="15" s="1"/>
  <c r="T22" i="15"/>
  <c r="E55" i="15" s="1"/>
  <c r="J11" i="15"/>
  <c r="J27" i="15"/>
  <c r="C60" i="15" s="1"/>
  <c r="T11" i="15"/>
  <c r="AD15" i="15"/>
  <c r="G48" i="15" s="1"/>
  <c r="T24" i="15"/>
  <c r="E57" i="15" s="1"/>
  <c r="AD14" i="15"/>
  <c r="G47" i="15" s="1"/>
  <c r="P31" i="15"/>
  <c r="T4" i="15"/>
  <c r="AD19" i="15"/>
  <c r="G52" i="15" s="1"/>
  <c r="J29" i="15"/>
  <c r="C62" i="15" s="1"/>
  <c r="J18" i="15"/>
  <c r="C51" i="15" s="1"/>
  <c r="T20" i="15"/>
  <c r="E53" i="15" s="1"/>
  <c r="T14" i="15"/>
  <c r="E47" i="15" s="1"/>
  <c r="AD30" i="15"/>
  <c r="G63" i="15" s="1"/>
  <c r="AD6" i="15"/>
  <c r="G39" i="15" s="1"/>
  <c r="T28" i="15"/>
  <c r="E61" i="15" s="1"/>
  <c r="AD20" i="15"/>
  <c r="G53" i="15" s="1"/>
  <c r="T9" i="15"/>
  <c r="D42" i="15" s="1"/>
  <c r="T25" i="15"/>
  <c r="J14" i="15"/>
  <c r="C47" i="15" s="1"/>
  <c r="J30" i="15"/>
  <c r="C63" i="15" s="1"/>
  <c r="J8" i="15"/>
  <c r="C41" i="15" s="1"/>
  <c r="T8" i="15"/>
  <c r="E41" i="15" s="1"/>
  <c r="AD5" i="15"/>
  <c r="AD21" i="15"/>
  <c r="T10" i="15"/>
  <c r="T26" i="15"/>
  <c r="E59" i="15" s="1"/>
  <c r="J15" i="15"/>
  <c r="B48" i="15" s="1"/>
  <c r="J4" i="15"/>
  <c r="T27" i="15"/>
  <c r="E60" i="15" s="1"/>
  <c r="AD27" i="15"/>
  <c r="G60" i="15" s="1"/>
  <c r="J17" i="15"/>
  <c r="B50" i="15" s="1"/>
  <c r="AD18" i="15"/>
  <c r="G51" i="15" s="1"/>
  <c r="J12" i="15"/>
  <c r="C45" i="15" s="1"/>
  <c r="T16" i="15"/>
  <c r="E49" i="15" s="1"/>
  <c r="J5" i="15"/>
  <c r="F31" i="15"/>
  <c r="AP4" i="15" l="1"/>
  <c r="AI14" i="15" s="1"/>
  <c r="AP7" i="15"/>
  <c r="AI17" i="15" s="1"/>
  <c r="B41" i="15"/>
  <c r="C43" i="15"/>
  <c r="AP6" i="15"/>
  <c r="AI16" i="15" s="1"/>
  <c r="G44" i="15"/>
  <c r="BJ7" i="15"/>
  <c r="C38" i="15"/>
  <c r="AP5" i="15"/>
  <c r="AH15" i="15" s="1"/>
  <c r="G38" i="15"/>
  <c r="BJ5" i="15"/>
  <c r="AM15" i="15" s="1"/>
  <c r="AZ4" i="15"/>
  <c r="AK14" i="15" s="1"/>
  <c r="E54" i="15"/>
  <c r="AZ8" i="15"/>
  <c r="AK18" i="15" s="1"/>
  <c r="AV9" i="15"/>
  <c r="E44" i="15"/>
  <c r="AZ7" i="15"/>
  <c r="AK17" i="15" s="1"/>
  <c r="E38" i="15"/>
  <c r="AZ5" i="15"/>
  <c r="AK15" i="15" s="1"/>
  <c r="G43" i="15"/>
  <c r="BJ6" i="15"/>
  <c r="AM16" i="15" s="1"/>
  <c r="BJ4" i="15"/>
  <c r="BF9" i="15"/>
  <c r="G54" i="15"/>
  <c r="BJ8" i="15"/>
  <c r="E43" i="15"/>
  <c r="AZ6" i="15"/>
  <c r="AK16" i="15" s="1"/>
  <c r="C54" i="15"/>
  <c r="AP8" i="15"/>
  <c r="AI18" i="15" s="1"/>
  <c r="AL9" i="15"/>
  <c r="D46" i="15"/>
  <c r="D52" i="15"/>
  <c r="F40" i="15"/>
  <c r="F48" i="15"/>
  <c r="F55" i="15"/>
  <c r="D49" i="15"/>
  <c r="F42" i="15"/>
  <c r="F43" i="15"/>
  <c r="F39" i="15"/>
  <c r="D53" i="15"/>
  <c r="F57" i="15"/>
  <c r="D45" i="15"/>
  <c r="F51" i="15"/>
  <c r="D43" i="15"/>
  <c r="F53" i="15"/>
  <c r="D44" i="15"/>
  <c r="F56" i="15"/>
  <c r="D48" i="15"/>
  <c r="F41" i="15"/>
  <c r="F46" i="15"/>
  <c r="F60" i="15"/>
  <c r="F54" i="15"/>
  <c r="F59" i="15"/>
  <c r="F52" i="15"/>
  <c r="D55" i="15"/>
  <c r="D56" i="15"/>
  <c r="F62" i="15"/>
  <c r="D59" i="15"/>
  <c r="B47" i="15"/>
  <c r="D61" i="15"/>
  <c r="D47" i="15"/>
  <c r="D62" i="15"/>
  <c r="F49" i="15"/>
  <c r="F45" i="15"/>
  <c r="D60" i="15"/>
  <c r="D41" i="15"/>
  <c r="D51" i="15"/>
  <c r="F47" i="15"/>
  <c r="D54" i="15"/>
  <c r="F61" i="15"/>
  <c r="B54" i="15"/>
  <c r="B61" i="15"/>
  <c r="B42" i="15"/>
  <c r="B62" i="15"/>
  <c r="B51" i="15"/>
  <c r="B53" i="15"/>
  <c r="B49" i="15"/>
  <c r="B59" i="15"/>
  <c r="B56" i="15"/>
  <c r="B46" i="15"/>
  <c r="B60" i="15"/>
  <c r="B52" i="15"/>
  <c r="B55" i="15"/>
  <c r="B45" i="15"/>
  <c r="B63" i="15"/>
  <c r="B43" i="15"/>
  <c r="J31" i="15"/>
  <c r="T31" i="15"/>
  <c r="AD31" i="15"/>
  <c r="AO29" i="4"/>
  <c r="AQ3" i="4"/>
  <c r="AO3" i="4"/>
  <c r="AO4" i="4"/>
  <c r="AO5" i="4"/>
  <c r="AO6" i="4"/>
  <c r="AO7" i="4"/>
  <c r="AO8" i="4"/>
  <c r="AO9" i="4"/>
  <c r="AO10" i="4"/>
  <c r="AO11" i="4"/>
  <c r="AO12" i="4"/>
  <c r="AO13" i="4"/>
  <c r="AO14" i="4"/>
  <c r="AO15" i="4"/>
  <c r="AO16" i="4"/>
  <c r="AO17" i="4"/>
  <c r="AO18" i="4"/>
  <c r="AO19" i="4"/>
  <c r="AO20" i="4"/>
  <c r="AO21" i="4"/>
  <c r="AO22" i="4"/>
  <c r="AO23" i="4"/>
  <c r="AO24" i="4"/>
  <c r="AO25" i="4"/>
  <c r="AO26" i="4"/>
  <c r="AO27" i="4"/>
  <c r="AO28" i="4"/>
  <c r="AO30" i="4"/>
  <c r="AO31" i="4"/>
  <c r="AO32" i="4"/>
  <c r="AO33" i="4"/>
  <c r="AO34" i="4"/>
  <c r="AO35" i="4"/>
  <c r="AO36" i="4"/>
  <c r="AO37" i="4"/>
  <c r="AL17" i="15" l="1"/>
  <c r="AM17" i="15"/>
  <c r="AJ17" i="15"/>
  <c r="AJ14" i="15"/>
  <c r="BJ9" i="15"/>
  <c r="AM14" i="15"/>
  <c r="AJ18" i="15"/>
  <c r="AJ16" i="15"/>
  <c r="AL15" i="15"/>
  <c r="AL18" i="15"/>
  <c r="AM18" i="15"/>
  <c r="AP9" i="15"/>
  <c r="AI15" i="15"/>
  <c r="AL14" i="15"/>
  <c r="AH16" i="15"/>
  <c r="AH14" i="15"/>
  <c r="AL16" i="15"/>
  <c r="AH18" i="15"/>
  <c r="AJ15" i="15"/>
  <c r="AH17" i="15"/>
  <c r="AZ9" i="15"/>
  <c r="AE18" i="15"/>
  <c r="AC19" i="15"/>
  <c r="AC18" i="15"/>
  <c r="AC4" i="15"/>
  <c r="AC21" i="15"/>
  <c r="AC9" i="15"/>
  <c r="AC24" i="15"/>
  <c r="AC8" i="15"/>
  <c r="AC12" i="15"/>
  <c r="AC15" i="15"/>
  <c r="AC30" i="15"/>
  <c r="AC14" i="15"/>
  <c r="AC29" i="15"/>
  <c r="AC5" i="15"/>
  <c r="AC20" i="15"/>
  <c r="AC22" i="15"/>
  <c r="AC27" i="15"/>
  <c r="AC11" i="15"/>
  <c r="AC26" i="15"/>
  <c r="AC10" i="15"/>
  <c r="AC17" i="15"/>
  <c r="AC16" i="15"/>
  <c r="AC13" i="15"/>
  <c r="AC23" i="15"/>
  <c r="AC7" i="15"/>
  <c r="AC6" i="15"/>
  <c r="AC25" i="15"/>
  <c r="AC28" i="15"/>
  <c r="AA14" i="15"/>
  <c r="AA20" i="15"/>
  <c r="AA12" i="15"/>
  <c r="AA24" i="15"/>
  <c r="AA11" i="15"/>
  <c r="AA15" i="15"/>
  <c r="AA28" i="15"/>
  <c r="AA26" i="15"/>
  <c r="AA5" i="15"/>
  <c r="AA27" i="15"/>
  <c r="AA25" i="15"/>
  <c r="AA4" i="15"/>
  <c r="AA10" i="15"/>
  <c r="AA17" i="15"/>
  <c r="AA16" i="15"/>
  <c r="AA21" i="15"/>
  <c r="AA13" i="15"/>
  <c r="AA30" i="15"/>
  <c r="AA6" i="15"/>
  <c r="AA23" i="15"/>
  <c r="AA19" i="15"/>
  <c r="AA29" i="15"/>
  <c r="AA18" i="15"/>
  <c r="AA7" i="15"/>
  <c r="AA8" i="15"/>
  <c r="AA9" i="15"/>
  <c r="AA22" i="15"/>
  <c r="U8" i="15"/>
  <c r="S28" i="15"/>
  <c r="S12" i="15"/>
  <c r="S19" i="15"/>
  <c r="S7" i="15"/>
  <c r="S26" i="15"/>
  <c r="S10" i="15"/>
  <c r="S4" i="15"/>
  <c r="S21" i="15"/>
  <c r="S24" i="15"/>
  <c r="S8" i="15"/>
  <c r="S15" i="15"/>
  <c r="S22" i="15"/>
  <c r="S29" i="15"/>
  <c r="S9" i="15"/>
  <c r="S20" i="15"/>
  <c r="S27" i="15"/>
  <c r="S11" i="15"/>
  <c r="S18" i="15"/>
  <c r="S6" i="15"/>
  <c r="S17" i="15"/>
  <c r="S5" i="15"/>
  <c r="S25" i="15"/>
  <c r="S13" i="15"/>
  <c r="S16" i="15"/>
  <c r="S23" i="15"/>
  <c r="S30" i="15"/>
  <c r="S14" i="15"/>
  <c r="Q17" i="15"/>
  <c r="Q21" i="15"/>
  <c r="Q22" i="15"/>
  <c r="Q11" i="15"/>
  <c r="Q26" i="15"/>
  <c r="Q27" i="15"/>
  <c r="Q15" i="15"/>
  <c r="Q9" i="15"/>
  <c r="Q16" i="15"/>
  <c r="Q13" i="15"/>
  <c r="Q18" i="15"/>
  <c r="Q23" i="15"/>
  <c r="Q4" i="15"/>
  <c r="Q19" i="15"/>
  <c r="Q12" i="15"/>
  <c r="Q5" i="15"/>
  <c r="Q29" i="15"/>
  <c r="Q20" i="15"/>
  <c r="Q14" i="15"/>
  <c r="Q28" i="15"/>
  <c r="Q7" i="15"/>
  <c r="Q6" i="15"/>
  <c r="Q24" i="15"/>
  <c r="Q25" i="15"/>
  <c r="Q8" i="15"/>
  <c r="Q10" i="15"/>
  <c r="Q30" i="15"/>
  <c r="K4" i="15"/>
  <c r="I20" i="15"/>
  <c r="I22" i="15"/>
  <c r="I17" i="15"/>
  <c r="I12" i="15"/>
  <c r="I28" i="15"/>
  <c r="I19" i="15"/>
  <c r="I11" i="15"/>
  <c r="I10" i="15"/>
  <c r="AO6" i="15" s="1"/>
  <c r="I14" i="15"/>
  <c r="I16" i="15"/>
  <c r="I25" i="15"/>
  <c r="I13" i="15"/>
  <c r="I8" i="15"/>
  <c r="I24" i="15"/>
  <c r="I7" i="15"/>
  <c r="I30" i="15"/>
  <c r="I4" i="15"/>
  <c r="I21" i="15"/>
  <c r="I9" i="15"/>
  <c r="I27" i="15"/>
  <c r="I15" i="15"/>
  <c r="I18" i="15"/>
  <c r="I6" i="15"/>
  <c r="I23" i="15"/>
  <c r="I26" i="15"/>
  <c r="I29" i="15"/>
  <c r="I5" i="15"/>
  <c r="G29" i="15"/>
  <c r="G20" i="15"/>
  <c r="G14" i="15"/>
  <c r="G12" i="15"/>
  <c r="G7" i="15"/>
  <c r="G9" i="15"/>
  <c r="G19" i="15"/>
  <c r="G13" i="15"/>
  <c r="G26" i="15"/>
  <c r="G25" i="15"/>
  <c r="G30" i="15"/>
  <c r="G15" i="15"/>
  <c r="G22" i="15"/>
  <c r="G23" i="15"/>
  <c r="G28" i="15"/>
  <c r="G24" i="15"/>
  <c r="G11" i="15"/>
  <c r="AM7" i="15" s="1"/>
  <c r="G8" i="15"/>
  <c r="G17" i="15"/>
  <c r="G6" i="15"/>
  <c r="G27" i="15"/>
  <c r="G10" i="15"/>
  <c r="G4" i="15"/>
  <c r="G5" i="15"/>
  <c r="G18" i="15"/>
  <c r="G16" i="15"/>
  <c r="G21" i="15"/>
  <c r="U11" i="15"/>
  <c r="U20" i="15"/>
  <c r="U30" i="15"/>
  <c r="U23" i="15"/>
  <c r="U7" i="15"/>
  <c r="K23" i="15"/>
  <c r="AE9" i="15"/>
  <c r="AE19" i="15"/>
  <c r="K12" i="15"/>
  <c r="AE5" i="15"/>
  <c r="AE23" i="15"/>
  <c r="AE17" i="15"/>
  <c r="AE6" i="15"/>
  <c r="K21" i="15"/>
  <c r="AE30" i="15"/>
  <c r="K15" i="15"/>
  <c r="K20" i="15"/>
  <c r="K8" i="15"/>
  <c r="K6" i="15"/>
  <c r="K28" i="15"/>
  <c r="AE26" i="15"/>
  <c r="K26" i="15"/>
  <c r="AE13" i="15"/>
  <c r="AE28" i="15"/>
  <c r="K22" i="15"/>
  <c r="AE27" i="15"/>
  <c r="U4" i="15"/>
  <c r="U17" i="15"/>
  <c r="K16" i="15"/>
  <c r="U24" i="15"/>
  <c r="AE16" i="15"/>
  <c r="AE8" i="15"/>
  <c r="AE22" i="15"/>
  <c r="AE11" i="15"/>
  <c r="AE10" i="15"/>
  <c r="K25" i="15"/>
  <c r="K5" i="15"/>
  <c r="K9" i="15"/>
  <c r="AE15" i="15"/>
  <c r="U13" i="15"/>
  <c r="U12" i="15"/>
  <c r="U22" i="15"/>
  <c r="K29" i="15"/>
  <c r="U25" i="15"/>
  <c r="AE21" i="15"/>
  <c r="U16" i="15"/>
  <c r="U29" i="15"/>
  <c r="U5" i="15"/>
  <c r="U6" i="15"/>
  <c r="U28" i="15"/>
  <c r="U19" i="15"/>
  <c r="AE12" i="15"/>
  <c r="AE7" i="15"/>
  <c r="U27" i="15"/>
  <c r="AE25" i="15"/>
  <c r="AE29" i="15"/>
  <c r="K24" i="15"/>
  <c r="K27" i="15"/>
  <c r="K18" i="15"/>
  <c r="U26" i="15"/>
  <c r="AE4" i="15"/>
  <c r="K30" i="15"/>
  <c r="K19" i="15"/>
  <c r="U18" i="15"/>
  <c r="K10" i="15"/>
  <c r="K11" i="15"/>
  <c r="U9" i="15"/>
  <c r="U10" i="15"/>
  <c r="K13" i="15"/>
  <c r="U15" i="15"/>
  <c r="K14" i="15"/>
  <c r="K17" i="15"/>
  <c r="AE20" i="15"/>
  <c r="K7" i="15"/>
  <c r="AE24" i="15"/>
  <c r="U21" i="15"/>
  <c r="AE14" i="15"/>
  <c r="U14" i="15"/>
  <c r="AT13" i="4"/>
  <c r="AU13" i="4"/>
  <c r="AT19" i="4"/>
  <c r="AU19" i="4"/>
  <c r="AT20" i="4"/>
  <c r="AU20" i="4"/>
  <c r="AT24" i="4"/>
  <c r="AU24" i="4"/>
  <c r="AT31" i="4"/>
  <c r="AU31" i="4"/>
  <c r="AT32" i="4"/>
  <c r="AU32" i="4"/>
  <c r="AT35" i="4"/>
  <c r="AU35" i="4"/>
  <c r="AT36" i="4"/>
  <c r="AU36" i="4"/>
  <c r="AT37" i="4"/>
  <c r="AU37" i="4"/>
  <c r="AW6" i="15" l="1"/>
  <c r="BG8" i="15"/>
  <c r="AQ7" i="15"/>
  <c r="BK7" i="15"/>
  <c r="BK5" i="15"/>
  <c r="AW5" i="15"/>
  <c r="AW7" i="15"/>
  <c r="AY4" i="15"/>
  <c r="AQ6" i="15"/>
  <c r="BK4" i="15"/>
  <c r="BK8" i="15"/>
  <c r="AQ5" i="15"/>
  <c r="BA7" i="15"/>
  <c r="AM5" i="15"/>
  <c r="AO5" i="15"/>
  <c r="AO7" i="15"/>
  <c r="AY6" i="15"/>
  <c r="BI7" i="15"/>
  <c r="BI5" i="15"/>
  <c r="AQ4" i="15"/>
  <c r="BA5" i="15"/>
  <c r="AM4" i="15"/>
  <c r="AO8" i="15"/>
  <c r="AW8" i="15"/>
  <c r="AY5" i="15"/>
  <c r="AY7" i="15"/>
  <c r="BG6" i="15"/>
  <c r="BG5" i="15"/>
  <c r="BG7" i="15"/>
  <c r="BI8" i="15"/>
  <c r="AQ8" i="15"/>
  <c r="BA8" i="15"/>
  <c r="BA6" i="15"/>
  <c r="AM8" i="15"/>
  <c r="BK6" i="15"/>
  <c r="BA4" i="15"/>
  <c r="AM6" i="15"/>
  <c r="AO4" i="15"/>
  <c r="AW4" i="15"/>
  <c r="AY8" i="15"/>
  <c r="BG4" i="15"/>
  <c r="BI6" i="15"/>
  <c r="BI4" i="15"/>
  <c r="BI9" i="15" s="1"/>
  <c r="G31" i="15"/>
  <c r="AA31" i="15"/>
  <c r="Q31" i="15"/>
  <c r="I31" i="15"/>
  <c r="S31" i="15"/>
  <c r="AC31" i="15"/>
  <c r="K31" i="15"/>
  <c r="AE31" i="15"/>
  <c r="U31" i="15"/>
  <c r="AG15" i="4"/>
  <c r="AH15" i="4"/>
  <c r="AW9" i="15" l="1"/>
  <c r="AO9" i="15"/>
  <c r="AM9" i="15"/>
  <c r="BK9" i="15"/>
  <c r="BG9" i="15"/>
  <c r="BA9" i="15"/>
  <c r="AQ9" i="15"/>
  <c r="AY9" i="15"/>
  <c r="W148" i="4"/>
  <c r="X148" i="4"/>
  <c r="W3" i="4"/>
  <c r="X3" i="4"/>
  <c r="W179" i="4"/>
  <c r="X179" i="4"/>
  <c r="W166" i="4"/>
  <c r="X166" i="4"/>
  <c r="W143" i="4"/>
  <c r="X143" i="4"/>
  <c r="W129" i="4"/>
  <c r="X129" i="4"/>
  <c r="W127" i="4" l="1"/>
  <c r="X127" i="4"/>
  <c r="W115" i="4"/>
  <c r="X115" i="4"/>
  <c r="W114" i="4"/>
  <c r="X114" i="4"/>
  <c r="H6" i="4"/>
  <c r="J6" i="4"/>
  <c r="W95" i="4"/>
  <c r="X95" i="4"/>
  <c r="W66" i="4"/>
  <c r="X66" i="4"/>
  <c r="W109" i="4"/>
  <c r="X109" i="4"/>
  <c r="W61" i="4"/>
  <c r="X61" i="4"/>
  <c r="W12" i="4"/>
  <c r="X12" i="4"/>
  <c r="W7" i="4"/>
  <c r="X7" i="4"/>
  <c r="W6" i="4" l="1"/>
  <c r="X6" i="4"/>
  <c r="X5" i="4"/>
  <c r="W5" i="4"/>
  <c r="X155" i="4" l="1"/>
  <c r="W155" i="4"/>
  <c r="X102" i="4"/>
  <c r="W102" i="4"/>
  <c r="X79" i="4"/>
  <c r="W79" i="4"/>
  <c r="AH2" i="1" l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49" i="1"/>
  <c r="AH250" i="1"/>
  <c r="AH251" i="1"/>
  <c r="AH252" i="1"/>
  <c r="AH253" i="1"/>
  <c r="AH254" i="1"/>
  <c r="AH255" i="1"/>
  <c r="AH256" i="1"/>
  <c r="AH257" i="1"/>
  <c r="AH258" i="1"/>
  <c r="AH259" i="1"/>
  <c r="AH260" i="1"/>
  <c r="AH261" i="1"/>
  <c r="AH262" i="1"/>
  <c r="AH263" i="1"/>
  <c r="AH264" i="1"/>
  <c r="AH265" i="1"/>
  <c r="AH266" i="1"/>
  <c r="AH267" i="1"/>
  <c r="AH268" i="1"/>
  <c r="AH269" i="1"/>
  <c r="AH270" i="1"/>
  <c r="AH271" i="1"/>
  <c r="AH272" i="1"/>
  <c r="AH273" i="1"/>
  <c r="AH274" i="1"/>
  <c r="AH275" i="1"/>
  <c r="AH276" i="1"/>
  <c r="AH277" i="1"/>
  <c r="AH278" i="1"/>
  <c r="AH279" i="1"/>
  <c r="AH280" i="1"/>
  <c r="AH281" i="1"/>
  <c r="AH282" i="1"/>
  <c r="AH283" i="1"/>
  <c r="AH284" i="1"/>
  <c r="AH285" i="1"/>
  <c r="AH286" i="1"/>
  <c r="AH287" i="1"/>
  <c r="AH288" i="1"/>
  <c r="AH289" i="1"/>
  <c r="AH290" i="1"/>
  <c r="AH291" i="1"/>
  <c r="AH292" i="1"/>
  <c r="AH293" i="1"/>
  <c r="AH294" i="1"/>
  <c r="AH295" i="1"/>
  <c r="AH296" i="1"/>
  <c r="AH297" i="1"/>
  <c r="AH298" i="1"/>
  <c r="AH299" i="1"/>
  <c r="AH300" i="1"/>
  <c r="AH301" i="1"/>
  <c r="AH302" i="1"/>
  <c r="AH303" i="1"/>
  <c r="AH304" i="1"/>
  <c r="AH305" i="1"/>
  <c r="AH306" i="1"/>
  <c r="AH307" i="1"/>
  <c r="AH308" i="1"/>
  <c r="AH309" i="1"/>
  <c r="AH310" i="1"/>
  <c r="AH311" i="1"/>
  <c r="AH312" i="1"/>
  <c r="AH313" i="1"/>
  <c r="AH314" i="1"/>
  <c r="AH315" i="1"/>
  <c r="AH316" i="1"/>
  <c r="AH317" i="1"/>
  <c r="AH318" i="1"/>
  <c r="AH319" i="1"/>
  <c r="AH320" i="1"/>
  <c r="AH321" i="1"/>
  <c r="AH322" i="1"/>
  <c r="AH323" i="1"/>
  <c r="AH324" i="1"/>
  <c r="AH325" i="1"/>
  <c r="AH326" i="1"/>
  <c r="AH327" i="1"/>
  <c r="AH328" i="1"/>
  <c r="AH329" i="1"/>
  <c r="AH330" i="1"/>
  <c r="AH331" i="1"/>
  <c r="AH332" i="1"/>
  <c r="AH333" i="1"/>
  <c r="AH334" i="1"/>
  <c r="AH335" i="1"/>
  <c r="AH336" i="1"/>
  <c r="AH337" i="1"/>
  <c r="AH338" i="1"/>
  <c r="AH339" i="1"/>
  <c r="AH340" i="1"/>
  <c r="AH341" i="1"/>
  <c r="AH342" i="1"/>
  <c r="AH343" i="1"/>
  <c r="AH344" i="1"/>
  <c r="AH345" i="1"/>
  <c r="AH346" i="1"/>
  <c r="AH347" i="1"/>
  <c r="AH348" i="1"/>
  <c r="AH349" i="1"/>
  <c r="AH350" i="1"/>
  <c r="AH351" i="1"/>
  <c r="AH352" i="1"/>
  <c r="AH353" i="1"/>
  <c r="AH354" i="1"/>
  <c r="AH355" i="1"/>
  <c r="AH356" i="1"/>
  <c r="AH357" i="1"/>
  <c r="AH358" i="1"/>
  <c r="AH359" i="1"/>
  <c r="AH360" i="1"/>
  <c r="AH361" i="1"/>
  <c r="AH362" i="1"/>
  <c r="AH363" i="1"/>
  <c r="AH364" i="1"/>
  <c r="AH365" i="1"/>
  <c r="AH366" i="1"/>
  <c r="AH367" i="1"/>
  <c r="AH368" i="1"/>
  <c r="AH369" i="1"/>
  <c r="AH370" i="1"/>
  <c r="AH371" i="1"/>
  <c r="AH372" i="1"/>
  <c r="AH373" i="1"/>
  <c r="AH374" i="1"/>
  <c r="AH375" i="1"/>
  <c r="AH376" i="1"/>
  <c r="AH377" i="1"/>
  <c r="AH378" i="1"/>
  <c r="AH379" i="1"/>
  <c r="AH380" i="1"/>
  <c r="AH381" i="1"/>
  <c r="AH382" i="1"/>
  <c r="AH383" i="1"/>
  <c r="AH384" i="1"/>
  <c r="AH385" i="1"/>
  <c r="AH386" i="1"/>
  <c r="AH387" i="1"/>
  <c r="AH388" i="1"/>
  <c r="AH389" i="1"/>
  <c r="AH390" i="1"/>
  <c r="AH391" i="1"/>
  <c r="AH392" i="1"/>
  <c r="AH393" i="1"/>
  <c r="AH394" i="1"/>
  <c r="AH395" i="1"/>
  <c r="AH396" i="1"/>
  <c r="AH397" i="1"/>
  <c r="AH398" i="1"/>
  <c r="AH399" i="1"/>
  <c r="AH400" i="1"/>
  <c r="AH401" i="1"/>
  <c r="AH402" i="1"/>
  <c r="AH403" i="1"/>
  <c r="AH404" i="1"/>
  <c r="AH405" i="1"/>
  <c r="AH406" i="1"/>
  <c r="AH407" i="1"/>
  <c r="AH408" i="1"/>
  <c r="AH409" i="1"/>
  <c r="AH410" i="1"/>
  <c r="AH411" i="1"/>
  <c r="AH412" i="1"/>
  <c r="AH413" i="1"/>
  <c r="AH414" i="1"/>
  <c r="AH415" i="1"/>
  <c r="AH416" i="1"/>
  <c r="AH417" i="1"/>
  <c r="AH418" i="1"/>
  <c r="AH419" i="1"/>
  <c r="AH420" i="1"/>
  <c r="AH421" i="1"/>
  <c r="AH422" i="1"/>
  <c r="AH423" i="1"/>
  <c r="AH424" i="1"/>
  <c r="AH425" i="1"/>
  <c r="AH426" i="1"/>
  <c r="AH427" i="1"/>
  <c r="AH428" i="1"/>
  <c r="AH429" i="1"/>
  <c r="AH430" i="1"/>
  <c r="AH431" i="1"/>
  <c r="AH432" i="1"/>
  <c r="AH433" i="1"/>
  <c r="AH434" i="1"/>
  <c r="AH435" i="1"/>
  <c r="AH436" i="1"/>
  <c r="AH437" i="1"/>
  <c r="AH438" i="1"/>
  <c r="AH439" i="1"/>
  <c r="AH440" i="1"/>
  <c r="AH441" i="1"/>
  <c r="AH442" i="1"/>
  <c r="AH443" i="1"/>
  <c r="AH444" i="1"/>
  <c r="AH445" i="1"/>
  <c r="AH446" i="1"/>
  <c r="AH447" i="1"/>
  <c r="AH448" i="1"/>
  <c r="AH449" i="1"/>
  <c r="AH450" i="1"/>
  <c r="AH451" i="1"/>
  <c r="AH452" i="1"/>
  <c r="AH453" i="1"/>
  <c r="AH454" i="1"/>
  <c r="AH455" i="1"/>
  <c r="AH456" i="1"/>
  <c r="AH457" i="1"/>
  <c r="AH458" i="1"/>
  <c r="AH459" i="1"/>
  <c r="AH460" i="1"/>
  <c r="AH461" i="1"/>
  <c r="AH462" i="1"/>
  <c r="AH463" i="1"/>
  <c r="AH464" i="1"/>
  <c r="AH465" i="1"/>
  <c r="AH466" i="1"/>
  <c r="AH467" i="1"/>
  <c r="AH468" i="1"/>
  <c r="AH469" i="1"/>
  <c r="AH470" i="1"/>
  <c r="AH471" i="1"/>
  <c r="AH472" i="1"/>
  <c r="AH473" i="1"/>
  <c r="AH474" i="1"/>
  <c r="AH475" i="1"/>
  <c r="AH476" i="1"/>
  <c r="AH477" i="1"/>
  <c r="AH478" i="1"/>
  <c r="AH479" i="1"/>
  <c r="AH480" i="1"/>
  <c r="AH481" i="1"/>
  <c r="AH482" i="1"/>
  <c r="AH483" i="1"/>
  <c r="AH484" i="1"/>
  <c r="B19" i="4" l="1"/>
  <c r="H3" i="13"/>
  <c r="H4" i="13"/>
  <c r="H5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H44" i="13"/>
  <c r="H45" i="13"/>
  <c r="H46" i="13"/>
  <c r="H47" i="13"/>
  <c r="H48" i="13"/>
  <c r="H49" i="13"/>
  <c r="H50" i="13"/>
  <c r="H51" i="13"/>
  <c r="H52" i="13"/>
  <c r="H53" i="13"/>
  <c r="H54" i="13"/>
  <c r="H55" i="13"/>
  <c r="H56" i="13"/>
  <c r="H57" i="13"/>
  <c r="H58" i="13"/>
  <c r="H59" i="13"/>
  <c r="H60" i="13"/>
  <c r="H61" i="13"/>
  <c r="H62" i="13"/>
  <c r="H63" i="13"/>
  <c r="H64" i="13"/>
  <c r="H65" i="13"/>
  <c r="H66" i="13"/>
  <c r="H67" i="13"/>
  <c r="H68" i="13"/>
  <c r="H69" i="13"/>
  <c r="H70" i="13"/>
  <c r="H71" i="13"/>
  <c r="H72" i="13"/>
  <c r="H73" i="13"/>
  <c r="H74" i="13"/>
  <c r="H75" i="13"/>
  <c r="H76" i="13"/>
  <c r="H77" i="13"/>
  <c r="H78" i="13"/>
  <c r="H79" i="13"/>
  <c r="H80" i="13"/>
  <c r="H81" i="13"/>
  <c r="H82" i="13"/>
  <c r="H83" i="13"/>
  <c r="H84" i="13"/>
  <c r="H85" i="13"/>
  <c r="H86" i="13"/>
  <c r="H87" i="13"/>
  <c r="H88" i="13"/>
  <c r="H89" i="13"/>
  <c r="H90" i="13"/>
  <c r="H91" i="13"/>
  <c r="H92" i="13"/>
  <c r="H93" i="13"/>
  <c r="H94" i="13"/>
  <c r="H95" i="13"/>
  <c r="H96" i="13"/>
  <c r="H97" i="13"/>
  <c r="H98" i="13"/>
  <c r="H99" i="13"/>
  <c r="H100" i="13"/>
  <c r="H101" i="13"/>
  <c r="H102" i="13"/>
  <c r="H103" i="13"/>
  <c r="H104" i="13"/>
  <c r="H105" i="13"/>
  <c r="H106" i="13"/>
  <c r="H107" i="13"/>
  <c r="H108" i="13"/>
  <c r="H109" i="13"/>
  <c r="H110" i="13"/>
  <c r="H111" i="13"/>
  <c r="H112" i="13"/>
  <c r="H113" i="13"/>
  <c r="H114" i="13"/>
  <c r="H115" i="13"/>
  <c r="H116" i="13"/>
  <c r="H117" i="13"/>
  <c r="H118" i="13"/>
  <c r="H119" i="13"/>
  <c r="H120" i="13"/>
  <c r="H121" i="13"/>
  <c r="H122" i="13"/>
  <c r="H123" i="13"/>
  <c r="H124" i="13"/>
  <c r="H125" i="13"/>
  <c r="H126" i="13"/>
  <c r="H127" i="13"/>
  <c r="H128" i="13"/>
  <c r="H129" i="13"/>
  <c r="H130" i="13"/>
  <c r="H131" i="13"/>
  <c r="H132" i="13"/>
  <c r="H133" i="13"/>
  <c r="H134" i="13"/>
  <c r="H135" i="13"/>
  <c r="H136" i="13"/>
  <c r="H137" i="13"/>
  <c r="H138" i="13"/>
  <c r="H139" i="13"/>
  <c r="H140" i="13"/>
  <c r="H141" i="13"/>
  <c r="H142" i="13"/>
  <c r="H143" i="13"/>
  <c r="H144" i="13"/>
  <c r="H145" i="13"/>
  <c r="H146" i="13"/>
  <c r="H147" i="13"/>
  <c r="H148" i="13"/>
  <c r="H149" i="13"/>
  <c r="H150" i="13"/>
  <c r="H151" i="13"/>
  <c r="H152" i="13"/>
  <c r="H153" i="13"/>
  <c r="H154" i="13"/>
  <c r="H155" i="13"/>
  <c r="H156" i="13"/>
  <c r="H157" i="13"/>
  <c r="H158" i="13"/>
  <c r="H159" i="13"/>
  <c r="H160" i="13"/>
  <c r="H161" i="13"/>
  <c r="H162" i="13"/>
  <c r="H163" i="13"/>
  <c r="H164" i="13"/>
  <c r="H165" i="13"/>
  <c r="H166" i="13"/>
  <c r="H167" i="13"/>
  <c r="H168" i="13"/>
  <c r="H169" i="13"/>
  <c r="H170" i="13"/>
  <c r="H171" i="13"/>
  <c r="H172" i="13"/>
  <c r="H173" i="13"/>
  <c r="H174" i="13"/>
  <c r="H175" i="13"/>
  <c r="H176" i="13"/>
  <c r="H177" i="13"/>
  <c r="H178" i="13"/>
  <c r="H179" i="13"/>
  <c r="H180" i="13"/>
  <c r="H181" i="13"/>
  <c r="H182" i="13"/>
  <c r="H183" i="13"/>
  <c r="H184" i="13"/>
  <c r="H185" i="13"/>
  <c r="H186" i="13"/>
  <c r="H187" i="13"/>
  <c r="H188" i="13"/>
  <c r="H189" i="13"/>
  <c r="H190" i="13"/>
  <c r="H191" i="13"/>
  <c r="H192" i="13"/>
  <c r="H193" i="13"/>
  <c r="H194" i="13"/>
  <c r="H195" i="13"/>
  <c r="H196" i="13"/>
  <c r="H197" i="13"/>
  <c r="H198" i="13"/>
  <c r="H199" i="13"/>
  <c r="H200" i="13"/>
  <c r="H201" i="13"/>
  <c r="H202" i="13"/>
  <c r="H203" i="13"/>
  <c r="H204" i="13"/>
  <c r="H205" i="13"/>
  <c r="H206" i="13"/>
  <c r="H207" i="13"/>
  <c r="H208" i="13"/>
  <c r="H209" i="13"/>
  <c r="H210" i="13"/>
  <c r="H211" i="13"/>
  <c r="H212" i="13"/>
  <c r="H213" i="13"/>
  <c r="H214" i="13"/>
  <c r="H215" i="13"/>
  <c r="H216" i="13"/>
  <c r="H217" i="13"/>
  <c r="H218" i="13"/>
  <c r="H219" i="13"/>
  <c r="H220" i="13"/>
  <c r="H221" i="13"/>
  <c r="H222" i="13"/>
  <c r="H223" i="13"/>
  <c r="H224" i="13"/>
  <c r="H225" i="13"/>
  <c r="H226" i="13"/>
  <c r="H227" i="13"/>
  <c r="H228" i="13"/>
  <c r="H229" i="13"/>
  <c r="H230" i="13"/>
  <c r="H231" i="13"/>
  <c r="H232" i="13"/>
  <c r="H233" i="13"/>
  <c r="H234" i="13"/>
  <c r="H235" i="13"/>
  <c r="H236" i="13"/>
  <c r="H237" i="13"/>
  <c r="H238" i="13"/>
  <c r="H239" i="13"/>
  <c r="H240" i="13"/>
  <c r="H241" i="13"/>
  <c r="H242" i="13"/>
  <c r="H243" i="13"/>
  <c r="H244" i="13"/>
  <c r="H245" i="13"/>
  <c r="H246" i="13"/>
  <c r="H247" i="13"/>
  <c r="H248" i="13"/>
  <c r="H249" i="13"/>
  <c r="H250" i="13"/>
  <c r="H251" i="13"/>
  <c r="H252" i="13"/>
  <c r="H253" i="13"/>
  <c r="H254" i="13"/>
  <c r="H255" i="13"/>
  <c r="H256" i="13"/>
  <c r="H257" i="13"/>
  <c r="H258" i="13"/>
  <c r="H259" i="13"/>
  <c r="H260" i="13"/>
  <c r="H261" i="13"/>
  <c r="H262" i="13"/>
  <c r="H263" i="13"/>
  <c r="H264" i="13"/>
  <c r="H265" i="13"/>
  <c r="H266" i="13"/>
  <c r="H267" i="13"/>
  <c r="H268" i="13"/>
  <c r="H269" i="13"/>
  <c r="H270" i="13"/>
  <c r="H271" i="13"/>
  <c r="H272" i="13"/>
  <c r="H273" i="13"/>
  <c r="H274" i="13"/>
  <c r="H275" i="13"/>
  <c r="H276" i="13"/>
  <c r="H277" i="13"/>
  <c r="H278" i="13"/>
  <c r="H279" i="13"/>
  <c r="H280" i="13"/>
  <c r="H281" i="13"/>
  <c r="H282" i="13"/>
  <c r="H283" i="13"/>
  <c r="H284" i="13"/>
  <c r="H285" i="13"/>
  <c r="H286" i="13"/>
  <c r="H287" i="13"/>
  <c r="H288" i="13"/>
  <c r="H289" i="13"/>
  <c r="H290" i="13"/>
  <c r="H291" i="13"/>
  <c r="H292" i="13"/>
  <c r="H293" i="13"/>
  <c r="H294" i="13"/>
  <c r="H295" i="13"/>
  <c r="H296" i="13"/>
  <c r="H297" i="13"/>
  <c r="H298" i="13"/>
  <c r="H299" i="13"/>
  <c r="H300" i="13"/>
  <c r="H301" i="13"/>
  <c r="H302" i="13"/>
  <c r="H303" i="13"/>
  <c r="H304" i="13"/>
  <c r="H305" i="13"/>
  <c r="H306" i="13"/>
  <c r="H307" i="13"/>
  <c r="H308" i="13"/>
  <c r="H309" i="13"/>
  <c r="H310" i="13"/>
  <c r="H311" i="13"/>
  <c r="H312" i="13"/>
  <c r="H313" i="13"/>
  <c r="H314" i="13"/>
  <c r="H315" i="13"/>
  <c r="H316" i="13"/>
  <c r="H317" i="13"/>
  <c r="H318" i="13"/>
  <c r="H319" i="13"/>
  <c r="H320" i="13"/>
  <c r="H321" i="13"/>
  <c r="H322" i="13"/>
  <c r="H323" i="13"/>
  <c r="H324" i="13"/>
  <c r="H325" i="13"/>
  <c r="H326" i="13"/>
  <c r="H327" i="13"/>
  <c r="H328" i="13"/>
  <c r="H329" i="13"/>
  <c r="H330" i="13"/>
  <c r="H331" i="13"/>
  <c r="H332" i="13"/>
  <c r="H333" i="13"/>
  <c r="H334" i="13"/>
  <c r="H335" i="13"/>
  <c r="H336" i="13"/>
  <c r="H337" i="13"/>
  <c r="H338" i="13"/>
  <c r="H339" i="13"/>
  <c r="H340" i="13"/>
  <c r="H341" i="13"/>
  <c r="H342" i="13"/>
  <c r="H343" i="13"/>
  <c r="H344" i="13"/>
  <c r="H345" i="13"/>
  <c r="H346" i="13"/>
  <c r="H347" i="13"/>
  <c r="H348" i="13"/>
  <c r="H349" i="13"/>
  <c r="H350" i="13"/>
  <c r="H351" i="13"/>
  <c r="H352" i="13"/>
  <c r="H353" i="13"/>
  <c r="H354" i="13"/>
  <c r="H355" i="13"/>
  <c r="H356" i="13"/>
  <c r="H357" i="13"/>
  <c r="H358" i="13"/>
  <c r="H359" i="13"/>
  <c r="H360" i="13"/>
  <c r="H361" i="13"/>
  <c r="H362" i="13"/>
  <c r="H363" i="13"/>
  <c r="H364" i="13"/>
  <c r="H365" i="13"/>
  <c r="H366" i="13"/>
  <c r="H367" i="13"/>
  <c r="H368" i="13"/>
  <c r="H369" i="13"/>
  <c r="H370" i="13"/>
  <c r="H371" i="13"/>
  <c r="H372" i="13"/>
  <c r="H373" i="13"/>
  <c r="H374" i="13"/>
  <c r="H375" i="13"/>
  <c r="H376" i="13"/>
  <c r="H377" i="13"/>
  <c r="H378" i="13"/>
  <c r="H379" i="13"/>
  <c r="H380" i="13"/>
  <c r="H381" i="13"/>
  <c r="H382" i="13"/>
  <c r="H383" i="13"/>
  <c r="H384" i="13"/>
  <c r="H385" i="13"/>
  <c r="H386" i="13"/>
  <c r="H387" i="13"/>
  <c r="H388" i="13"/>
  <c r="H389" i="13"/>
  <c r="H390" i="13"/>
  <c r="H391" i="13"/>
  <c r="H392" i="13"/>
  <c r="H393" i="13"/>
  <c r="H394" i="13"/>
  <c r="H395" i="13"/>
  <c r="H396" i="13"/>
  <c r="H397" i="13"/>
  <c r="H398" i="13"/>
  <c r="H399" i="13"/>
  <c r="H400" i="13"/>
  <c r="H401" i="13"/>
  <c r="H402" i="13"/>
  <c r="H403" i="13"/>
  <c r="H404" i="13"/>
  <c r="H405" i="13"/>
  <c r="H406" i="13"/>
  <c r="H407" i="13"/>
  <c r="H408" i="13"/>
  <c r="H409" i="13"/>
  <c r="H410" i="13"/>
  <c r="H411" i="13"/>
  <c r="H412" i="13"/>
  <c r="H413" i="13"/>
  <c r="H414" i="13"/>
  <c r="H415" i="13"/>
  <c r="H416" i="13"/>
  <c r="H417" i="13"/>
  <c r="H418" i="13"/>
  <c r="H419" i="13"/>
  <c r="H420" i="13"/>
  <c r="H421" i="13"/>
  <c r="H422" i="13"/>
  <c r="H423" i="13"/>
  <c r="H424" i="13"/>
  <c r="H425" i="13"/>
  <c r="H426" i="13"/>
  <c r="H427" i="13"/>
  <c r="H428" i="13"/>
  <c r="H429" i="13"/>
  <c r="H430" i="13"/>
  <c r="H431" i="13"/>
  <c r="H432" i="13"/>
  <c r="H433" i="13"/>
  <c r="H434" i="13"/>
  <c r="H435" i="13"/>
  <c r="H436" i="13"/>
  <c r="H437" i="13"/>
  <c r="H438" i="13"/>
  <c r="H439" i="13"/>
  <c r="H440" i="13"/>
  <c r="H441" i="13"/>
  <c r="H442" i="13"/>
  <c r="H443" i="13"/>
  <c r="H444" i="13"/>
  <c r="H445" i="13"/>
  <c r="H446" i="13"/>
  <c r="H447" i="13"/>
  <c r="H448" i="13"/>
  <c r="H449" i="13"/>
  <c r="H450" i="13"/>
  <c r="H451" i="13"/>
  <c r="H452" i="13"/>
  <c r="H453" i="13"/>
  <c r="H454" i="13"/>
  <c r="H455" i="13"/>
  <c r="H456" i="13"/>
  <c r="H457" i="13"/>
  <c r="H458" i="13"/>
  <c r="H459" i="13"/>
  <c r="H460" i="13"/>
  <c r="H461" i="13"/>
  <c r="H462" i="13"/>
  <c r="H463" i="13"/>
  <c r="H464" i="13"/>
  <c r="H465" i="13"/>
  <c r="H466" i="13"/>
  <c r="H467" i="13"/>
  <c r="H468" i="13"/>
  <c r="H469" i="13"/>
  <c r="H470" i="13"/>
  <c r="H471" i="13"/>
  <c r="H472" i="13"/>
  <c r="H473" i="13"/>
  <c r="H474" i="13"/>
  <c r="H475" i="13"/>
  <c r="H476" i="13"/>
  <c r="H477" i="13"/>
  <c r="H478" i="13"/>
  <c r="H479" i="13"/>
  <c r="H480" i="13"/>
  <c r="H481" i="13"/>
  <c r="H482" i="13"/>
  <c r="H483" i="13"/>
  <c r="H484" i="13"/>
  <c r="H2" i="13"/>
  <c r="G2" i="13"/>
  <c r="G3" i="13"/>
  <c r="G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37" i="13"/>
  <c r="G138" i="13"/>
  <c r="G139" i="13"/>
  <c r="G140" i="13"/>
  <c r="G141" i="13"/>
  <c r="G142" i="13"/>
  <c r="G143" i="13"/>
  <c r="G144" i="13"/>
  <c r="G145" i="13"/>
  <c r="G146" i="13"/>
  <c r="G147" i="13"/>
  <c r="G148" i="13"/>
  <c r="G149" i="13"/>
  <c r="G150" i="13"/>
  <c r="G151" i="13"/>
  <c r="G152" i="13"/>
  <c r="G153" i="13"/>
  <c r="G154" i="13"/>
  <c r="G155" i="13"/>
  <c r="G156" i="13"/>
  <c r="G157" i="13"/>
  <c r="G158" i="13"/>
  <c r="G159" i="13"/>
  <c r="G160" i="13"/>
  <c r="G161" i="13"/>
  <c r="G162" i="13"/>
  <c r="G163" i="13"/>
  <c r="G164" i="13"/>
  <c r="G165" i="13"/>
  <c r="G166" i="13"/>
  <c r="G167" i="13"/>
  <c r="G168" i="13"/>
  <c r="G169" i="13"/>
  <c r="G170" i="13"/>
  <c r="G171" i="13"/>
  <c r="G172" i="13"/>
  <c r="G173" i="13"/>
  <c r="G174" i="13"/>
  <c r="G175" i="13"/>
  <c r="G176" i="13"/>
  <c r="G177" i="13"/>
  <c r="G178" i="13"/>
  <c r="G179" i="13"/>
  <c r="G180" i="13"/>
  <c r="G181" i="13"/>
  <c r="G182" i="13"/>
  <c r="G183" i="13"/>
  <c r="G184" i="13"/>
  <c r="G185" i="13"/>
  <c r="G186" i="13"/>
  <c r="G187" i="13"/>
  <c r="G188" i="13"/>
  <c r="G189" i="13"/>
  <c r="G190" i="13"/>
  <c r="G191" i="13"/>
  <c r="G192" i="13"/>
  <c r="G193" i="13"/>
  <c r="G194" i="13"/>
  <c r="G195" i="13"/>
  <c r="G196" i="13"/>
  <c r="G197" i="13"/>
  <c r="G198" i="13"/>
  <c r="G199" i="13"/>
  <c r="G200" i="13"/>
  <c r="G201" i="13"/>
  <c r="G202" i="13"/>
  <c r="G203" i="13"/>
  <c r="G204" i="13"/>
  <c r="G205" i="13"/>
  <c r="G206" i="13"/>
  <c r="G207" i="13"/>
  <c r="G208" i="13"/>
  <c r="G209" i="13"/>
  <c r="G210" i="13"/>
  <c r="G211" i="13"/>
  <c r="G212" i="13"/>
  <c r="G213" i="13"/>
  <c r="G214" i="13"/>
  <c r="G215" i="13"/>
  <c r="G216" i="13"/>
  <c r="G217" i="13"/>
  <c r="G218" i="13"/>
  <c r="G219" i="13"/>
  <c r="G220" i="13"/>
  <c r="G221" i="13"/>
  <c r="G222" i="13"/>
  <c r="G223" i="13"/>
  <c r="G224" i="13"/>
  <c r="G225" i="13"/>
  <c r="G226" i="13"/>
  <c r="G227" i="13"/>
  <c r="G228" i="13"/>
  <c r="G229" i="13"/>
  <c r="G230" i="13"/>
  <c r="G231" i="13"/>
  <c r="G232" i="13"/>
  <c r="G233" i="13"/>
  <c r="G234" i="13"/>
  <c r="G235" i="13"/>
  <c r="G236" i="13"/>
  <c r="G237" i="13"/>
  <c r="G238" i="13"/>
  <c r="G239" i="13"/>
  <c r="G240" i="13"/>
  <c r="G241" i="13"/>
  <c r="G242" i="13"/>
  <c r="G243" i="13"/>
  <c r="G244" i="13"/>
  <c r="G245" i="13"/>
  <c r="G246" i="13"/>
  <c r="G247" i="13"/>
  <c r="G248" i="13"/>
  <c r="G249" i="13"/>
  <c r="G250" i="13"/>
  <c r="G251" i="13"/>
  <c r="G252" i="13"/>
  <c r="G253" i="13"/>
  <c r="G254" i="13"/>
  <c r="G255" i="13"/>
  <c r="G256" i="13"/>
  <c r="G257" i="13"/>
  <c r="G258" i="13"/>
  <c r="G259" i="13"/>
  <c r="G260" i="13"/>
  <c r="G261" i="13"/>
  <c r="G262" i="13"/>
  <c r="G263" i="13"/>
  <c r="G264" i="13"/>
  <c r="G265" i="13"/>
  <c r="G266" i="13"/>
  <c r="G267" i="13"/>
  <c r="G268" i="13"/>
  <c r="G269" i="13"/>
  <c r="G270" i="13"/>
  <c r="G271" i="13"/>
  <c r="G272" i="13"/>
  <c r="G273" i="13"/>
  <c r="G274" i="13"/>
  <c r="G275" i="13"/>
  <c r="G276" i="13"/>
  <c r="G277" i="13"/>
  <c r="G278" i="13"/>
  <c r="G279" i="13"/>
  <c r="G280" i="13"/>
  <c r="G281" i="13"/>
  <c r="G282" i="13"/>
  <c r="G283" i="13"/>
  <c r="G284" i="13"/>
  <c r="G285" i="13"/>
  <c r="G286" i="13"/>
  <c r="G287" i="13"/>
  <c r="G288" i="13"/>
  <c r="G289" i="13"/>
  <c r="G290" i="13"/>
  <c r="G291" i="13"/>
  <c r="G292" i="13"/>
  <c r="G293" i="13"/>
  <c r="G294" i="13"/>
  <c r="G295" i="13"/>
  <c r="G296" i="13"/>
  <c r="G297" i="13"/>
  <c r="G298" i="13"/>
  <c r="G299" i="13"/>
  <c r="G300" i="13"/>
  <c r="G301" i="13"/>
  <c r="G302" i="13"/>
  <c r="G303" i="13"/>
  <c r="G304" i="13"/>
  <c r="G305" i="13"/>
  <c r="G306" i="13"/>
  <c r="G307" i="13"/>
  <c r="G308" i="13"/>
  <c r="G309" i="13"/>
  <c r="G310" i="13"/>
  <c r="G311" i="13"/>
  <c r="G312" i="13"/>
  <c r="G313" i="13"/>
  <c r="G314" i="13"/>
  <c r="G315" i="13"/>
  <c r="G316" i="13"/>
  <c r="G317" i="13"/>
  <c r="G318" i="13"/>
  <c r="G319" i="13"/>
  <c r="G320" i="13"/>
  <c r="G321" i="13"/>
  <c r="G322" i="13"/>
  <c r="G323" i="13"/>
  <c r="G324" i="13"/>
  <c r="G325" i="13"/>
  <c r="G326" i="13"/>
  <c r="G327" i="13"/>
  <c r="G328" i="13"/>
  <c r="G329" i="13"/>
  <c r="G330" i="13"/>
  <c r="G331" i="13"/>
  <c r="G332" i="13"/>
  <c r="G333" i="13"/>
  <c r="G334" i="13"/>
  <c r="G335" i="13"/>
  <c r="G336" i="13"/>
  <c r="G337" i="13"/>
  <c r="G338" i="13"/>
  <c r="G339" i="13"/>
  <c r="G340" i="13"/>
  <c r="G341" i="13"/>
  <c r="G342" i="13"/>
  <c r="G343" i="13"/>
  <c r="G344" i="13"/>
  <c r="G345" i="13"/>
  <c r="G346" i="13"/>
  <c r="G347" i="13"/>
  <c r="G348" i="13"/>
  <c r="G349" i="13"/>
  <c r="G350" i="13"/>
  <c r="G351" i="13"/>
  <c r="G352" i="13"/>
  <c r="G353" i="13"/>
  <c r="G354" i="13"/>
  <c r="G355" i="13"/>
  <c r="G356" i="13"/>
  <c r="G357" i="13"/>
  <c r="G358" i="13"/>
  <c r="G359" i="13"/>
  <c r="G360" i="13"/>
  <c r="G361" i="13"/>
  <c r="G362" i="13"/>
  <c r="G363" i="13"/>
  <c r="G364" i="13"/>
  <c r="G365" i="13"/>
  <c r="G366" i="13"/>
  <c r="G367" i="13"/>
  <c r="G368" i="13"/>
  <c r="G369" i="13"/>
  <c r="G370" i="13"/>
  <c r="G371" i="13"/>
  <c r="G372" i="13"/>
  <c r="G373" i="13"/>
  <c r="G374" i="13"/>
  <c r="G375" i="13"/>
  <c r="G376" i="13"/>
  <c r="G377" i="13"/>
  <c r="G378" i="13"/>
  <c r="G379" i="13"/>
  <c r="G380" i="13"/>
  <c r="G381" i="13"/>
  <c r="G382" i="13"/>
  <c r="G383" i="13"/>
  <c r="G384" i="13"/>
  <c r="G385" i="13"/>
  <c r="G386" i="13"/>
  <c r="G387" i="13"/>
  <c r="G388" i="13"/>
  <c r="G389" i="13"/>
  <c r="G390" i="13"/>
  <c r="G391" i="13"/>
  <c r="G392" i="13"/>
  <c r="G393" i="13"/>
  <c r="G394" i="13"/>
  <c r="G395" i="13"/>
  <c r="G396" i="13"/>
  <c r="G397" i="13"/>
  <c r="G398" i="13"/>
  <c r="G399" i="13"/>
  <c r="G400" i="13"/>
  <c r="G401" i="13"/>
  <c r="G402" i="13"/>
  <c r="G403" i="13"/>
  <c r="G404" i="13"/>
  <c r="G405" i="13"/>
  <c r="G406" i="13"/>
  <c r="G407" i="13"/>
  <c r="G408" i="13"/>
  <c r="G409" i="13"/>
  <c r="G410" i="13"/>
  <c r="G411" i="13"/>
  <c r="G412" i="13"/>
  <c r="G413" i="13"/>
  <c r="G414" i="13"/>
  <c r="G415" i="13"/>
  <c r="G416" i="13"/>
  <c r="G417" i="13"/>
  <c r="G418" i="13"/>
  <c r="G419" i="13"/>
  <c r="G420" i="13"/>
  <c r="G421" i="13"/>
  <c r="G422" i="13"/>
  <c r="G423" i="13"/>
  <c r="G424" i="13"/>
  <c r="G425" i="13"/>
  <c r="G426" i="13"/>
  <c r="G427" i="13"/>
  <c r="G428" i="13"/>
  <c r="G429" i="13"/>
  <c r="G430" i="13"/>
  <c r="G431" i="13"/>
  <c r="G432" i="13"/>
  <c r="G433" i="13"/>
  <c r="G434" i="13"/>
  <c r="G435" i="13"/>
  <c r="G436" i="13"/>
  <c r="G437" i="13"/>
  <c r="G438" i="13"/>
  <c r="G439" i="13"/>
  <c r="G440" i="13"/>
  <c r="G441" i="13"/>
  <c r="G442" i="13"/>
  <c r="G443" i="13"/>
  <c r="G444" i="13"/>
  <c r="G445" i="13"/>
  <c r="G446" i="13"/>
  <c r="G447" i="13"/>
  <c r="G448" i="13"/>
  <c r="G449" i="13"/>
  <c r="G450" i="13"/>
  <c r="G451" i="13"/>
  <c r="G452" i="13"/>
  <c r="G453" i="13"/>
  <c r="G454" i="13"/>
  <c r="G455" i="13"/>
  <c r="G456" i="13"/>
  <c r="G457" i="13"/>
  <c r="G458" i="13"/>
  <c r="G459" i="13"/>
  <c r="G460" i="13"/>
  <c r="G461" i="13"/>
  <c r="G462" i="13"/>
  <c r="G463" i="13"/>
  <c r="G464" i="13"/>
  <c r="G465" i="13"/>
  <c r="G466" i="13"/>
  <c r="G467" i="13"/>
  <c r="G468" i="13"/>
  <c r="G469" i="13"/>
  <c r="G470" i="13"/>
  <c r="G471" i="13"/>
  <c r="G472" i="13"/>
  <c r="G473" i="13"/>
  <c r="G474" i="13"/>
  <c r="G475" i="13"/>
  <c r="G476" i="13"/>
  <c r="G477" i="13"/>
  <c r="G478" i="13"/>
  <c r="G479" i="13"/>
  <c r="G480" i="13"/>
  <c r="G481" i="13"/>
  <c r="G482" i="13"/>
  <c r="G483" i="13"/>
  <c r="G484" i="13"/>
  <c r="F2" i="13"/>
  <c r="F3" i="13"/>
  <c r="F4" i="13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76" i="13"/>
  <c r="F77" i="13"/>
  <c r="F78" i="13"/>
  <c r="F79" i="13"/>
  <c r="F80" i="13"/>
  <c r="F81" i="13"/>
  <c r="F82" i="13"/>
  <c r="F83" i="13"/>
  <c r="F84" i="13"/>
  <c r="F85" i="13"/>
  <c r="F86" i="13"/>
  <c r="F87" i="13"/>
  <c r="F88" i="13"/>
  <c r="F89" i="13"/>
  <c r="F90" i="13"/>
  <c r="F91" i="13"/>
  <c r="F92" i="13"/>
  <c r="F93" i="13"/>
  <c r="F94" i="13"/>
  <c r="F95" i="13"/>
  <c r="F96" i="13"/>
  <c r="F97" i="13"/>
  <c r="F98" i="13"/>
  <c r="F99" i="13"/>
  <c r="F100" i="13"/>
  <c r="F101" i="13"/>
  <c r="F102" i="13"/>
  <c r="F103" i="13"/>
  <c r="F104" i="13"/>
  <c r="F105" i="13"/>
  <c r="F106" i="13"/>
  <c r="F107" i="13"/>
  <c r="F108" i="13"/>
  <c r="F109" i="13"/>
  <c r="F110" i="13"/>
  <c r="F111" i="13"/>
  <c r="F112" i="13"/>
  <c r="F113" i="13"/>
  <c r="F114" i="13"/>
  <c r="F115" i="13"/>
  <c r="F116" i="13"/>
  <c r="F117" i="13"/>
  <c r="F118" i="13"/>
  <c r="F119" i="13"/>
  <c r="F120" i="13"/>
  <c r="F121" i="13"/>
  <c r="F122" i="13"/>
  <c r="F123" i="13"/>
  <c r="F124" i="13"/>
  <c r="F125" i="13"/>
  <c r="F126" i="13"/>
  <c r="F127" i="13"/>
  <c r="F128" i="13"/>
  <c r="F129" i="13"/>
  <c r="F130" i="13"/>
  <c r="F131" i="13"/>
  <c r="F132" i="13"/>
  <c r="F133" i="13"/>
  <c r="F134" i="13"/>
  <c r="F135" i="13"/>
  <c r="F136" i="13"/>
  <c r="F137" i="13"/>
  <c r="F138" i="13"/>
  <c r="F139" i="13"/>
  <c r="F140" i="13"/>
  <c r="F141" i="13"/>
  <c r="F142" i="13"/>
  <c r="F143" i="13"/>
  <c r="F144" i="13"/>
  <c r="F145" i="13"/>
  <c r="F146" i="13"/>
  <c r="F147" i="13"/>
  <c r="F148" i="13"/>
  <c r="F149" i="13"/>
  <c r="F150" i="13"/>
  <c r="F151" i="13"/>
  <c r="F152" i="13"/>
  <c r="F153" i="13"/>
  <c r="F154" i="13"/>
  <c r="F155" i="13"/>
  <c r="F156" i="13"/>
  <c r="F157" i="13"/>
  <c r="F158" i="13"/>
  <c r="F159" i="13"/>
  <c r="F160" i="13"/>
  <c r="F161" i="13"/>
  <c r="F162" i="13"/>
  <c r="F163" i="13"/>
  <c r="F164" i="13"/>
  <c r="F165" i="13"/>
  <c r="F166" i="13"/>
  <c r="F167" i="13"/>
  <c r="F168" i="13"/>
  <c r="F169" i="13"/>
  <c r="F170" i="13"/>
  <c r="F171" i="13"/>
  <c r="F172" i="13"/>
  <c r="F173" i="13"/>
  <c r="F174" i="13"/>
  <c r="F175" i="13"/>
  <c r="F176" i="13"/>
  <c r="F177" i="13"/>
  <c r="F178" i="13"/>
  <c r="F179" i="13"/>
  <c r="F180" i="13"/>
  <c r="F181" i="13"/>
  <c r="F182" i="13"/>
  <c r="F183" i="13"/>
  <c r="F184" i="13"/>
  <c r="F185" i="13"/>
  <c r="F186" i="13"/>
  <c r="F187" i="13"/>
  <c r="F188" i="13"/>
  <c r="F189" i="13"/>
  <c r="F190" i="13"/>
  <c r="F191" i="13"/>
  <c r="F192" i="13"/>
  <c r="F193" i="13"/>
  <c r="F194" i="13"/>
  <c r="F195" i="13"/>
  <c r="F196" i="13"/>
  <c r="F197" i="13"/>
  <c r="F198" i="13"/>
  <c r="F199" i="13"/>
  <c r="F200" i="13"/>
  <c r="F201" i="13"/>
  <c r="F202" i="13"/>
  <c r="F203" i="13"/>
  <c r="F204" i="13"/>
  <c r="F205" i="13"/>
  <c r="F206" i="13"/>
  <c r="F207" i="13"/>
  <c r="F208" i="13"/>
  <c r="F209" i="13"/>
  <c r="F210" i="13"/>
  <c r="F211" i="13"/>
  <c r="F212" i="13"/>
  <c r="F213" i="13"/>
  <c r="F214" i="13"/>
  <c r="F215" i="13"/>
  <c r="F216" i="13"/>
  <c r="F217" i="13"/>
  <c r="F218" i="13"/>
  <c r="F219" i="13"/>
  <c r="F220" i="13"/>
  <c r="F221" i="13"/>
  <c r="F222" i="13"/>
  <c r="F223" i="13"/>
  <c r="F224" i="13"/>
  <c r="F225" i="13"/>
  <c r="F226" i="13"/>
  <c r="F227" i="13"/>
  <c r="F228" i="13"/>
  <c r="F229" i="13"/>
  <c r="F230" i="13"/>
  <c r="F231" i="13"/>
  <c r="F232" i="13"/>
  <c r="F233" i="13"/>
  <c r="F234" i="13"/>
  <c r="F235" i="13"/>
  <c r="F236" i="13"/>
  <c r="F237" i="13"/>
  <c r="F238" i="13"/>
  <c r="F239" i="13"/>
  <c r="F240" i="13"/>
  <c r="F241" i="13"/>
  <c r="F242" i="13"/>
  <c r="F243" i="13"/>
  <c r="F244" i="13"/>
  <c r="F245" i="13"/>
  <c r="F246" i="13"/>
  <c r="F247" i="13"/>
  <c r="F248" i="13"/>
  <c r="F249" i="13"/>
  <c r="F250" i="13"/>
  <c r="F251" i="13"/>
  <c r="F252" i="13"/>
  <c r="F253" i="13"/>
  <c r="F254" i="13"/>
  <c r="F255" i="13"/>
  <c r="F256" i="13"/>
  <c r="F257" i="13"/>
  <c r="F258" i="13"/>
  <c r="F259" i="13"/>
  <c r="F260" i="13"/>
  <c r="F261" i="13"/>
  <c r="F262" i="13"/>
  <c r="F263" i="13"/>
  <c r="F264" i="13"/>
  <c r="F265" i="13"/>
  <c r="F266" i="13"/>
  <c r="F267" i="13"/>
  <c r="F268" i="13"/>
  <c r="F269" i="13"/>
  <c r="F270" i="13"/>
  <c r="F271" i="13"/>
  <c r="F272" i="13"/>
  <c r="F273" i="13"/>
  <c r="F274" i="13"/>
  <c r="F275" i="13"/>
  <c r="F276" i="13"/>
  <c r="F277" i="13"/>
  <c r="F278" i="13"/>
  <c r="F279" i="13"/>
  <c r="F280" i="13"/>
  <c r="F281" i="13"/>
  <c r="F282" i="13"/>
  <c r="F283" i="13"/>
  <c r="F284" i="13"/>
  <c r="F285" i="13"/>
  <c r="F286" i="13"/>
  <c r="F287" i="13"/>
  <c r="F288" i="13"/>
  <c r="F289" i="13"/>
  <c r="F290" i="13"/>
  <c r="F291" i="13"/>
  <c r="F292" i="13"/>
  <c r="F293" i="13"/>
  <c r="F294" i="13"/>
  <c r="F295" i="13"/>
  <c r="F296" i="13"/>
  <c r="F297" i="13"/>
  <c r="F298" i="13"/>
  <c r="F299" i="13"/>
  <c r="F300" i="13"/>
  <c r="F301" i="13"/>
  <c r="F302" i="13"/>
  <c r="F303" i="13"/>
  <c r="F304" i="13"/>
  <c r="F305" i="13"/>
  <c r="F306" i="13"/>
  <c r="F307" i="13"/>
  <c r="F308" i="13"/>
  <c r="F309" i="13"/>
  <c r="F310" i="13"/>
  <c r="F311" i="13"/>
  <c r="F312" i="13"/>
  <c r="F313" i="13"/>
  <c r="F314" i="13"/>
  <c r="F315" i="13"/>
  <c r="F316" i="13"/>
  <c r="F317" i="13"/>
  <c r="F318" i="13"/>
  <c r="F319" i="13"/>
  <c r="F320" i="13"/>
  <c r="F321" i="13"/>
  <c r="F322" i="13"/>
  <c r="F323" i="13"/>
  <c r="F324" i="13"/>
  <c r="F325" i="13"/>
  <c r="F326" i="13"/>
  <c r="F327" i="13"/>
  <c r="F328" i="13"/>
  <c r="F329" i="13"/>
  <c r="F330" i="13"/>
  <c r="F331" i="13"/>
  <c r="F332" i="13"/>
  <c r="F333" i="13"/>
  <c r="F334" i="13"/>
  <c r="F335" i="13"/>
  <c r="F336" i="13"/>
  <c r="F337" i="13"/>
  <c r="F338" i="13"/>
  <c r="F339" i="13"/>
  <c r="F340" i="13"/>
  <c r="F341" i="13"/>
  <c r="F342" i="13"/>
  <c r="F343" i="13"/>
  <c r="F344" i="13"/>
  <c r="F345" i="13"/>
  <c r="F346" i="13"/>
  <c r="F347" i="13"/>
  <c r="F348" i="13"/>
  <c r="F349" i="13"/>
  <c r="F350" i="13"/>
  <c r="F351" i="13"/>
  <c r="F352" i="13"/>
  <c r="F353" i="13"/>
  <c r="F354" i="13"/>
  <c r="F355" i="13"/>
  <c r="F356" i="13"/>
  <c r="F357" i="13"/>
  <c r="F358" i="13"/>
  <c r="F359" i="13"/>
  <c r="F360" i="13"/>
  <c r="F361" i="13"/>
  <c r="F362" i="13"/>
  <c r="F363" i="13"/>
  <c r="F364" i="13"/>
  <c r="F365" i="13"/>
  <c r="F366" i="13"/>
  <c r="F367" i="13"/>
  <c r="F368" i="13"/>
  <c r="F369" i="13"/>
  <c r="F370" i="13"/>
  <c r="F371" i="13"/>
  <c r="F372" i="13"/>
  <c r="F373" i="13"/>
  <c r="F374" i="13"/>
  <c r="F375" i="13"/>
  <c r="F376" i="13"/>
  <c r="F377" i="13"/>
  <c r="F378" i="13"/>
  <c r="F379" i="13"/>
  <c r="F380" i="13"/>
  <c r="F381" i="13"/>
  <c r="F382" i="13"/>
  <c r="F383" i="13"/>
  <c r="F384" i="13"/>
  <c r="F385" i="13"/>
  <c r="F386" i="13"/>
  <c r="F387" i="13"/>
  <c r="F388" i="13"/>
  <c r="F389" i="13"/>
  <c r="F390" i="13"/>
  <c r="F391" i="13"/>
  <c r="F392" i="13"/>
  <c r="F393" i="13"/>
  <c r="F394" i="13"/>
  <c r="F395" i="13"/>
  <c r="F396" i="13"/>
  <c r="F397" i="13"/>
  <c r="F398" i="13"/>
  <c r="F399" i="13"/>
  <c r="F400" i="13"/>
  <c r="F401" i="13"/>
  <c r="F402" i="13"/>
  <c r="F403" i="13"/>
  <c r="F404" i="13"/>
  <c r="F405" i="13"/>
  <c r="F406" i="13"/>
  <c r="F407" i="13"/>
  <c r="F408" i="13"/>
  <c r="F409" i="13"/>
  <c r="F410" i="13"/>
  <c r="F411" i="13"/>
  <c r="F412" i="13"/>
  <c r="F413" i="13"/>
  <c r="F414" i="13"/>
  <c r="F415" i="13"/>
  <c r="F416" i="13"/>
  <c r="F417" i="13"/>
  <c r="F418" i="13"/>
  <c r="F419" i="13"/>
  <c r="F420" i="13"/>
  <c r="F421" i="13"/>
  <c r="F422" i="13"/>
  <c r="F423" i="13"/>
  <c r="F424" i="13"/>
  <c r="F425" i="13"/>
  <c r="F426" i="13"/>
  <c r="F427" i="13"/>
  <c r="F428" i="13"/>
  <c r="F429" i="13"/>
  <c r="F430" i="13"/>
  <c r="F431" i="13"/>
  <c r="F432" i="13"/>
  <c r="F433" i="13"/>
  <c r="F434" i="13"/>
  <c r="F435" i="13"/>
  <c r="F436" i="13"/>
  <c r="F437" i="13"/>
  <c r="F438" i="13"/>
  <c r="F439" i="13"/>
  <c r="F440" i="13"/>
  <c r="F441" i="13"/>
  <c r="F442" i="13"/>
  <c r="F443" i="13"/>
  <c r="F444" i="13"/>
  <c r="F445" i="13"/>
  <c r="F446" i="13"/>
  <c r="F447" i="13"/>
  <c r="F448" i="13"/>
  <c r="F449" i="13"/>
  <c r="F450" i="13"/>
  <c r="F451" i="13"/>
  <c r="F452" i="13"/>
  <c r="F453" i="13"/>
  <c r="F454" i="13"/>
  <c r="F455" i="13"/>
  <c r="F456" i="13"/>
  <c r="F457" i="13"/>
  <c r="F458" i="13"/>
  <c r="F459" i="13"/>
  <c r="F460" i="13"/>
  <c r="F461" i="13"/>
  <c r="F462" i="13"/>
  <c r="F463" i="13"/>
  <c r="F464" i="13"/>
  <c r="F465" i="13"/>
  <c r="F466" i="13"/>
  <c r="F467" i="13"/>
  <c r="F468" i="13"/>
  <c r="F469" i="13"/>
  <c r="F470" i="13"/>
  <c r="F471" i="13"/>
  <c r="F472" i="13"/>
  <c r="F473" i="13"/>
  <c r="F474" i="13"/>
  <c r="F475" i="13"/>
  <c r="F476" i="13"/>
  <c r="F477" i="13"/>
  <c r="F478" i="13"/>
  <c r="F479" i="13"/>
  <c r="F480" i="13"/>
  <c r="F481" i="13"/>
  <c r="F482" i="13"/>
  <c r="F483" i="13"/>
  <c r="F484" i="13"/>
  <c r="E2" i="13"/>
  <c r="E3" i="13"/>
  <c r="E4" i="13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93" i="13"/>
  <c r="E94" i="13"/>
  <c r="E95" i="13"/>
  <c r="E96" i="13"/>
  <c r="E97" i="13"/>
  <c r="E98" i="13"/>
  <c r="E99" i="13"/>
  <c r="E100" i="13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70" i="13"/>
  <c r="E171" i="13"/>
  <c r="E172" i="13"/>
  <c r="E173" i="13"/>
  <c r="E174" i="13"/>
  <c r="E175" i="13"/>
  <c r="E176" i="13"/>
  <c r="E177" i="13"/>
  <c r="E178" i="13"/>
  <c r="E179" i="13"/>
  <c r="E180" i="13"/>
  <c r="E181" i="13"/>
  <c r="E182" i="13"/>
  <c r="E183" i="13"/>
  <c r="E184" i="13"/>
  <c r="E185" i="13"/>
  <c r="E186" i="13"/>
  <c r="E187" i="13"/>
  <c r="E188" i="13"/>
  <c r="E189" i="13"/>
  <c r="E190" i="13"/>
  <c r="E191" i="13"/>
  <c r="E192" i="13"/>
  <c r="E193" i="13"/>
  <c r="E194" i="13"/>
  <c r="E195" i="13"/>
  <c r="E196" i="13"/>
  <c r="E197" i="13"/>
  <c r="E198" i="13"/>
  <c r="E199" i="13"/>
  <c r="E200" i="13"/>
  <c r="E201" i="13"/>
  <c r="E202" i="13"/>
  <c r="E203" i="13"/>
  <c r="E204" i="13"/>
  <c r="E205" i="13"/>
  <c r="E206" i="13"/>
  <c r="E207" i="13"/>
  <c r="E208" i="13"/>
  <c r="E209" i="13"/>
  <c r="E210" i="13"/>
  <c r="E211" i="13"/>
  <c r="E212" i="13"/>
  <c r="E213" i="13"/>
  <c r="E214" i="13"/>
  <c r="E215" i="13"/>
  <c r="E216" i="13"/>
  <c r="E217" i="13"/>
  <c r="E218" i="13"/>
  <c r="E219" i="13"/>
  <c r="E220" i="13"/>
  <c r="E221" i="13"/>
  <c r="E222" i="13"/>
  <c r="E223" i="13"/>
  <c r="E224" i="13"/>
  <c r="E225" i="13"/>
  <c r="E226" i="13"/>
  <c r="E227" i="13"/>
  <c r="E228" i="13"/>
  <c r="E229" i="13"/>
  <c r="E230" i="13"/>
  <c r="E231" i="13"/>
  <c r="E232" i="13"/>
  <c r="E233" i="13"/>
  <c r="E234" i="13"/>
  <c r="E235" i="13"/>
  <c r="E236" i="13"/>
  <c r="E237" i="13"/>
  <c r="E238" i="13"/>
  <c r="E239" i="13"/>
  <c r="E240" i="13"/>
  <c r="E241" i="13"/>
  <c r="E242" i="13"/>
  <c r="E243" i="13"/>
  <c r="E244" i="13"/>
  <c r="E245" i="13"/>
  <c r="E246" i="13"/>
  <c r="E247" i="13"/>
  <c r="E248" i="13"/>
  <c r="E249" i="13"/>
  <c r="E250" i="13"/>
  <c r="E251" i="13"/>
  <c r="E252" i="13"/>
  <c r="E253" i="13"/>
  <c r="E254" i="13"/>
  <c r="E255" i="13"/>
  <c r="E256" i="13"/>
  <c r="E257" i="13"/>
  <c r="E258" i="13"/>
  <c r="E259" i="13"/>
  <c r="E260" i="13"/>
  <c r="E261" i="13"/>
  <c r="E262" i="13"/>
  <c r="E263" i="13"/>
  <c r="E264" i="13"/>
  <c r="E265" i="13"/>
  <c r="E266" i="13"/>
  <c r="E267" i="13"/>
  <c r="E268" i="13"/>
  <c r="E269" i="13"/>
  <c r="E270" i="13"/>
  <c r="E271" i="13"/>
  <c r="E272" i="13"/>
  <c r="E273" i="13"/>
  <c r="E274" i="13"/>
  <c r="E275" i="13"/>
  <c r="E276" i="13"/>
  <c r="E277" i="13"/>
  <c r="E278" i="13"/>
  <c r="E279" i="13"/>
  <c r="E280" i="13"/>
  <c r="E281" i="13"/>
  <c r="E282" i="13"/>
  <c r="E283" i="13"/>
  <c r="E284" i="13"/>
  <c r="E285" i="13"/>
  <c r="E286" i="13"/>
  <c r="E287" i="13"/>
  <c r="E288" i="13"/>
  <c r="E289" i="13"/>
  <c r="E290" i="13"/>
  <c r="E291" i="13"/>
  <c r="E292" i="13"/>
  <c r="E293" i="13"/>
  <c r="E294" i="13"/>
  <c r="E295" i="13"/>
  <c r="E296" i="13"/>
  <c r="E297" i="13"/>
  <c r="E298" i="13"/>
  <c r="E299" i="13"/>
  <c r="E300" i="13"/>
  <c r="E301" i="13"/>
  <c r="E302" i="13"/>
  <c r="E303" i="13"/>
  <c r="E304" i="13"/>
  <c r="E305" i="13"/>
  <c r="E306" i="13"/>
  <c r="E307" i="13"/>
  <c r="E308" i="13"/>
  <c r="E309" i="13"/>
  <c r="E310" i="13"/>
  <c r="E311" i="13"/>
  <c r="E312" i="13"/>
  <c r="E313" i="13"/>
  <c r="E314" i="13"/>
  <c r="E315" i="13"/>
  <c r="E316" i="13"/>
  <c r="E317" i="13"/>
  <c r="E318" i="13"/>
  <c r="E319" i="13"/>
  <c r="E320" i="13"/>
  <c r="E321" i="13"/>
  <c r="E322" i="13"/>
  <c r="E323" i="13"/>
  <c r="E324" i="13"/>
  <c r="E325" i="13"/>
  <c r="E326" i="13"/>
  <c r="E327" i="13"/>
  <c r="E328" i="13"/>
  <c r="E329" i="13"/>
  <c r="E330" i="13"/>
  <c r="E331" i="13"/>
  <c r="E332" i="13"/>
  <c r="E333" i="13"/>
  <c r="E334" i="13"/>
  <c r="E335" i="13"/>
  <c r="E336" i="13"/>
  <c r="E337" i="13"/>
  <c r="E338" i="13"/>
  <c r="E339" i="13"/>
  <c r="E340" i="13"/>
  <c r="E341" i="13"/>
  <c r="E342" i="13"/>
  <c r="E343" i="13"/>
  <c r="E344" i="13"/>
  <c r="E345" i="13"/>
  <c r="E346" i="13"/>
  <c r="E347" i="13"/>
  <c r="E348" i="13"/>
  <c r="E349" i="13"/>
  <c r="E350" i="13"/>
  <c r="E351" i="13"/>
  <c r="E352" i="13"/>
  <c r="E353" i="13"/>
  <c r="E354" i="13"/>
  <c r="E355" i="13"/>
  <c r="E356" i="13"/>
  <c r="E357" i="13"/>
  <c r="E358" i="13"/>
  <c r="E359" i="13"/>
  <c r="E360" i="13"/>
  <c r="E361" i="13"/>
  <c r="E362" i="13"/>
  <c r="E363" i="13"/>
  <c r="E364" i="13"/>
  <c r="E365" i="13"/>
  <c r="E366" i="13"/>
  <c r="E367" i="13"/>
  <c r="E368" i="13"/>
  <c r="E369" i="13"/>
  <c r="E370" i="13"/>
  <c r="E371" i="13"/>
  <c r="E372" i="13"/>
  <c r="E373" i="13"/>
  <c r="E374" i="13"/>
  <c r="E375" i="13"/>
  <c r="E376" i="13"/>
  <c r="E377" i="13"/>
  <c r="E378" i="13"/>
  <c r="E379" i="13"/>
  <c r="E380" i="13"/>
  <c r="E381" i="13"/>
  <c r="E382" i="13"/>
  <c r="E383" i="13"/>
  <c r="E384" i="13"/>
  <c r="E385" i="13"/>
  <c r="E386" i="13"/>
  <c r="E387" i="13"/>
  <c r="E388" i="13"/>
  <c r="E389" i="13"/>
  <c r="E390" i="13"/>
  <c r="E391" i="13"/>
  <c r="E392" i="13"/>
  <c r="E393" i="13"/>
  <c r="E394" i="13"/>
  <c r="E395" i="13"/>
  <c r="E396" i="13"/>
  <c r="E397" i="13"/>
  <c r="E398" i="13"/>
  <c r="E399" i="13"/>
  <c r="E400" i="13"/>
  <c r="E401" i="13"/>
  <c r="E402" i="13"/>
  <c r="E403" i="13"/>
  <c r="E404" i="13"/>
  <c r="E405" i="13"/>
  <c r="E406" i="13"/>
  <c r="E407" i="13"/>
  <c r="E408" i="13"/>
  <c r="E409" i="13"/>
  <c r="E410" i="13"/>
  <c r="E411" i="13"/>
  <c r="E412" i="13"/>
  <c r="E413" i="13"/>
  <c r="E414" i="13"/>
  <c r="E415" i="13"/>
  <c r="E416" i="13"/>
  <c r="E417" i="13"/>
  <c r="E418" i="13"/>
  <c r="E419" i="13"/>
  <c r="E420" i="13"/>
  <c r="E421" i="13"/>
  <c r="E422" i="13"/>
  <c r="E423" i="13"/>
  <c r="E424" i="13"/>
  <c r="E425" i="13"/>
  <c r="E426" i="13"/>
  <c r="E427" i="13"/>
  <c r="E428" i="13"/>
  <c r="E429" i="13"/>
  <c r="E430" i="13"/>
  <c r="E431" i="13"/>
  <c r="E432" i="13"/>
  <c r="E433" i="13"/>
  <c r="E434" i="13"/>
  <c r="E435" i="13"/>
  <c r="E436" i="13"/>
  <c r="E437" i="13"/>
  <c r="E438" i="13"/>
  <c r="E439" i="13"/>
  <c r="E440" i="13"/>
  <c r="E441" i="13"/>
  <c r="E442" i="13"/>
  <c r="E443" i="13"/>
  <c r="E444" i="13"/>
  <c r="E445" i="13"/>
  <c r="E446" i="13"/>
  <c r="E447" i="13"/>
  <c r="E448" i="13"/>
  <c r="E449" i="13"/>
  <c r="E450" i="13"/>
  <c r="E451" i="13"/>
  <c r="E452" i="13"/>
  <c r="E453" i="13"/>
  <c r="E454" i="13"/>
  <c r="E455" i="13"/>
  <c r="E456" i="13"/>
  <c r="E457" i="13"/>
  <c r="E458" i="13"/>
  <c r="E459" i="13"/>
  <c r="E460" i="13"/>
  <c r="E461" i="13"/>
  <c r="E462" i="13"/>
  <c r="E463" i="13"/>
  <c r="E464" i="13"/>
  <c r="E465" i="13"/>
  <c r="E466" i="13"/>
  <c r="E467" i="13"/>
  <c r="E468" i="13"/>
  <c r="E469" i="13"/>
  <c r="E470" i="13"/>
  <c r="E471" i="13"/>
  <c r="E472" i="13"/>
  <c r="E473" i="13"/>
  <c r="E474" i="13"/>
  <c r="E475" i="13"/>
  <c r="E476" i="13"/>
  <c r="E477" i="13"/>
  <c r="E478" i="13"/>
  <c r="E479" i="13"/>
  <c r="E480" i="13"/>
  <c r="E481" i="13"/>
  <c r="E482" i="13"/>
  <c r="E483" i="13"/>
  <c r="E484" i="13"/>
  <c r="D3" i="13"/>
  <c r="D4" i="13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  <c r="D83" i="13"/>
  <c r="D84" i="13"/>
  <c r="D85" i="13"/>
  <c r="D86" i="13"/>
  <c r="D87" i="13"/>
  <c r="D88" i="13"/>
  <c r="D89" i="13"/>
  <c r="D90" i="13"/>
  <c r="D91" i="13"/>
  <c r="D92" i="13"/>
  <c r="D93" i="13"/>
  <c r="D94" i="13"/>
  <c r="D95" i="13"/>
  <c r="D96" i="13"/>
  <c r="D97" i="13"/>
  <c r="D98" i="13"/>
  <c r="D99" i="13"/>
  <c r="D100" i="13"/>
  <c r="D101" i="13"/>
  <c r="D102" i="13"/>
  <c r="D103" i="13"/>
  <c r="D104" i="13"/>
  <c r="D105" i="13"/>
  <c r="D106" i="13"/>
  <c r="D107" i="13"/>
  <c r="D108" i="13"/>
  <c r="D109" i="13"/>
  <c r="D110" i="13"/>
  <c r="D111" i="13"/>
  <c r="D112" i="13"/>
  <c r="D113" i="13"/>
  <c r="D114" i="13"/>
  <c r="D115" i="13"/>
  <c r="D116" i="13"/>
  <c r="D117" i="13"/>
  <c r="D118" i="13"/>
  <c r="D119" i="13"/>
  <c r="D120" i="13"/>
  <c r="D121" i="13"/>
  <c r="D122" i="13"/>
  <c r="D123" i="13"/>
  <c r="D124" i="13"/>
  <c r="D125" i="13"/>
  <c r="D126" i="13"/>
  <c r="D127" i="13"/>
  <c r="D128" i="13"/>
  <c r="D129" i="13"/>
  <c r="D130" i="13"/>
  <c r="D131" i="13"/>
  <c r="D132" i="13"/>
  <c r="D133" i="13"/>
  <c r="D134" i="13"/>
  <c r="D135" i="13"/>
  <c r="D136" i="13"/>
  <c r="D137" i="13"/>
  <c r="D138" i="13"/>
  <c r="D139" i="13"/>
  <c r="D140" i="13"/>
  <c r="D141" i="13"/>
  <c r="D142" i="13"/>
  <c r="D143" i="13"/>
  <c r="D144" i="13"/>
  <c r="D145" i="13"/>
  <c r="D146" i="13"/>
  <c r="D147" i="13"/>
  <c r="D148" i="13"/>
  <c r="D149" i="13"/>
  <c r="D150" i="13"/>
  <c r="D151" i="13"/>
  <c r="D152" i="13"/>
  <c r="D153" i="13"/>
  <c r="D154" i="13"/>
  <c r="D155" i="13"/>
  <c r="D156" i="13"/>
  <c r="D157" i="13"/>
  <c r="D158" i="13"/>
  <c r="D159" i="13"/>
  <c r="D160" i="13"/>
  <c r="D161" i="13"/>
  <c r="D162" i="13"/>
  <c r="D163" i="13"/>
  <c r="D164" i="13"/>
  <c r="D165" i="13"/>
  <c r="D166" i="13"/>
  <c r="D167" i="13"/>
  <c r="D168" i="13"/>
  <c r="D169" i="13"/>
  <c r="D170" i="13"/>
  <c r="D171" i="13"/>
  <c r="D172" i="13"/>
  <c r="D173" i="13"/>
  <c r="D174" i="13"/>
  <c r="D175" i="13"/>
  <c r="D176" i="13"/>
  <c r="D177" i="13"/>
  <c r="D178" i="13"/>
  <c r="D179" i="13"/>
  <c r="D180" i="13"/>
  <c r="D181" i="13"/>
  <c r="D182" i="13"/>
  <c r="D183" i="13"/>
  <c r="D184" i="13"/>
  <c r="D185" i="13"/>
  <c r="D186" i="13"/>
  <c r="D187" i="13"/>
  <c r="D188" i="13"/>
  <c r="D189" i="13"/>
  <c r="D190" i="13"/>
  <c r="D191" i="13"/>
  <c r="D192" i="13"/>
  <c r="D193" i="13"/>
  <c r="D194" i="13"/>
  <c r="D195" i="13"/>
  <c r="D196" i="13"/>
  <c r="D197" i="13"/>
  <c r="D198" i="13"/>
  <c r="D199" i="13"/>
  <c r="D200" i="13"/>
  <c r="D201" i="13"/>
  <c r="D202" i="13"/>
  <c r="D203" i="13"/>
  <c r="D204" i="13"/>
  <c r="D205" i="13"/>
  <c r="D206" i="13"/>
  <c r="D207" i="13"/>
  <c r="D208" i="13"/>
  <c r="D209" i="13"/>
  <c r="D210" i="13"/>
  <c r="D211" i="13"/>
  <c r="D212" i="13"/>
  <c r="D213" i="13"/>
  <c r="D214" i="13"/>
  <c r="D215" i="13"/>
  <c r="D216" i="13"/>
  <c r="D217" i="13"/>
  <c r="D218" i="13"/>
  <c r="D219" i="13"/>
  <c r="D220" i="13"/>
  <c r="D221" i="13"/>
  <c r="D222" i="13"/>
  <c r="D223" i="13"/>
  <c r="D224" i="13"/>
  <c r="D225" i="13"/>
  <c r="D226" i="13"/>
  <c r="D227" i="13"/>
  <c r="D228" i="13"/>
  <c r="D229" i="13"/>
  <c r="D230" i="13"/>
  <c r="D231" i="13"/>
  <c r="D232" i="13"/>
  <c r="D233" i="13"/>
  <c r="D234" i="13"/>
  <c r="D235" i="13"/>
  <c r="D236" i="13"/>
  <c r="D237" i="13"/>
  <c r="D238" i="13"/>
  <c r="D239" i="13"/>
  <c r="D240" i="13"/>
  <c r="D241" i="13"/>
  <c r="D242" i="13"/>
  <c r="D243" i="13"/>
  <c r="D244" i="13"/>
  <c r="D245" i="13"/>
  <c r="D246" i="13"/>
  <c r="D247" i="13"/>
  <c r="D248" i="13"/>
  <c r="D249" i="13"/>
  <c r="D250" i="13"/>
  <c r="D251" i="13"/>
  <c r="D252" i="13"/>
  <c r="D253" i="13"/>
  <c r="D254" i="13"/>
  <c r="D255" i="13"/>
  <c r="D256" i="13"/>
  <c r="D257" i="13"/>
  <c r="D258" i="13"/>
  <c r="D259" i="13"/>
  <c r="D260" i="13"/>
  <c r="D261" i="13"/>
  <c r="D262" i="13"/>
  <c r="D263" i="13"/>
  <c r="D264" i="13"/>
  <c r="D265" i="13"/>
  <c r="D266" i="13"/>
  <c r="D267" i="13"/>
  <c r="D268" i="13"/>
  <c r="D269" i="13"/>
  <c r="D270" i="13"/>
  <c r="D271" i="13"/>
  <c r="D272" i="13"/>
  <c r="D273" i="13"/>
  <c r="D274" i="13"/>
  <c r="D275" i="13"/>
  <c r="D276" i="13"/>
  <c r="D277" i="13"/>
  <c r="D278" i="13"/>
  <c r="D279" i="13"/>
  <c r="D280" i="13"/>
  <c r="D281" i="13"/>
  <c r="D282" i="13"/>
  <c r="D283" i="13"/>
  <c r="D284" i="13"/>
  <c r="D285" i="13"/>
  <c r="D286" i="13"/>
  <c r="D287" i="13"/>
  <c r="D288" i="13"/>
  <c r="D289" i="13"/>
  <c r="D290" i="13"/>
  <c r="D291" i="13"/>
  <c r="D292" i="13"/>
  <c r="D293" i="13"/>
  <c r="D294" i="13"/>
  <c r="D295" i="13"/>
  <c r="D296" i="13"/>
  <c r="D297" i="13"/>
  <c r="D298" i="13"/>
  <c r="D299" i="13"/>
  <c r="D300" i="13"/>
  <c r="D301" i="13"/>
  <c r="D302" i="13"/>
  <c r="D303" i="13"/>
  <c r="D304" i="13"/>
  <c r="D305" i="13"/>
  <c r="D306" i="13"/>
  <c r="D307" i="13"/>
  <c r="D308" i="13"/>
  <c r="D309" i="13"/>
  <c r="D310" i="13"/>
  <c r="D311" i="13"/>
  <c r="D312" i="13"/>
  <c r="D313" i="13"/>
  <c r="D314" i="13"/>
  <c r="D315" i="13"/>
  <c r="D316" i="13"/>
  <c r="D317" i="13"/>
  <c r="D318" i="13"/>
  <c r="D319" i="13"/>
  <c r="D320" i="13"/>
  <c r="D321" i="13"/>
  <c r="D322" i="13"/>
  <c r="D323" i="13"/>
  <c r="D324" i="13"/>
  <c r="D325" i="13"/>
  <c r="D326" i="13"/>
  <c r="D327" i="13"/>
  <c r="D328" i="13"/>
  <c r="D329" i="13"/>
  <c r="D330" i="13"/>
  <c r="D331" i="13"/>
  <c r="D332" i="13"/>
  <c r="D333" i="13"/>
  <c r="D334" i="13"/>
  <c r="D335" i="13"/>
  <c r="D336" i="13"/>
  <c r="D337" i="13"/>
  <c r="D338" i="13"/>
  <c r="D339" i="13"/>
  <c r="D340" i="13"/>
  <c r="D341" i="13"/>
  <c r="D342" i="13"/>
  <c r="D343" i="13"/>
  <c r="D344" i="13"/>
  <c r="D345" i="13"/>
  <c r="D346" i="13"/>
  <c r="D347" i="13"/>
  <c r="D348" i="13"/>
  <c r="D349" i="13"/>
  <c r="D350" i="13"/>
  <c r="D351" i="13"/>
  <c r="D352" i="13"/>
  <c r="D353" i="13"/>
  <c r="D354" i="13"/>
  <c r="D355" i="13"/>
  <c r="D356" i="13"/>
  <c r="D357" i="13"/>
  <c r="D358" i="13"/>
  <c r="D359" i="13"/>
  <c r="D360" i="13"/>
  <c r="D361" i="13"/>
  <c r="D362" i="13"/>
  <c r="D363" i="13"/>
  <c r="D364" i="13"/>
  <c r="D365" i="13"/>
  <c r="D366" i="13"/>
  <c r="D367" i="13"/>
  <c r="D368" i="13"/>
  <c r="D369" i="13"/>
  <c r="D370" i="13"/>
  <c r="D371" i="13"/>
  <c r="D372" i="13"/>
  <c r="D373" i="13"/>
  <c r="D374" i="13"/>
  <c r="D375" i="13"/>
  <c r="D376" i="13"/>
  <c r="D377" i="13"/>
  <c r="D378" i="13"/>
  <c r="D379" i="13"/>
  <c r="D380" i="13"/>
  <c r="D381" i="13"/>
  <c r="D382" i="13"/>
  <c r="D383" i="13"/>
  <c r="D384" i="13"/>
  <c r="D385" i="13"/>
  <c r="D386" i="13"/>
  <c r="D387" i="13"/>
  <c r="D388" i="13"/>
  <c r="D389" i="13"/>
  <c r="D390" i="13"/>
  <c r="D391" i="13"/>
  <c r="D392" i="13"/>
  <c r="D393" i="13"/>
  <c r="D394" i="13"/>
  <c r="D395" i="13"/>
  <c r="D396" i="13"/>
  <c r="D397" i="13"/>
  <c r="D398" i="13"/>
  <c r="D399" i="13"/>
  <c r="D400" i="13"/>
  <c r="D401" i="13"/>
  <c r="D402" i="13"/>
  <c r="D403" i="13"/>
  <c r="D404" i="13"/>
  <c r="D405" i="13"/>
  <c r="D406" i="13"/>
  <c r="D407" i="13"/>
  <c r="D408" i="13"/>
  <c r="D409" i="13"/>
  <c r="D410" i="13"/>
  <c r="D411" i="13"/>
  <c r="D412" i="13"/>
  <c r="D413" i="13"/>
  <c r="D414" i="13"/>
  <c r="D415" i="13"/>
  <c r="D416" i="13"/>
  <c r="D417" i="13"/>
  <c r="D418" i="13"/>
  <c r="D419" i="13"/>
  <c r="D420" i="13"/>
  <c r="D421" i="13"/>
  <c r="D422" i="13"/>
  <c r="D423" i="13"/>
  <c r="D424" i="13"/>
  <c r="D425" i="13"/>
  <c r="D426" i="13"/>
  <c r="D427" i="13"/>
  <c r="D428" i="13"/>
  <c r="D429" i="13"/>
  <c r="D430" i="13"/>
  <c r="D431" i="13"/>
  <c r="D432" i="13"/>
  <c r="D433" i="13"/>
  <c r="D434" i="13"/>
  <c r="D435" i="13"/>
  <c r="D436" i="13"/>
  <c r="D437" i="13"/>
  <c r="D438" i="13"/>
  <c r="D439" i="13"/>
  <c r="D440" i="13"/>
  <c r="D441" i="13"/>
  <c r="D442" i="13"/>
  <c r="D443" i="13"/>
  <c r="D444" i="13"/>
  <c r="D445" i="13"/>
  <c r="D446" i="13"/>
  <c r="D447" i="13"/>
  <c r="D448" i="13"/>
  <c r="D449" i="13"/>
  <c r="D450" i="13"/>
  <c r="D451" i="13"/>
  <c r="D452" i="13"/>
  <c r="D453" i="13"/>
  <c r="D454" i="13"/>
  <c r="D455" i="13"/>
  <c r="D456" i="13"/>
  <c r="D457" i="13"/>
  <c r="D458" i="13"/>
  <c r="D459" i="13"/>
  <c r="D460" i="13"/>
  <c r="D461" i="13"/>
  <c r="D462" i="13"/>
  <c r="D463" i="13"/>
  <c r="D464" i="13"/>
  <c r="D465" i="13"/>
  <c r="D466" i="13"/>
  <c r="D467" i="13"/>
  <c r="D468" i="13"/>
  <c r="D469" i="13"/>
  <c r="D470" i="13"/>
  <c r="D471" i="13"/>
  <c r="D472" i="13"/>
  <c r="D473" i="13"/>
  <c r="D474" i="13"/>
  <c r="D475" i="13"/>
  <c r="D476" i="13"/>
  <c r="D477" i="13"/>
  <c r="D478" i="13"/>
  <c r="D479" i="13"/>
  <c r="D480" i="13"/>
  <c r="D481" i="13"/>
  <c r="D482" i="13"/>
  <c r="D483" i="13"/>
  <c r="D484" i="13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3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Y5" i="12"/>
  <c r="X30" i="12" s="1"/>
  <c r="Y6" i="12"/>
  <c r="Y53" i="12" s="1"/>
  <c r="Y7" i="12"/>
  <c r="Y8" i="12"/>
  <c r="Y57" i="12" s="1"/>
  <c r="Y9" i="12"/>
  <c r="Y55" i="12" s="1"/>
  <c r="Y10" i="12"/>
  <c r="Y11" i="12"/>
  <c r="Y56" i="12" s="1"/>
  <c r="Y12" i="12"/>
  <c r="Y13" i="12"/>
  <c r="X38" i="12" s="1"/>
  <c r="Y14" i="12"/>
  <c r="X39" i="12" s="1"/>
  <c r="Y15" i="12"/>
  <c r="Y16" i="12"/>
  <c r="Y17" i="12"/>
  <c r="Y18" i="12"/>
  <c r="X43" i="12" s="1"/>
  <c r="Y19" i="12"/>
  <c r="Y20" i="12"/>
  <c r="X45" i="12" s="1"/>
  <c r="Y21" i="12"/>
  <c r="X46" i="12" s="1"/>
  <c r="Y22" i="12"/>
  <c r="Y23" i="12"/>
  <c r="X48" i="12" s="1"/>
  <c r="Y4" i="12"/>
  <c r="Y58" i="12" s="1"/>
  <c r="W5" i="12"/>
  <c r="W6" i="12"/>
  <c r="W53" i="12" s="1"/>
  <c r="W7" i="12"/>
  <c r="W8" i="12"/>
  <c r="W57" i="12" s="1"/>
  <c r="W9" i="12"/>
  <c r="W55" i="12" s="1"/>
  <c r="W10" i="12"/>
  <c r="W11" i="12"/>
  <c r="W56" i="12" s="1"/>
  <c r="W12" i="12"/>
  <c r="W13" i="12"/>
  <c r="W14" i="12"/>
  <c r="W15" i="12"/>
  <c r="W16" i="12"/>
  <c r="W17" i="12"/>
  <c r="W18" i="12"/>
  <c r="W19" i="12"/>
  <c r="W20" i="12"/>
  <c r="W21" i="12"/>
  <c r="W22" i="12"/>
  <c r="W23" i="12"/>
  <c r="AC5" i="12"/>
  <c r="AE5" i="12"/>
  <c r="AC6" i="12"/>
  <c r="AC53" i="12" s="1"/>
  <c r="AE6" i="12"/>
  <c r="AE53" i="12" s="1"/>
  <c r="AC7" i="12"/>
  <c r="AE7" i="12"/>
  <c r="AC8" i="12"/>
  <c r="AC57" i="12" s="1"/>
  <c r="AE8" i="12"/>
  <c r="AE57" i="12" s="1"/>
  <c r="AC9" i="12"/>
  <c r="AC55" i="12" s="1"/>
  <c r="AE9" i="12"/>
  <c r="AE55" i="12" s="1"/>
  <c r="AC10" i="12"/>
  <c r="AE10" i="12"/>
  <c r="AC11" i="12"/>
  <c r="AC56" i="12" s="1"/>
  <c r="AE11" i="12"/>
  <c r="AE56" i="12" s="1"/>
  <c r="AC12" i="12"/>
  <c r="AE12" i="12"/>
  <c r="AC13" i="12"/>
  <c r="AE13" i="12"/>
  <c r="AC14" i="12"/>
  <c r="AE14" i="12"/>
  <c r="AC15" i="12"/>
  <c r="AE15" i="12"/>
  <c r="AC16" i="12"/>
  <c r="AE16" i="12"/>
  <c r="AC17" i="12"/>
  <c r="AE17" i="12"/>
  <c r="AC18" i="12"/>
  <c r="AE18" i="12"/>
  <c r="AC19" i="12"/>
  <c r="AE19" i="12"/>
  <c r="AC20" i="12"/>
  <c r="AE20" i="12"/>
  <c r="AC21" i="12"/>
  <c r="AE21" i="12"/>
  <c r="AC22" i="12"/>
  <c r="AE22" i="12"/>
  <c r="AC23" i="12"/>
  <c r="AE23" i="12"/>
  <c r="AE4" i="12"/>
  <c r="AE58" i="12" s="1"/>
  <c r="O4" i="12"/>
  <c r="Q5" i="12"/>
  <c r="H39" i="12" s="1"/>
  <c r="Q6" i="12"/>
  <c r="Q69" i="12" s="1"/>
  <c r="Q7" i="12"/>
  <c r="Q8" i="12"/>
  <c r="Q73" i="12" s="1"/>
  <c r="Q9" i="12"/>
  <c r="Q71" i="12" s="1"/>
  <c r="Q10" i="12"/>
  <c r="Q11" i="12"/>
  <c r="Q72" i="12" s="1"/>
  <c r="Q12" i="12"/>
  <c r="Q13" i="12"/>
  <c r="Q14" i="12"/>
  <c r="Q15" i="12"/>
  <c r="H49" i="12" s="1"/>
  <c r="Q16" i="12"/>
  <c r="Q17" i="12"/>
  <c r="Q18" i="12"/>
  <c r="H52" i="12" s="1"/>
  <c r="Q19" i="12"/>
  <c r="H53" i="12" s="1"/>
  <c r="Q20" i="12"/>
  <c r="H54" i="12" s="1"/>
  <c r="Q21" i="12"/>
  <c r="Q22" i="12"/>
  <c r="H56" i="12" s="1"/>
  <c r="Q23" i="12"/>
  <c r="Q24" i="12"/>
  <c r="H58" i="12" s="1"/>
  <c r="Q25" i="12"/>
  <c r="H59" i="12" s="1"/>
  <c r="Q26" i="12"/>
  <c r="H60" i="12" s="1"/>
  <c r="Q27" i="12"/>
  <c r="Q28" i="12"/>
  <c r="H62" i="12" s="1"/>
  <c r="Q29" i="12"/>
  <c r="H63" i="12" s="1"/>
  <c r="Q30" i="12"/>
  <c r="Q4" i="12"/>
  <c r="Q74" i="12" s="1"/>
  <c r="O5" i="12"/>
  <c r="G39" i="12" s="1"/>
  <c r="O6" i="12"/>
  <c r="O69" i="12" s="1"/>
  <c r="O7" i="12"/>
  <c r="O8" i="12"/>
  <c r="O73" i="12" s="1"/>
  <c r="O9" i="12"/>
  <c r="O71" i="12" s="1"/>
  <c r="O10" i="12"/>
  <c r="O11" i="12"/>
  <c r="O72" i="12" s="1"/>
  <c r="O12" i="12"/>
  <c r="O13" i="12"/>
  <c r="O14" i="12"/>
  <c r="O15" i="12"/>
  <c r="O16" i="12"/>
  <c r="O17" i="12"/>
  <c r="O18" i="12"/>
  <c r="G52" i="12" s="1"/>
  <c r="O19" i="12"/>
  <c r="O20" i="12"/>
  <c r="G54" i="12" s="1"/>
  <c r="O21" i="12"/>
  <c r="G55" i="12" s="1"/>
  <c r="O22" i="12"/>
  <c r="O23" i="12"/>
  <c r="O24" i="12"/>
  <c r="G58" i="12" s="1"/>
  <c r="O25" i="12"/>
  <c r="G59" i="12" s="1"/>
  <c r="O26" i="12"/>
  <c r="G60" i="12" s="1"/>
  <c r="O27" i="12"/>
  <c r="G61" i="12" s="1"/>
  <c r="O28" i="12"/>
  <c r="O29" i="12"/>
  <c r="O30" i="12"/>
  <c r="K4" i="12"/>
  <c r="K5" i="12"/>
  <c r="F39" i="12" s="1"/>
  <c r="K6" i="12"/>
  <c r="K69" i="12" s="1"/>
  <c r="K7" i="12"/>
  <c r="K8" i="12"/>
  <c r="K73" i="12" s="1"/>
  <c r="K9" i="12"/>
  <c r="K71" i="12" s="1"/>
  <c r="K10" i="12"/>
  <c r="K11" i="12"/>
  <c r="K72" i="12" s="1"/>
  <c r="K12" i="12"/>
  <c r="K13" i="12"/>
  <c r="K14" i="12"/>
  <c r="K15" i="12"/>
  <c r="F49" i="12" s="1"/>
  <c r="K16" i="12"/>
  <c r="K17" i="12"/>
  <c r="F51" i="12" s="1"/>
  <c r="K18" i="12"/>
  <c r="F52" i="12" s="1"/>
  <c r="K19" i="12"/>
  <c r="F53" i="12" s="1"/>
  <c r="K20" i="12"/>
  <c r="F54" i="12" s="1"/>
  <c r="K21" i="12"/>
  <c r="K22" i="12"/>
  <c r="F56" i="12" s="1"/>
  <c r="K23" i="12"/>
  <c r="K24" i="12"/>
  <c r="F58" i="12" s="1"/>
  <c r="K25" i="12"/>
  <c r="F59" i="12" s="1"/>
  <c r="K26" i="12"/>
  <c r="F60" i="12" s="1"/>
  <c r="K27" i="12"/>
  <c r="K28" i="12"/>
  <c r="F62" i="12" s="1"/>
  <c r="K29" i="12"/>
  <c r="F63" i="12" s="1"/>
  <c r="K30" i="12"/>
  <c r="F64" i="12" s="1"/>
  <c r="I4" i="12"/>
  <c r="I5" i="12"/>
  <c r="E39" i="12" s="1"/>
  <c r="I6" i="12"/>
  <c r="I69" i="12" s="1"/>
  <c r="I7" i="12"/>
  <c r="I8" i="12"/>
  <c r="I73" i="12" s="1"/>
  <c r="I9" i="12"/>
  <c r="I71" i="12" s="1"/>
  <c r="I10" i="12"/>
  <c r="I11" i="12"/>
  <c r="I72" i="12" s="1"/>
  <c r="I12" i="12"/>
  <c r="I13" i="12"/>
  <c r="I14" i="12"/>
  <c r="I15" i="12"/>
  <c r="I16" i="12"/>
  <c r="I17" i="12"/>
  <c r="I18" i="12"/>
  <c r="E52" i="12" s="1"/>
  <c r="I19" i="12"/>
  <c r="I20" i="12"/>
  <c r="E54" i="12" s="1"/>
  <c r="I21" i="12"/>
  <c r="E55" i="12" s="1"/>
  <c r="I22" i="12"/>
  <c r="E56" i="12" s="1"/>
  <c r="I23" i="12"/>
  <c r="I24" i="12"/>
  <c r="E58" i="12" s="1"/>
  <c r="I25" i="12"/>
  <c r="E59" i="12" s="1"/>
  <c r="I26" i="12"/>
  <c r="E60" i="12" s="1"/>
  <c r="I27" i="12"/>
  <c r="E61" i="12" s="1"/>
  <c r="I28" i="12"/>
  <c r="I29" i="12"/>
  <c r="E63" i="12" s="1"/>
  <c r="I30" i="12"/>
  <c r="C4" i="12"/>
  <c r="E5" i="12"/>
  <c r="D39" i="12" s="1"/>
  <c r="E6" i="12"/>
  <c r="E69" i="12" s="1"/>
  <c r="E7" i="12"/>
  <c r="E8" i="12"/>
  <c r="E73" i="12" s="1"/>
  <c r="E9" i="12"/>
  <c r="E71" i="12" s="1"/>
  <c r="E10" i="12"/>
  <c r="E11" i="12"/>
  <c r="E72" i="12" s="1"/>
  <c r="E12" i="12"/>
  <c r="E13" i="12"/>
  <c r="E14" i="12"/>
  <c r="E15" i="12"/>
  <c r="D49" i="12" s="1"/>
  <c r="E16" i="12"/>
  <c r="E17" i="12"/>
  <c r="D51" i="12" s="1"/>
  <c r="E18" i="12"/>
  <c r="D52" i="12" s="1"/>
  <c r="E19" i="12"/>
  <c r="E20" i="12"/>
  <c r="D54" i="12" s="1"/>
  <c r="E21" i="12"/>
  <c r="E22" i="12"/>
  <c r="D56" i="12" s="1"/>
  <c r="E23" i="12"/>
  <c r="E24" i="12"/>
  <c r="D58" i="12" s="1"/>
  <c r="E25" i="12"/>
  <c r="D59" i="12" s="1"/>
  <c r="E26" i="12"/>
  <c r="D60" i="12" s="1"/>
  <c r="E27" i="12"/>
  <c r="D61" i="12" s="1"/>
  <c r="E28" i="12"/>
  <c r="D62" i="12" s="1"/>
  <c r="E29" i="12"/>
  <c r="D63" i="12" s="1"/>
  <c r="E30" i="12"/>
  <c r="E4" i="12"/>
  <c r="E74" i="12" s="1"/>
  <c r="C5" i="12"/>
  <c r="C39" i="12" s="1"/>
  <c r="C6" i="12"/>
  <c r="C69" i="12" s="1"/>
  <c r="C7" i="12"/>
  <c r="C8" i="12"/>
  <c r="C73" i="12" s="1"/>
  <c r="C9" i="12"/>
  <c r="C71" i="12" s="1"/>
  <c r="C10" i="12"/>
  <c r="C11" i="12"/>
  <c r="C72" i="12" s="1"/>
  <c r="C12" i="12"/>
  <c r="C13" i="12"/>
  <c r="C14" i="12"/>
  <c r="C15" i="12"/>
  <c r="C49" i="12" s="1"/>
  <c r="C16" i="12"/>
  <c r="C17" i="12"/>
  <c r="C18" i="12"/>
  <c r="C52" i="12" s="1"/>
  <c r="C19" i="12"/>
  <c r="C20" i="12"/>
  <c r="C54" i="12" s="1"/>
  <c r="C21" i="12"/>
  <c r="C55" i="12" s="1"/>
  <c r="C22" i="12"/>
  <c r="C23" i="12"/>
  <c r="C24" i="12"/>
  <c r="C58" i="12" s="1"/>
  <c r="C25" i="12"/>
  <c r="C26" i="12"/>
  <c r="C60" i="12" s="1"/>
  <c r="C27" i="12"/>
  <c r="C61" i="12" s="1"/>
  <c r="C28" i="12"/>
  <c r="C62" i="12" s="1"/>
  <c r="C29" i="12"/>
  <c r="C30" i="12"/>
  <c r="H33" i="11"/>
  <c r="H30" i="11"/>
  <c r="H32" i="11"/>
  <c r="H29" i="11"/>
  <c r="H37" i="11" s="1"/>
  <c r="H35" i="11"/>
  <c r="R7" i="11"/>
  <c r="R6" i="11"/>
  <c r="R3" i="11"/>
  <c r="R5" i="11"/>
  <c r="R2" i="11"/>
  <c r="R4" i="11"/>
  <c r="M3" i="11"/>
  <c r="M20" i="11"/>
  <c r="M19" i="11"/>
  <c r="M24" i="11" s="1"/>
  <c r="M23" i="11"/>
  <c r="M18" i="11"/>
  <c r="M15" i="11"/>
  <c r="M9" i="11"/>
  <c r="M5" i="11"/>
  <c r="M8" i="11"/>
  <c r="M7" i="11"/>
  <c r="M6" i="11"/>
  <c r="M2" i="11"/>
  <c r="M4" i="11"/>
  <c r="AE59" i="12" l="1"/>
  <c r="W54" i="12"/>
  <c r="Y59" i="12"/>
  <c r="AC59" i="12"/>
  <c r="X35" i="12"/>
  <c r="Y54" i="12"/>
  <c r="AE52" i="12"/>
  <c r="AE54" i="12"/>
  <c r="AC58" i="12"/>
  <c r="W52" i="12"/>
  <c r="W58" i="12"/>
  <c r="AC52" i="12"/>
  <c r="AC54" i="12"/>
  <c r="W59" i="12"/>
  <c r="Y52" i="12"/>
  <c r="C75" i="12"/>
  <c r="E70" i="12"/>
  <c r="G41" i="12"/>
  <c r="O75" i="12"/>
  <c r="Q70" i="12"/>
  <c r="F41" i="12"/>
  <c r="K75" i="12"/>
  <c r="O70" i="12"/>
  <c r="I75" i="12"/>
  <c r="K70" i="12"/>
  <c r="E75" i="12"/>
  <c r="I70" i="12"/>
  <c r="O68" i="12"/>
  <c r="H41" i="12"/>
  <c r="Q75" i="12"/>
  <c r="K68" i="12"/>
  <c r="K74" i="12"/>
  <c r="H44" i="12"/>
  <c r="I68" i="12"/>
  <c r="I74" i="12"/>
  <c r="E68" i="12"/>
  <c r="Q68" i="12"/>
  <c r="O74" i="12"/>
  <c r="Z46" i="12"/>
  <c r="Z42" i="12"/>
  <c r="Z38" i="12"/>
  <c r="Z32" i="12"/>
  <c r="Z30" i="12"/>
  <c r="AG23" i="12"/>
  <c r="AG21" i="12"/>
  <c r="Y46" i="12" s="1"/>
  <c r="Y44" i="12"/>
  <c r="AG19" i="12"/>
  <c r="Z44" i="12" s="1"/>
  <c r="AG17" i="12"/>
  <c r="AG15" i="12"/>
  <c r="Y38" i="12"/>
  <c r="AG13" i="12"/>
  <c r="AG11" i="12"/>
  <c r="AG9" i="12"/>
  <c r="AG55" i="12" s="1"/>
  <c r="Y67" i="12" s="1"/>
  <c r="Y32" i="12"/>
  <c r="AG7" i="12"/>
  <c r="AG5" i="12"/>
  <c r="Y30" i="12" s="1"/>
  <c r="Z45" i="12"/>
  <c r="Z43" i="12"/>
  <c r="Z39" i="12"/>
  <c r="Z35" i="12"/>
  <c r="AG4" i="12"/>
  <c r="Y47" i="12"/>
  <c r="AG22" i="12"/>
  <c r="Z47" i="12" s="1"/>
  <c r="Y45" i="12"/>
  <c r="AG20" i="12"/>
  <c r="Y43" i="12"/>
  <c r="AG18" i="12"/>
  <c r="AG16" i="12"/>
  <c r="Y41" i="12" s="1"/>
  <c r="Y39" i="12"/>
  <c r="AG14" i="12"/>
  <c r="AG12" i="12"/>
  <c r="AG10" i="12"/>
  <c r="AG54" i="12" s="1"/>
  <c r="AG8" i="12"/>
  <c r="AG6" i="12"/>
  <c r="Y24" i="12"/>
  <c r="W43" i="12"/>
  <c r="AA18" i="12"/>
  <c r="AA6" i="12"/>
  <c r="AA21" i="12"/>
  <c r="W46" i="12" s="1"/>
  <c r="AA17" i="12"/>
  <c r="W38" i="12"/>
  <c r="AA13" i="12"/>
  <c r="AA9" i="12"/>
  <c r="AA55" i="12" s="1"/>
  <c r="W67" i="12" s="1"/>
  <c r="W30" i="12"/>
  <c r="AA5" i="12"/>
  <c r="W47" i="12"/>
  <c r="AA22" i="12"/>
  <c r="W39" i="12"/>
  <c r="AA14" i="12"/>
  <c r="W45" i="12"/>
  <c r="AA20" i="12"/>
  <c r="AA16" i="12"/>
  <c r="W41" i="12" s="1"/>
  <c r="AA12" i="12"/>
  <c r="AA52" i="12" s="1"/>
  <c r="AA8" i="12"/>
  <c r="AA4" i="12"/>
  <c r="AA58" i="12" s="1"/>
  <c r="X70" i="12" s="1"/>
  <c r="AA10" i="12"/>
  <c r="AA23" i="12"/>
  <c r="AA19" i="12"/>
  <c r="W44" i="12" s="1"/>
  <c r="AA15" i="12"/>
  <c r="W40" i="12" s="1"/>
  <c r="AA11" i="12"/>
  <c r="W32" i="12"/>
  <c r="AA7" i="12"/>
  <c r="H38" i="11"/>
  <c r="H39" i="11"/>
  <c r="M21" i="12"/>
  <c r="F55" i="12" s="1"/>
  <c r="M9" i="12"/>
  <c r="S27" i="12"/>
  <c r="H61" i="12" s="1"/>
  <c r="S11" i="12"/>
  <c r="M28" i="12"/>
  <c r="E62" i="12" s="1"/>
  <c r="M24" i="12"/>
  <c r="M20" i="12"/>
  <c r="M16" i="12"/>
  <c r="F50" i="12" s="1"/>
  <c r="M12" i="12"/>
  <c r="M8" i="12"/>
  <c r="M4" i="12"/>
  <c r="S30" i="12"/>
  <c r="H64" i="12" s="1"/>
  <c r="S26" i="12"/>
  <c r="S22" i="12"/>
  <c r="G56" i="12" s="1"/>
  <c r="S18" i="12"/>
  <c r="S14" i="12"/>
  <c r="H48" i="12" s="1"/>
  <c r="S10" i="12"/>
  <c r="S6" i="12"/>
  <c r="M25" i="12"/>
  <c r="M13" i="12"/>
  <c r="F47" i="12" s="1"/>
  <c r="S19" i="12"/>
  <c r="G53" i="12" s="1"/>
  <c r="S7" i="12"/>
  <c r="G25" i="12"/>
  <c r="G17" i="12"/>
  <c r="G13" i="12"/>
  <c r="D47" i="12" s="1"/>
  <c r="G9" i="12"/>
  <c r="G5" i="12"/>
  <c r="M27" i="12"/>
  <c r="F61" i="12" s="1"/>
  <c r="M23" i="12"/>
  <c r="E57" i="12" s="1"/>
  <c r="M19" i="12"/>
  <c r="E53" i="12" s="1"/>
  <c r="M15" i="12"/>
  <c r="E49" i="12" s="1"/>
  <c r="M11" i="12"/>
  <c r="M7" i="12"/>
  <c r="S29" i="12"/>
  <c r="G63" i="12" s="1"/>
  <c r="S25" i="12"/>
  <c r="S21" i="12"/>
  <c r="H55" i="12" s="1"/>
  <c r="S17" i="12"/>
  <c r="G51" i="12" s="1"/>
  <c r="S13" i="12"/>
  <c r="G47" i="12" s="1"/>
  <c r="S9" i="12"/>
  <c r="S5" i="12"/>
  <c r="S4" i="12"/>
  <c r="M29" i="12"/>
  <c r="M17" i="12"/>
  <c r="E51" i="12" s="1"/>
  <c r="M5" i="12"/>
  <c r="S23" i="12"/>
  <c r="G57" i="12" s="1"/>
  <c r="S15" i="12"/>
  <c r="G49" i="12" s="1"/>
  <c r="G29" i="12"/>
  <c r="G21" i="12"/>
  <c r="G28" i="12"/>
  <c r="G24" i="12"/>
  <c r="G20" i="12"/>
  <c r="G16" i="12"/>
  <c r="D50" i="12" s="1"/>
  <c r="G12" i="12"/>
  <c r="G8" i="12"/>
  <c r="M30" i="12"/>
  <c r="E64" i="12" s="1"/>
  <c r="M26" i="12"/>
  <c r="M22" i="12"/>
  <c r="M18" i="12"/>
  <c r="M14" i="12"/>
  <c r="E48" i="12" s="1"/>
  <c r="M10" i="12"/>
  <c r="M6" i="12"/>
  <c r="S28" i="12"/>
  <c r="G62" i="12" s="1"/>
  <c r="S24" i="12"/>
  <c r="S20" i="12"/>
  <c r="S16" i="12"/>
  <c r="G50" i="12" s="1"/>
  <c r="S12" i="12"/>
  <c r="S8" i="12"/>
  <c r="G23" i="12"/>
  <c r="G19" i="12"/>
  <c r="G7" i="12"/>
  <c r="G27" i="12"/>
  <c r="G11" i="12"/>
  <c r="G15" i="12"/>
  <c r="G30" i="12"/>
  <c r="G26" i="12"/>
  <c r="G22" i="12"/>
  <c r="G18" i="12"/>
  <c r="G14" i="12"/>
  <c r="D48" i="12" s="1"/>
  <c r="G10" i="12"/>
  <c r="G70" i="12" s="1"/>
  <c r="G6" i="12"/>
  <c r="G69" i="12" s="1"/>
  <c r="C81" i="12" s="1"/>
  <c r="G4" i="12"/>
  <c r="E31" i="12"/>
  <c r="B14" i="13"/>
  <c r="C14" i="13" s="1"/>
  <c r="S6" i="11"/>
  <c r="B10" i="13"/>
  <c r="C10" i="13" s="1"/>
  <c r="B11" i="13"/>
  <c r="C11" i="13" s="1"/>
  <c r="B12" i="13"/>
  <c r="C12" i="13" s="1"/>
  <c r="B13" i="13"/>
  <c r="C13" i="13" s="1"/>
  <c r="D17" i="4"/>
  <c r="E7" i="4" s="1"/>
  <c r="N4" i="11"/>
  <c r="I31" i="12"/>
  <c r="AE24" i="12"/>
  <c r="B17" i="4"/>
  <c r="C3" i="4" s="1"/>
  <c r="N9" i="11"/>
  <c r="C31" i="12"/>
  <c r="W24" i="12"/>
  <c r="AC24" i="12"/>
  <c r="Q31" i="12"/>
  <c r="O31" i="12"/>
  <c r="K31" i="12"/>
  <c r="H36" i="11"/>
  <c r="S7" i="11"/>
  <c r="N8" i="11"/>
  <c r="N5" i="11"/>
  <c r="S3" i="11"/>
  <c r="N7" i="11"/>
  <c r="S4" i="11"/>
  <c r="N20" i="11"/>
  <c r="N16" i="11"/>
  <c r="N3" i="11"/>
  <c r="N17" i="11"/>
  <c r="N19" i="11"/>
  <c r="H16" i="11"/>
  <c r="H17" i="11"/>
  <c r="H18" i="11"/>
  <c r="H19" i="11"/>
  <c r="H14" i="11"/>
  <c r="H8" i="11"/>
  <c r="H10" i="11"/>
  <c r="H11" i="11"/>
  <c r="H12" i="11"/>
  <c r="H13" i="11"/>
  <c r="I13" i="11" s="1"/>
  <c r="I4" i="11"/>
  <c r="H5" i="11"/>
  <c r="H6" i="11"/>
  <c r="I6" i="11" s="1"/>
  <c r="H7" i="11"/>
  <c r="I7" i="11" s="1"/>
  <c r="C8" i="11"/>
  <c r="C7" i="11"/>
  <c r="C6" i="11"/>
  <c r="C3" i="11"/>
  <c r="C5" i="11"/>
  <c r="C4" i="11"/>
  <c r="AA59" i="12" l="1"/>
  <c r="W33" i="12"/>
  <c r="AA57" i="12"/>
  <c r="W31" i="12"/>
  <c r="AA53" i="12"/>
  <c r="Z31" i="12"/>
  <c r="AG53" i="12"/>
  <c r="W64" i="12"/>
  <c r="W60" i="12"/>
  <c r="Z66" i="12"/>
  <c r="Y33" i="12"/>
  <c r="AG57" i="12"/>
  <c r="Z29" i="12"/>
  <c r="AG58" i="12"/>
  <c r="Z70" i="12" s="1"/>
  <c r="Q76" i="12"/>
  <c r="I76" i="12"/>
  <c r="Y66" i="12"/>
  <c r="X67" i="12"/>
  <c r="Y70" i="12"/>
  <c r="AE60" i="12"/>
  <c r="W36" i="12"/>
  <c r="AA56" i="12"/>
  <c r="W35" i="12"/>
  <c r="AA54" i="12"/>
  <c r="X66" i="12" s="1"/>
  <c r="Y36" i="12"/>
  <c r="AG56" i="12"/>
  <c r="AC60" i="12"/>
  <c r="W70" i="12"/>
  <c r="Z67" i="12"/>
  <c r="Y37" i="12"/>
  <c r="AG52" i="12"/>
  <c r="AG60" i="12" s="1"/>
  <c r="AG59" i="12"/>
  <c r="F82" i="12"/>
  <c r="Y60" i="12"/>
  <c r="X64" i="12"/>
  <c r="E76" i="12"/>
  <c r="C76" i="12"/>
  <c r="C82" i="12"/>
  <c r="D81" i="12"/>
  <c r="D41" i="12"/>
  <c r="G75" i="12"/>
  <c r="S75" i="12"/>
  <c r="D82" i="12"/>
  <c r="E41" i="12"/>
  <c r="M75" i="12"/>
  <c r="S70" i="12"/>
  <c r="G82" i="12" s="1"/>
  <c r="M70" i="12"/>
  <c r="E82" i="12" s="1"/>
  <c r="K76" i="12"/>
  <c r="O76" i="12"/>
  <c r="H43" i="12"/>
  <c r="S71" i="12"/>
  <c r="C43" i="12"/>
  <c r="G71" i="12"/>
  <c r="E43" i="12"/>
  <c r="M71" i="12"/>
  <c r="C42" i="12"/>
  <c r="G73" i="12"/>
  <c r="C45" i="12"/>
  <c r="G72" i="12"/>
  <c r="E45" i="12"/>
  <c r="M72" i="12"/>
  <c r="H45" i="12"/>
  <c r="S72" i="12"/>
  <c r="E42" i="12"/>
  <c r="M73" i="12"/>
  <c r="H42" i="12"/>
  <c r="S73" i="12"/>
  <c r="D38" i="12"/>
  <c r="G74" i="12"/>
  <c r="D86" i="12" s="1"/>
  <c r="G68" i="12"/>
  <c r="F46" i="12"/>
  <c r="M68" i="12"/>
  <c r="F80" i="12" s="1"/>
  <c r="F44" i="12"/>
  <c r="C44" i="12"/>
  <c r="E38" i="12"/>
  <c r="M74" i="12"/>
  <c r="E86" i="12" s="1"/>
  <c r="E40" i="12"/>
  <c r="M69" i="12"/>
  <c r="H38" i="12"/>
  <c r="S74" i="12"/>
  <c r="H86" i="12" s="1"/>
  <c r="G44" i="12"/>
  <c r="G46" i="12"/>
  <c r="S68" i="12"/>
  <c r="H80" i="12" s="1"/>
  <c r="G40" i="12"/>
  <c r="S69" i="12"/>
  <c r="Y31" i="12"/>
  <c r="I5" i="11"/>
  <c r="H25" i="11"/>
  <c r="AG24" i="12"/>
  <c r="AH20" i="12" s="1"/>
  <c r="C38" i="12"/>
  <c r="Z34" i="12"/>
  <c r="Y29" i="12"/>
  <c r="Z33" i="12"/>
  <c r="Z37" i="12"/>
  <c r="Z41" i="12"/>
  <c r="Y34" i="12"/>
  <c r="Y42" i="12"/>
  <c r="Y35" i="12"/>
  <c r="Y40" i="12"/>
  <c r="Y48" i="12"/>
  <c r="Z36" i="12"/>
  <c r="Z40" i="12"/>
  <c r="Z48" i="12"/>
  <c r="X44" i="12"/>
  <c r="X36" i="12"/>
  <c r="X29" i="12"/>
  <c r="AA24" i="12"/>
  <c r="AB5" i="12" s="1"/>
  <c r="X34" i="12"/>
  <c r="W29" i="12"/>
  <c r="X41" i="12"/>
  <c r="X47" i="12"/>
  <c r="W34" i="12"/>
  <c r="X32" i="12"/>
  <c r="X37" i="12"/>
  <c r="X42" i="12"/>
  <c r="X40" i="12"/>
  <c r="W48" i="12"/>
  <c r="X33" i="12"/>
  <c r="W37" i="12"/>
  <c r="W42" i="12"/>
  <c r="X31" i="12"/>
  <c r="F38" i="12"/>
  <c r="H47" i="12"/>
  <c r="H46" i="12"/>
  <c r="F45" i="12"/>
  <c r="F42" i="12"/>
  <c r="F48" i="12"/>
  <c r="E47" i="12"/>
  <c r="D43" i="12"/>
  <c r="G45" i="12"/>
  <c r="G42" i="12"/>
  <c r="F43" i="12"/>
  <c r="E44" i="12"/>
  <c r="D45" i="12"/>
  <c r="C47" i="12"/>
  <c r="C57" i="12"/>
  <c r="H50" i="12"/>
  <c r="H51" i="12"/>
  <c r="G48" i="12"/>
  <c r="F57" i="12"/>
  <c r="E46" i="12"/>
  <c r="C48" i="12"/>
  <c r="D40" i="12"/>
  <c r="H40" i="12"/>
  <c r="D46" i="12"/>
  <c r="H57" i="12"/>
  <c r="D53" i="12"/>
  <c r="C46" i="12"/>
  <c r="C51" i="12"/>
  <c r="G38" i="12"/>
  <c r="G43" i="12"/>
  <c r="F40" i="12"/>
  <c r="C63" i="12"/>
  <c r="E50" i="12"/>
  <c r="D55" i="12"/>
  <c r="C56" i="12"/>
  <c r="D44" i="12"/>
  <c r="C53" i="12"/>
  <c r="D57" i="12"/>
  <c r="C50" i="12"/>
  <c r="C59" i="12"/>
  <c r="D42" i="12"/>
  <c r="G64" i="12"/>
  <c r="C40" i="12"/>
  <c r="C64" i="12"/>
  <c r="C41" i="12"/>
  <c r="D64" i="12"/>
  <c r="S31" i="12"/>
  <c r="M31" i="12"/>
  <c r="G31" i="12"/>
  <c r="I12" i="11"/>
  <c r="I11" i="11"/>
  <c r="I10" i="11"/>
  <c r="E9" i="4"/>
  <c r="E10" i="4"/>
  <c r="E12" i="4"/>
  <c r="E15" i="4"/>
  <c r="E4" i="4"/>
  <c r="E11" i="4"/>
  <c r="E3" i="4"/>
  <c r="E5" i="4"/>
  <c r="E6" i="4"/>
  <c r="E8" i="4"/>
  <c r="E13" i="4"/>
  <c r="E14" i="4"/>
  <c r="E16" i="4"/>
  <c r="C10" i="4"/>
  <c r="C16" i="4"/>
  <c r="C7" i="4"/>
  <c r="C14" i="4"/>
  <c r="C4" i="4"/>
  <c r="C5" i="4"/>
  <c r="C11" i="4"/>
  <c r="C9" i="4"/>
  <c r="C8" i="4"/>
  <c r="C13" i="4"/>
  <c r="C15" i="4"/>
  <c r="C6" i="4"/>
  <c r="C12" i="4"/>
  <c r="I17" i="11"/>
  <c r="I16" i="11"/>
  <c r="I19" i="11"/>
  <c r="I15" i="11"/>
  <c r="H31" i="11"/>
  <c r="I9" i="11"/>
  <c r="H28" i="11"/>
  <c r="I3" i="11"/>
  <c r="I18" i="11"/>
  <c r="AQ4" i="4"/>
  <c r="AQ5" i="4"/>
  <c r="AQ6" i="4"/>
  <c r="AQ7" i="4"/>
  <c r="AQ8" i="4"/>
  <c r="AQ9" i="4"/>
  <c r="AQ10" i="4"/>
  <c r="AQ11" i="4"/>
  <c r="AQ12" i="4"/>
  <c r="AQ13" i="4"/>
  <c r="AQ14" i="4"/>
  <c r="AQ15" i="4"/>
  <c r="AQ16" i="4"/>
  <c r="AQ17" i="4"/>
  <c r="AQ18" i="4"/>
  <c r="AQ19" i="4"/>
  <c r="AQ20" i="4"/>
  <c r="AQ21" i="4"/>
  <c r="AQ22" i="4"/>
  <c r="AQ23" i="4"/>
  <c r="AQ24" i="4"/>
  <c r="AQ25" i="4"/>
  <c r="AQ26" i="4"/>
  <c r="AQ27" i="4"/>
  <c r="AQ28" i="4"/>
  <c r="AQ29" i="4"/>
  <c r="AQ30" i="4"/>
  <c r="AQ31" i="4"/>
  <c r="AQ32" i="4"/>
  <c r="AQ33" i="4"/>
  <c r="AQ34" i="4"/>
  <c r="AQ35" i="4"/>
  <c r="AQ36" i="4"/>
  <c r="AQ37" i="4"/>
  <c r="AI3" i="4"/>
  <c r="AG3" i="4"/>
  <c r="AI4" i="4"/>
  <c r="AI5" i="4"/>
  <c r="AI6" i="4"/>
  <c r="AI7" i="4"/>
  <c r="AI8" i="4"/>
  <c r="AI9" i="4"/>
  <c r="AI10" i="4"/>
  <c r="AG4" i="4"/>
  <c r="AG5" i="4"/>
  <c r="AG6" i="4"/>
  <c r="AG7" i="4"/>
  <c r="AK7" i="4" s="1"/>
  <c r="AG8" i="4"/>
  <c r="AG9" i="4"/>
  <c r="AG10" i="4"/>
  <c r="AA136" i="4"/>
  <c r="AC136" i="4"/>
  <c r="AA137" i="4"/>
  <c r="AC137" i="4"/>
  <c r="AA138" i="4"/>
  <c r="AC138" i="4"/>
  <c r="AA139" i="4"/>
  <c r="AC139" i="4"/>
  <c r="AA140" i="4"/>
  <c r="AC140" i="4"/>
  <c r="AA141" i="4"/>
  <c r="AC141" i="4"/>
  <c r="X170" i="4"/>
  <c r="X228" i="4"/>
  <c r="W228" i="4"/>
  <c r="W4" i="4"/>
  <c r="E80" i="12" l="1"/>
  <c r="AA60" i="12"/>
  <c r="G86" i="12"/>
  <c r="H85" i="12"/>
  <c r="G85" i="12"/>
  <c r="G84" i="12"/>
  <c r="H84" i="12"/>
  <c r="E83" i="12"/>
  <c r="F83" i="12"/>
  <c r="G83" i="12"/>
  <c r="H83" i="12"/>
  <c r="C86" i="12"/>
  <c r="W66" i="12"/>
  <c r="Y65" i="12"/>
  <c r="Z65" i="12"/>
  <c r="W69" i="12"/>
  <c r="X69" i="12"/>
  <c r="F81" i="12"/>
  <c r="E81" i="12"/>
  <c r="G76" i="12"/>
  <c r="G80" i="12"/>
  <c r="Y64" i="12"/>
  <c r="Z64" i="12"/>
  <c r="H82" i="12"/>
  <c r="Z69" i="12"/>
  <c r="Y69" i="12"/>
  <c r="G81" i="12"/>
  <c r="H81" i="12"/>
  <c r="F85" i="12"/>
  <c r="E85" i="12"/>
  <c r="F84" i="12"/>
  <c r="E84" i="12"/>
  <c r="F86" i="12"/>
  <c r="Z68" i="12"/>
  <c r="Y68" i="12"/>
  <c r="X68" i="12"/>
  <c r="W68" i="12"/>
  <c r="W65" i="12"/>
  <c r="X65" i="12"/>
  <c r="C84" i="12"/>
  <c r="D84" i="12"/>
  <c r="D85" i="12"/>
  <c r="C85" i="12"/>
  <c r="D83" i="12"/>
  <c r="C83" i="12"/>
  <c r="C80" i="12"/>
  <c r="D80" i="12"/>
  <c r="M76" i="12"/>
  <c r="S76" i="12"/>
  <c r="N14" i="12"/>
  <c r="T5" i="12"/>
  <c r="H18" i="12"/>
  <c r="AH11" i="12"/>
  <c r="AH56" i="12" s="1"/>
  <c r="AH12" i="12"/>
  <c r="AH22" i="12"/>
  <c r="AH21" i="12"/>
  <c r="AH17" i="12"/>
  <c r="AH9" i="12"/>
  <c r="AH55" i="12" s="1"/>
  <c r="AH16" i="12"/>
  <c r="AH10" i="12"/>
  <c r="AH13" i="12"/>
  <c r="AH14" i="12"/>
  <c r="AH23" i="12"/>
  <c r="AH7" i="12"/>
  <c r="AH4" i="12"/>
  <c r="AH58" i="12" s="1"/>
  <c r="AH19" i="12"/>
  <c r="AH5" i="12"/>
  <c r="AH6" i="12"/>
  <c r="AH53" i="12" s="1"/>
  <c r="AH8" i="12"/>
  <c r="AH57" i="12" s="1"/>
  <c r="AH15" i="12"/>
  <c r="AH18" i="12"/>
  <c r="AF22" i="12"/>
  <c r="AF18" i="12"/>
  <c r="AF14" i="12"/>
  <c r="AF10" i="12"/>
  <c r="AF6" i="12"/>
  <c r="AF53" i="12" s="1"/>
  <c r="AD16" i="12"/>
  <c r="AD8" i="12"/>
  <c r="AD57" i="12" s="1"/>
  <c r="AF23" i="12"/>
  <c r="AF19" i="12"/>
  <c r="AF15" i="12"/>
  <c r="AF11" i="12"/>
  <c r="AF56" i="12" s="1"/>
  <c r="AF7" i="12"/>
  <c r="AD23" i="12"/>
  <c r="AD21" i="12"/>
  <c r="AD15" i="12"/>
  <c r="AD13" i="12"/>
  <c r="AD7" i="12"/>
  <c r="AD5" i="12"/>
  <c r="AF4" i="12"/>
  <c r="AD18" i="12"/>
  <c r="AD10" i="12"/>
  <c r="AF20" i="12"/>
  <c r="AF16" i="12"/>
  <c r="AF12" i="12"/>
  <c r="AF8" i="12"/>
  <c r="AF57" i="12" s="1"/>
  <c r="AD4" i="12"/>
  <c r="AD20" i="12"/>
  <c r="AD12" i="12"/>
  <c r="AF21" i="12"/>
  <c r="AF17" i="12"/>
  <c r="AF13" i="12"/>
  <c r="AF9" i="12"/>
  <c r="AF55" i="12" s="1"/>
  <c r="AF5" i="12"/>
  <c r="AD19" i="12"/>
  <c r="AD17" i="12"/>
  <c r="AD11" i="12"/>
  <c r="AD56" i="12" s="1"/>
  <c r="AD9" i="12"/>
  <c r="AD55" i="12" s="1"/>
  <c r="AD22" i="12"/>
  <c r="AD14" i="12"/>
  <c r="AD6" i="12"/>
  <c r="AD53" i="12" s="1"/>
  <c r="AB14" i="12"/>
  <c r="AB13" i="12"/>
  <c r="AB18" i="12"/>
  <c r="AB12" i="12"/>
  <c r="AB16" i="12"/>
  <c r="AB9" i="12"/>
  <c r="AB55" i="12" s="1"/>
  <c r="AB6" i="12"/>
  <c r="AB53" i="12" s="1"/>
  <c r="AB19" i="12"/>
  <c r="AB17" i="12"/>
  <c r="AB23" i="12"/>
  <c r="AB21" i="12"/>
  <c r="AB4" i="12"/>
  <c r="AB8" i="12"/>
  <c r="AB57" i="12" s="1"/>
  <c r="AB15" i="12"/>
  <c r="AB7" i="12"/>
  <c r="AB59" i="12" s="1"/>
  <c r="AB22" i="12"/>
  <c r="AB20" i="12"/>
  <c r="AB10" i="12"/>
  <c r="AB54" i="12" s="1"/>
  <c r="Z6" i="12"/>
  <c r="Z53" i="12" s="1"/>
  <c r="Z10" i="12"/>
  <c r="Z14" i="12"/>
  <c r="Z18" i="12"/>
  <c r="Z22" i="12"/>
  <c r="Z17" i="12"/>
  <c r="Z7" i="12"/>
  <c r="Z11" i="12"/>
  <c r="Z56" i="12" s="1"/>
  <c r="Z15" i="12"/>
  <c r="Z19" i="12"/>
  <c r="Z23" i="12"/>
  <c r="Z4" i="12"/>
  <c r="Z8" i="12"/>
  <c r="Z57" i="12" s="1"/>
  <c r="Z12" i="12"/>
  <c r="Z16" i="12"/>
  <c r="Z20" i="12"/>
  <c r="Z5" i="12"/>
  <c r="Z9" i="12"/>
  <c r="Z55" i="12" s="1"/>
  <c r="Z13" i="12"/>
  <c r="Z21" i="12"/>
  <c r="X18" i="12"/>
  <c r="X9" i="12"/>
  <c r="X55" i="12" s="1"/>
  <c r="X14" i="12"/>
  <c r="X20" i="12"/>
  <c r="X4" i="12"/>
  <c r="X13" i="12"/>
  <c r="X22" i="12"/>
  <c r="X8" i="12"/>
  <c r="X57" i="12" s="1"/>
  <c r="X23" i="12"/>
  <c r="X19" i="12"/>
  <c r="X17" i="12"/>
  <c r="X12" i="12"/>
  <c r="X10" i="12"/>
  <c r="X11" i="12"/>
  <c r="X56" i="12" s="1"/>
  <c r="X7" i="12"/>
  <c r="X6" i="12"/>
  <c r="X53" i="12" s="1"/>
  <c r="X21" i="12"/>
  <c r="X5" i="12"/>
  <c r="X16" i="12"/>
  <c r="X15" i="12"/>
  <c r="AB11" i="12"/>
  <c r="AB56" i="12" s="1"/>
  <c r="H7" i="12"/>
  <c r="H10" i="12"/>
  <c r="N4" i="12"/>
  <c r="N10" i="12"/>
  <c r="H21" i="12"/>
  <c r="N26" i="12"/>
  <c r="N19" i="12"/>
  <c r="H13" i="12"/>
  <c r="H4" i="12"/>
  <c r="H22" i="12"/>
  <c r="N9" i="12"/>
  <c r="N71" i="12" s="1"/>
  <c r="T23" i="12"/>
  <c r="H29" i="12"/>
  <c r="AK9" i="4"/>
  <c r="AK5" i="4"/>
  <c r="AI11" i="4"/>
  <c r="AK10" i="4"/>
  <c r="AK6" i="4"/>
  <c r="AK8" i="4"/>
  <c r="AK4" i="4"/>
  <c r="AK3" i="4"/>
  <c r="T25" i="12"/>
  <c r="T19" i="12"/>
  <c r="T21" i="12"/>
  <c r="T22" i="12"/>
  <c r="T17" i="12"/>
  <c r="T18" i="12"/>
  <c r="T10" i="12"/>
  <c r="T4" i="12"/>
  <c r="T12" i="12"/>
  <c r="H9" i="12"/>
  <c r="H71" i="12" s="1"/>
  <c r="H30" i="12"/>
  <c r="H15" i="12"/>
  <c r="H20" i="12"/>
  <c r="H16" i="12"/>
  <c r="H6" i="12"/>
  <c r="H69" i="12" s="1"/>
  <c r="T30" i="12"/>
  <c r="T26" i="12"/>
  <c r="T28" i="12"/>
  <c r="T11" i="12"/>
  <c r="T72" i="12" s="1"/>
  <c r="T14" i="12"/>
  <c r="T9" i="12"/>
  <c r="T71" i="12" s="1"/>
  <c r="T29" i="12"/>
  <c r="T7" i="12"/>
  <c r="T15" i="12"/>
  <c r="T27" i="12"/>
  <c r="H24" i="12"/>
  <c r="H14" i="12"/>
  <c r="H25" i="12"/>
  <c r="H27" i="12"/>
  <c r="H28" i="12"/>
  <c r="H23" i="12"/>
  <c r="H12" i="12"/>
  <c r="T8" i="12"/>
  <c r="T73" i="12" s="1"/>
  <c r="T16" i="12"/>
  <c r="N5" i="12"/>
  <c r="T24" i="12"/>
  <c r="N12" i="12"/>
  <c r="T6" i="12"/>
  <c r="T69" i="12" s="1"/>
  <c r="N29" i="12"/>
  <c r="N23" i="12"/>
  <c r="H8" i="12"/>
  <c r="H73" i="12" s="1"/>
  <c r="H5" i="12"/>
  <c r="H26" i="12"/>
  <c r="H19" i="12"/>
  <c r="H17" i="12"/>
  <c r="H11" i="12"/>
  <c r="H72" i="12" s="1"/>
  <c r="D19" i="12"/>
  <c r="F6" i="12"/>
  <c r="F69" i="12" s="1"/>
  <c r="D22" i="12"/>
  <c r="D6" i="12"/>
  <c r="D69" i="12" s="1"/>
  <c r="F17" i="12"/>
  <c r="F10" i="12"/>
  <c r="F28" i="12"/>
  <c r="F12" i="12"/>
  <c r="D23" i="12"/>
  <c r="F23" i="12"/>
  <c r="F7" i="12"/>
  <c r="D26" i="12"/>
  <c r="D10" i="12"/>
  <c r="D13" i="12"/>
  <c r="F14" i="12"/>
  <c r="D28" i="12"/>
  <c r="F27" i="12"/>
  <c r="D7" i="12"/>
  <c r="D18" i="12"/>
  <c r="F29" i="12"/>
  <c r="F13" i="12"/>
  <c r="D27" i="12"/>
  <c r="D17" i="12"/>
  <c r="D9" i="12"/>
  <c r="D71" i="12" s="1"/>
  <c r="F24" i="12"/>
  <c r="F8" i="12"/>
  <c r="F73" i="12" s="1"/>
  <c r="D15" i="12"/>
  <c r="D21" i="12"/>
  <c r="D24" i="12"/>
  <c r="D16" i="12"/>
  <c r="D8" i="12"/>
  <c r="D73" i="12" s="1"/>
  <c r="F19" i="12"/>
  <c r="F18" i="12"/>
  <c r="F21" i="12"/>
  <c r="F5" i="12"/>
  <c r="D25" i="12"/>
  <c r="F16" i="12"/>
  <c r="D20" i="12"/>
  <c r="F11" i="12"/>
  <c r="F72" i="12" s="1"/>
  <c r="F26" i="12"/>
  <c r="D30" i="12"/>
  <c r="D14" i="12"/>
  <c r="F25" i="12"/>
  <c r="F9" i="12"/>
  <c r="F71" i="12" s="1"/>
  <c r="D11" i="12"/>
  <c r="D72" i="12" s="1"/>
  <c r="F20" i="12"/>
  <c r="D4" i="12"/>
  <c r="F30" i="12"/>
  <c r="F4" i="12"/>
  <c r="F15" i="12"/>
  <c r="F22" i="12"/>
  <c r="D5" i="12"/>
  <c r="D29" i="12"/>
  <c r="D12" i="12"/>
  <c r="J28" i="12"/>
  <c r="J20" i="12"/>
  <c r="J12" i="12"/>
  <c r="L19" i="12"/>
  <c r="L26" i="12"/>
  <c r="L10" i="12"/>
  <c r="J29" i="12"/>
  <c r="L25" i="12"/>
  <c r="L9" i="12"/>
  <c r="L71" i="12" s="1"/>
  <c r="J9" i="12"/>
  <c r="J71" i="12" s="1"/>
  <c r="L23" i="12"/>
  <c r="L4" i="12"/>
  <c r="J27" i="12"/>
  <c r="L30" i="12"/>
  <c r="J26" i="12"/>
  <c r="J10" i="12"/>
  <c r="J21" i="12"/>
  <c r="L24" i="12"/>
  <c r="J4" i="12"/>
  <c r="L15" i="12"/>
  <c r="J25" i="12"/>
  <c r="L28" i="12"/>
  <c r="J23" i="12"/>
  <c r="J15" i="12"/>
  <c r="J7" i="12"/>
  <c r="L22" i="12"/>
  <c r="L6" i="12"/>
  <c r="L69" i="12" s="1"/>
  <c r="J5" i="12"/>
  <c r="J30" i="12"/>
  <c r="J22" i="12"/>
  <c r="J14" i="12"/>
  <c r="J6" i="12"/>
  <c r="J69" i="12" s="1"/>
  <c r="L21" i="12"/>
  <c r="L5" i="12"/>
  <c r="L7" i="12"/>
  <c r="J13" i="12"/>
  <c r="J11" i="12"/>
  <c r="J72" i="12" s="1"/>
  <c r="L29" i="12"/>
  <c r="L12" i="12"/>
  <c r="J24" i="12"/>
  <c r="J16" i="12"/>
  <c r="J8" i="12"/>
  <c r="J73" i="12" s="1"/>
  <c r="L27" i="12"/>
  <c r="L11" i="12"/>
  <c r="L72" i="12" s="1"/>
  <c r="L16" i="12"/>
  <c r="L18" i="12"/>
  <c r="J17" i="12"/>
  <c r="L20" i="12"/>
  <c r="L17" i="12"/>
  <c r="J19" i="12"/>
  <c r="L14" i="12"/>
  <c r="L8" i="12"/>
  <c r="L73" i="12" s="1"/>
  <c r="J18" i="12"/>
  <c r="L13" i="12"/>
  <c r="N27" i="12"/>
  <c r="N15" i="12"/>
  <c r="N6" i="12"/>
  <c r="N69" i="12" s="1"/>
  <c r="N28" i="12"/>
  <c r="N16" i="12"/>
  <c r="N17" i="12"/>
  <c r="N25" i="12"/>
  <c r="N7" i="12"/>
  <c r="N30" i="12"/>
  <c r="N8" i="12"/>
  <c r="N73" i="12" s="1"/>
  <c r="N13" i="12"/>
  <c r="N11" i="12"/>
  <c r="N72" i="12" s="1"/>
  <c r="N18" i="12"/>
  <c r="N24" i="12"/>
  <c r="N20" i="12"/>
  <c r="N21" i="12"/>
  <c r="P27" i="12"/>
  <c r="R22" i="12"/>
  <c r="P30" i="12"/>
  <c r="P22" i="12"/>
  <c r="P14" i="12"/>
  <c r="P6" i="12"/>
  <c r="P69" i="12" s="1"/>
  <c r="R21" i="12"/>
  <c r="R5" i="12"/>
  <c r="R18" i="12"/>
  <c r="P25" i="12"/>
  <c r="P17" i="12"/>
  <c r="P9" i="12"/>
  <c r="P71" i="12" s="1"/>
  <c r="R28" i="12"/>
  <c r="R12" i="12"/>
  <c r="R30" i="12"/>
  <c r="P16" i="12"/>
  <c r="R23" i="12"/>
  <c r="R7" i="12"/>
  <c r="P26" i="12"/>
  <c r="P10" i="12"/>
  <c r="P70" i="12" s="1"/>
  <c r="R9" i="12"/>
  <c r="R71" i="12" s="1"/>
  <c r="R16" i="12"/>
  <c r="P15" i="12"/>
  <c r="P28" i="12"/>
  <c r="R27" i="12"/>
  <c r="R10" i="12"/>
  <c r="R17" i="12"/>
  <c r="P19" i="12"/>
  <c r="R6" i="12"/>
  <c r="R69" i="12" s="1"/>
  <c r="R24" i="12"/>
  <c r="R8" i="12"/>
  <c r="R73" i="12" s="1"/>
  <c r="P23" i="12"/>
  <c r="R14" i="12"/>
  <c r="P24" i="12"/>
  <c r="P8" i="12"/>
  <c r="P73" i="12" s="1"/>
  <c r="R19" i="12"/>
  <c r="R26" i="12"/>
  <c r="P20" i="12"/>
  <c r="R11" i="12"/>
  <c r="R72" i="12" s="1"/>
  <c r="P11" i="12"/>
  <c r="P72" i="12" s="1"/>
  <c r="P18" i="12"/>
  <c r="R29" i="12"/>
  <c r="R13" i="12"/>
  <c r="P29" i="12"/>
  <c r="P21" i="12"/>
  <c r="P13" i="12"/>
  <c r="P5" i="12"/>
  <c r="R20" i="12"/>
  <c r="R4" i="12"/>
  <c r="R15" i="12"/>
  <c r="R25" i="12"/>
  <c r="P7" i="12"/>
  <c r="P4" i="12"/>
  <c r="P12" i="12"/>
  <c r="N22" i="12"/>
  <c r="T20" i="12"/>
  <c r="T13" i="12"/>
  <c r="AG11" i="4"/>
  <c r="C17" i="4"/>
  <c r="E17" i="4"/>
  <c r="I32" i="11"/>
  <c r="I33" i="11"/>
  <c r="I29" i="11"/>
  <c r="I30" i="11"/>
  <c r="I27" i="11"/>
  <c r="I26" i="11"/>
  <c r="AO38" i="4"/>
  <c r="AQ38" i="4"/>
  <c r="AR3" i="4" s="1"/>
  <c r="T3" i="5"/>
  <c r="T4" i="5"/>
  <c r="T5" i="5"/>
  <c r="T6" i="5"/>
  <c r="T7" i="5"/>
  <c r="T8" i="5"/>
  <c r="T9" i="5"/>
  <c r="T10" i="5"/>
  <c r="T11" i="5"/>
  <c r="T12" i="5"/>
  <c r="T13" i="5"/>
  <c r="T2" i="5"/>
  <c r="P3" i="5"/>
  <c r="P4" i="5"/>
  <c r="P5" i="5"/>
  <c r="P6" i="5"/>
  <c r="P7" i="5"/>
  <c r="P8" i="5"/>
  <c r="P9" i="5"/>
  <c r="P10" i="5"/>
  <c r="P11" i="5"/>
  <c r="P12" i="5"/>
  <c r="P2" i="5"/>
  <c r="X58" i="12" l="1"/>
  <c r="X52" i="12"/>
  <c r="P75" i="12"/>
  <c r="X59" i="12"/>
  <c r="Z59" i="12"/>
  <c r="AD54" i="12"/>
  <c r="AD59" i="12"/>
  <c r="AH59" i="12"/>
  <c r="AH54" i="12"/>
  <c r="Z52" i="12"/>
  <c r="Z54" i="12"/>
  <c r="AB58" i="12"/>
  <c r="AB52" i="12"/>
  <c r="AD52" i="12"/>
  <c r="AF52" i="12"/>
  <c r="AF59" i="12"/>
  <c r="AF54" i="12"/>
  <c r="X54" i="12"/>
  <c r="AF58" i="12"/>
  <c r="AH52" i="12"/>
  <c r="Z58" i="12"/>
  <c r="AD58" i="12"/>
  <c r="R70" i="12"/>
  <c r="R75" i="12"/>
  <c r="J70" i="12"/>
  <c r="D75" i="12"/>
  <c r="F70" i="12"/>
  <c r="H75" i="12"/>
  <c r="L75" i="12"/>
  <c r="D70" i="12"/>
  <c r="T75" i="12"/>
  <c r="T70" i="12"/>
  <c r="N70" i="12"/>
  <c r="N75" i="12"/>
  <c r="L70" i="12"/>
  <c r="J75" i="12"/>
  <c r="F75" i="12"/>
  <c r="H70" i="12"/>
  <c r="D74" i="12"/>
  <c r="T68" i="12"/>
  <c r="P68" i="12"/>
  <c r="D68" i="12"/>
  <c r="D76" i="12" s="1"/>
  <c r="H68" i="12"/>
  <c r="T74" i="12"/>
  <c r="P74" i="12"/>
  <c r="N68" i="12"/>
  <c r="R68" i="12"/>
  <c r="L74" i="12"/>
  <c r="H74" i="12"/>
  <c r="R74" i="12"/>
  <c r="L68" i="12"/>
  <c r="J74" i="12"/>
  <c r="J68" i="12"/>
  <c r="F74" i="12"/>
  <c r="F68" i="12"/>
  <c r="N74" i="12"/>
  <c r="AH24" i="12"/>
  <c r="AF24" i="12"/>
  <c r="AD24" i="12"/>
  <c r="AR18" i="4"/>
  <c r="AR34" i="4"/>
  <c r="AR15" i="4"/>
  <c r="AR31" i="4"/>
  <c r="AR12" i="4"/>
  <c r="AR28" i="4"/>
  <c r="AR9" i="4"/>
  <c r="AR25" i="4"/>
  <c r="AR6" i="4"/>
  <c r="AR22" i="4"/>
  <c r="AR19" i="4"/>
  <c r="AR35" i="4"/>
  <c r="AR16" i="4"/>
  <c r="AR32" i="4"/>
  <c r="AR13" i="4"/>
  <c r="AR29" i="4"/>
  <c r="AP10" i="4"/>
  <c r="AP28" i="4"/>
  <c r="AP12" i="4"/>
  <c r="AP18" i="4"/>
  <c r="AP13" i="4"/>
  <c r="AP32" i="4"/>
  <c r="AP15" i="4"/>
  <c r="AP9" i="4"/>
  <c r="AP31" i="4"/>
  <c r="AP6" i="4"/>
  <c r="AP24" i="4"/>
  <c r="AP8" i="4"/>
  <c r="AP34" i="4"/>
  <c r="AP37" i="4"/>
  <c r="AP27" i="4"/>
  <c r="AP11" i="4"/>
  <c r="AP29" i="4"/>
  <c r="AP14" i="4"/>
  <c r="AP25" i="4"/>
  <c r="AP16" i="4"/>
  <c r="AP26" i="4"/>
  <c r="AP17" i="4"/>
  <c r="AP36" i="4"/>
  <c r="AP19" i="4"/>
  <c r="AP3" i="4"/>
  <c r="AP5" i="4"/>
  <c r="AP22" i="4"/>
  <c r="AP30" i="4"/>
  <c r="AP20" i="4"/>
  <c r="AP4" i="4"/>
  <c r="AP35" i="4"/>
  <c r="AP21" i="4"/>
  <c r="AP33" i="4"/>
  <c r="AP23" i="4"/>
  <c r="AP7" i="4"/>
  <c r="D31" i="12"/>
  <c r="AR10" i="4"/>
  <c r="AR26" i="4"/>
  <c r="AR7" i="4"/>
  <c r="AR23" i="4"/>
  <c r="AR4" i="4"/>
  <c r="AR38" i="4" s="1"/>
  <c r="AR20" i="4"/>
  <c r="AR36" i="4"/>
  <c r="AR17" i="4"/>
  <c r="AR33" i="4"/>
  <c r="AR14" i="4"/>
  <c r="AR30" i="4"/>
  <c r="AR11" i="4"/>
  <c r="AR27" i="4"/>
  <c r="AR8" i="4"/>
  <c r="AR24" i="4"/>
  <c r="AR5" i="4"/>
  <c r="AR21" i="4"/>
  <c r="AR37" i="4"/>
  <c r="AB24" i="12"/>
  <c r="X24" i="12"/>
  <c r="Z24" i="12"/>
  <c r="T31" i="12"/>
  <c r="L31" i="12"/>
  <c r="H31" i="12"/>
  <c r="AH7" i="4"/>
  <c r="P13" i="5"/>
  <c r="Q4" i="5" s="1"/>
  <c r="T14" i="5"/>
  <c r="U5" i="5" s="1"/>
  <c r="AK11" i="4"/>
  <c r="AL3" i="4" s="1"/>
  <c r="AH4" i="4"/>
  <c r="AH5" i="4"/>
  <c r="AH6" i="4"/>
  <c r="AJ10" i="4"/>
  <c r="AH3" i="4"/>
  <c r="AJ4" i="4"/>
  <c r="AJ5" i="4"/>
  <c r="AJ3" i="4"/>
  <c r="AJ7" i="4"/>
  <c r="AJ8" i="4"/>
  <c r="AJ9" i="4"/>
  <c r="AJ6" i="4"/>
  <c r="AH8" i="4"/>
  <c r="AH9" i="4"/>
  <c r="AH10" i="4"/>
  <c r="F31" i="12"/>
  <c r="N31" i="12"/>
  <c r="J31" i="12"/>
  <c r="R31" i="12"/>
  <c r="P31" i="12"/>
  <c r="B2" i="5"/>
  <c r="AH60" i="12" l="1"/>
  <c r="X60" i="12"/>
  <c r="AD60" i="12"/>
  <c r="Z60" i="12"/>
  <c r="AB60" i="12"/>
  <c r="AF60" i="12"/>
  <c r="N76" i="12"/>
  <c r="J76" i="12"/>
  <c r="P76" i="12"/>
  <c r="T76" i="12"/>
  <c r="F76" i="12"/>
  <c r="L76" i="12"/>
  <c r="R76" i="12"/>
  <c r="H76" i="12"/>
  <c r="AP38" i="4"/>
  <c r="AL8" i="4"/>
  <c r="Q10" i="5"/>
  <c r="Q3" i="5"/>
  <c r="Q8" i="5"/>
  <c r="U4" i="5"/>
  <c r="Q5" i="5"/>
  <c r="U10" i="5"/>
  <c r="U2" i="5"/>
  <c r="U7" i="5"/>
  <c r="Q11" i="5"/>
  <c r="U12" i="5"/>
  <c r="U9" i="5"/>
  <c r="Q2" i="5"/>
  <c r="U3" i="5"/>
  <c r="Q7" i="5"/>
  <c r="U8" i="5"/>
  <c r="Q12" i="5"/>
  <c r="U6" i="5"/>
  <c r="Q6" i="5"/>
  <c r="U11" i="5"/>
  <c r="Q9" i="5"/>
  <c r="U13" i="5"/>
  <c r="AL6" i="4"/>
  <c r="AL4" i="4"/>
  <c r="AL10" i="4"/>
  <c r="AL7" i="4"/>
  <c r="AG26" i="4" s="1"/>
  <c r="AL5" i="4"/>
  <c r="AL9" i="4"/>
  <c r="AJ11" i="4"/>
  <c r="AH11" i="4"/>
  <c r="CF331" i="1"/>
  <c r="CF332" i="1"/>
  <c r="CF333" i="1"/>
  <c r="CF334" i="1"/>
  <c r="CF335" i="1"/>
  <c r="CF336" i="1"/>
  <c r="CF337" i="1"/>
  <c r="CF338" i="1"/>
  <c r="CF304" i="1"/>
  <c r="CF305" i="1"/>
  <c r="CF306" i="1"/>
  <c r="CH304" i="1"/>
  <c r="CF62" i="1"/>
  <c r="AG25" i="4" l="1"/>
  <c r="AG27" i="4"/>
  <c r="Q13" i="5"/>
  <c r="U14" i="5"/>
  <c r="AL11" i="4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AG28" i="4" l="1"/>
  <c r="AA4" i="4"/>
  <c r="AC4" i="4"/>
  <c r="AA5" i="4"/>
  <c r="AC5" i="4"/>
  <c r="AA6" i="4"/>
  <c r="AC6" i="4"/>
  <c r="AA7" i="4"/>
  <c r="AC7" i="4"/>
  <c r="AA8" i="4"/>
  <c r="AC8" i="4"/>
  <c r="AA9" i="4"/>
  <c r="AC9" i="4"/>
  <c r="AA10" i="4"/>
  <c r="AC10" i="4"/>
  <c r="AA11" i="4"/>
  <c r="AC11" i="4"/>
  <c r="AA12" i="4"/>
  <c r="AC12" i="4"/>
  <c r="AA13" i="4"/>
  <c r="AC13" i="4"/>
  <c r="AA14" i="4"/>
  <c r="AC14" i="4"/>
  <c r="AA15" i="4"/>
  <c r="AC15" i="4"/>
  <c r="AA16" i="4"/>
  <c r="AC16" i="4"/>
  <c r="AA17" i="4"/>
  <c r="AC17" i="4"/>
  <c r="AA18" i="4"/>
  <c r="AC18" i="4"/>
  <c r="AA19" i="4"/>
  <c r="AC19" i="4"/>
  <c r="AA20" i="4"/>
  <c r="AC20" i="4"/>
  <c r="AA21" i="4"/>
  <c r="AC21" i="4"/>
  <c r="AA22" i="4"/>
  <c r="AC22" i="4"/>
  <c r="AA23" i="4"/>
  <c r="AC23" i="4"/>
  <c r="AA24" i="4"/>
  <c r="AC24" i="4"/>
  <c r="AA25" i="4"/>
  <c r="AC25" i="4"/>
  <c r="AA26" i="4"/>
  <c r="AC26" i="4"/>
  <c r="AA27" i="4"/>
  <c r="AC27" i="4"/>
  <c r="AA28" i="4"/>
  <c r="AC28" i="4"/>
  <c r="AA29" i="4"/>
  <c r="AC29" i="4"/>
  <c r="AA30" i="4"/>
  <c r="AC30" i="4"/>
  <c r="AA31" i="4"/>
  <c r="AC31" i="4"/>
  <c r="AA32" i="4"/>
  <c r="AC32" i="4"/>
  <c r="AA33" i="4"/>
  <c r="AC33" i="4"/>
  <c r="AA34" i="4"/>
  <c r="AC34" i="4"/>
  <c r="AA35" i="4"/>
  <c r="AC35" i="4"/>
  <c r="AA36" i="4"/>
  <c r="AC36" i="4"/>
  <c r="AA37" i="4"/>
  <c r="AC37" i="4"/>
  <c r="AA38" i="4"/>
  <c r="AC38" i="4"/>
  <c r="AA39" i="4"/>
  <c r="AC39" i="4"/>
  <c r="AA40" i="4"/>
  <c r="AC40" i="4"/>
  <c r="AA41" i="4"/>
  <c r="AC41" i="4"/>
  <c r="AA42" i="4"/>
  <c r="AC42" i="4"/>
  <c r="AA43" i="4"/>
  <c r="AC43" i="4"/>
  <c r="AA44" i="4"/>
  <c r="AC44" i="4"/>
  <c r="AA45" i="4"/>
  <c r="AC45" i="4"/>
  <c r="AA46" i="4"/>
  <c r="AC46" i="4"/>
  <c r="AA47" i="4"/>
  <c r="AC47" i="4"/>
  <c r="AA48" i="4"/>
  <c r="AC48" i="4"/>
  <c r="AA49" i="4"/>
  <c r="AC49" i="4"/>
  <c r="AA50" i="4"/>
  <c r="AC50" i="4"/>
  <c r="AA51" i="4"/>
  <c r="AC51" i="4"/>
  <c r="AA52" i="4"/>
  <c r="AC52" i="4"/>
  <c r="AA53" i="4"/>
  <c r="AC53" i="4"/>
  <c r="AA54" i="4"/>
  <c r="AC54" i="4"/>
  <c r="AA55" i="4"/>
  <c r="AC55" i="4"/>
  <c r="AA56" i="4"/>
  <c r="AC56" i="4"/>
  <c r="AA57" i="4"/>
  <c r="AC57" i="4"/>
  <c r="AA58" i="4"/>
  <c r="AC58" i="4"/>
  <c r="AA59" i="4"/>
  <c r="AC59" i="4"/>
  <c r="AA60" i="4"/>
  <c r="AC60" i="4"/>
  <c r="AA61" i="4"/>
  <c r="AC61" i="4"/>
  <c r="AA62" i="4"/>
  <c r="AC62" i="4"/>
  <c r="AA63" i="4"/>
  <c r="AC63" i="4"/>
  <c r="AA64" i="4"/>
  <c r="AC64" i="4"/>
  <c r="AA65" i="4"/>
  <c r="AC65" i="4"/>
  <c r="AA66" i="4"/>
  <c r="AC66" i="4"/>
  <c r="AA67" i="4"/>
  <c r="AC67" i="4"/>
  <c r="AA68" i="4"/>
  <c r="AC68" i="4"/>
  <c r="AA69" i="4"/>
  <c r="AC69" i="4"/>
  <c r="AA70" i="4"/>
  <c r="AC70" i="4"/>
  <c r="AA71" i="4"/>
  <c r="AC71" i="4"/>
  <c r="AA72" i="4"/>
  <c r="AC72" i="4"/>
  <c r="AA73" i="4"/>
  <c r="AC73" i="4"/>
  <c r="AA74" i="4"/>
  <c r="AC74" i="4"/>
  <c r="AA75" i="4"/>
  <c r="AC75" i="4"/>
  <c r="AA76" i="4"/>
  <c r="AC76" i="4"/>
  <c r="AA77" i="4"/>
  <c r="AC77" i="4"/>
  <c r="AA78" i="4"/>
  <c r="AC78" i="4"/>
  <c r="AA79" i="4"/>
  <c r="AC79" i="4"/>
  <c r="AA80" i="4"/>
  <c r="AC80" i="4"/>
  <c r="AA81" i="4"/>
  <c r="AC81" i="4"/>
  <c r="AA82" i="4"/>
  <c r="AC82" i="4"/>
  <c r="AA83" i="4"/>
  <c r="AC83" i="4"/>
  <c r="AA84" i="4"/>
  <c r="AC84" i="4"/>
  <c r="AA85" i="4"/>
  <c r="AC85" i="4"/>
  <c r="AA86" i="4"/>
  <c r="AC86" i="4"/>
  <c r="AA87" i="4"/>
  <c r="AC87" i="4"/>
  <c r="AA88" i="4"/>
  <c r="AC88" i="4"/>
  <c r="AA89" i="4"/>
  <c r="AC89" i="4"/>
  <c r="AA90" i="4"/>
  <c r="AC90" i="4"/>
  <c r="AA91" i="4"/>
  <c r="AC91" i="4"/>
  <c r="AA92" i="4"/>
  <c r="AC92" i="4"/>
  <c r="AA93" i="4"/>
  <c r="AC93" i="4"/>
  <c r="AA94" i="4"/>
  <c r="AC94" i="4"/>
  <c r="AA95" i="4"/>
  <c r="AC95" i="4"/>
  <c r="AA96" i="4"/>
  <c r="AC96" i="4"/>
  <c r="AA97" i="4"/>
  <c r="AC97" i="4"/>
  <c r="AA98" i="4"/>
  <c r="AC98" i="4"/>
  <c r="AA99" i="4"/>
  <c r="AC99" i="4"/>
  <c r="AA100" i="4"/>
  <c r="AC100" i="4"/>
  <c r="AA101" i="4"/>
  <c r="AC101" i="4"/>
  <c r="AA102" i="4"/>
  <c r="AC102" i="4"/>
  <c r="AA103" i="4"/>
  <c r="AC103" i="4"/>
  <c r="AA104" i="4"/>
  <c r="AC104" i="4"/>
  <c r="AA105" i="4"/>
  <c r="AC105" i="4"/>
  <c r="AA106" i="4"/>
  <c r="AC106" i="4"/>
  <c r="AA107" i="4"/>
  <c r="AC107" i="4"/>
  <c r="AA108" i="4"/>
  <c r="AC108" i="4"/>
  <c r="AA109" i="4"/>
  <c r="AC109" i="4"/>
  <c r="AA110" i="4"/>
  <c r="AC110" i="4"/>
  <c r="AA111" i="4"/>
  <c r="AC111" i="4"/>
  <c r="AA112" i="4"/>
  <c r="AC112" i="4"/>
  <c r="AA113" i="4"/>
  <c r="AC113" i="4"/>
  <c r="AA114" i="4"/>
  <c r="AC114" i="4"/>
  <c r="AA115" i="4"/>
  <c r="AC115" i="4"/>
  <c r="AA116" i="4"/>
  <c r="AC116" i="4"/>
  <c r="AA117" i="4"/>
  <c r="AC117" i="4"/>
  <c r="AA118" i="4"/>
  <c r="AC118" i="4"/>
  <c r="AA119" i="4"/>
  <c r="AC119" i="4"/>
  <c r="AA120" i="4"/>
  <c r="AC120" i="4"/>
  <c r="AA121" i="4"/>
  <c r="AC121" i="4"/>
  <c r="AA122" i="4"/>
  <c r="AC122" i="4"/>
  <c r="AA123" i="4"/>
  <c r="AC123" i="4"/>
  <c r="AA124" i="4"/>
  <c r="AC124" i="4"/>
  <c r="AA125" i="4"/>
  <c r="AC125" i="4"/>
  <c r="AA126" i="4"/>
  <c r="AC126" i="4"/>
  <c r="AA127" i="4"/>
  <c r="AC127" i="4"/>
  <c r="AA128" i="4"/>
  <c r="AC128" i="4"/>
  <c r="AA129" i="4"/>
  <c r="AC129" i="4"/>
  <c r="AA130" i="4"/>
  <c r="AC130" i="4"/>
  <c r="AA131" i="4"/>
  <c r="AC131" i="4"/>
  <c r="AA132" i="4"/>
  <c r="AC132" i="4"/>
  <c r="AA133" i="4"/>
  <c r="AC133" i="4"/>
  <c r="AA134" i="4"/>
  <c r="AC134" i="4"/>
  <c r="AA135" i="4"/>
  <c r="AC135" i="4"/>
  <c r="AC3" i="4"/>
  <c r="P3" i="4"/>
  <c r="AA3" i="4"/>
  <c r="N3" i="4"/>
  <c r="N4" i="4"/>
  <c r="P4" i="4"/>
  <c r="N5" i="4"/>
  <c r="P5" i="4"/>
  <c r="N6" i="4"/>
  <c r="P6" i="4"/>
  <c r="N7" i="4"/>
  <c r="P7" i="4"/>
  <c r="N8" i="4"/>
  <c r="P8" i="4"/>
  <c r="N9" i="4"/>
  <c r="P9" i="4"/>
  <c r="N10" i="4"/>
  <c r="P10" i="4"/>
  <c r="N11" i="4"/>
  <c r="P11" i="4"/>
  <c r="N12" i="4"/>
  <c r="P12" i="4"/>
  <c r="N13" i="4"/>
  <c r="P13" i="4"/>
  <c r="N14" i="4"/>
  <c r="P14" i="4"/>
  <c r="N15" i="4"/>
  <c r="P15" i="4"/>
  <c r="N16" i="4"/>
  <c r="P16" i="4"/>
  <c r="N17" i="4"/>
  <c r="P17" i="4"/>
  <c r="N18" i="4"/>
  <c r="P18" i="4"/>
  <c r="N19" i="4"/>
  <c r="P19" i="4"/>
  <c r="N20" i="4"/>
  <c r="P20" i="4"/>
  <c r="N21" i="4"/>
  <c r="P21" i="4"/>
  <c r="N22" i="4"/>
  <c r="P22" i="4"/>
  <c r="N23" i="4"/>
  <c r="P23" i="4"/>
  <c r="N24" i="4"/>
  <c r="P24" i="4"/>
  <c r="N25" i="4"/>
  <c r="P25" i="4"/>
  <c r="N26" i="4"/>
  <c r="P26" i="4"/>
  <c r="N27" i="4"/>
  <c r="P27" i="4"/>
  <c r="N28" i="4"/>
  <c r="P28" i="4"/>
  <c r="N29" i="4"/>
  <c r="P29" i="4"/>
  <c r="N30" i="4"/>
  <c r="P30" i="4"/>
  <c r="N31" i="4"/>
  <c r="P31" i="4"/>
  <c r="N32" i="4"/>
  <c r="P32" i="4"/>
  <c r="N33" i="4"/>
  <c r="P33" i="4"/>
  <c r="N34" i="4"/>
  <c r="P34" i="4"/>
  <c r="N35" i="4"/>
  <c r="P35" i="4"/>
  <c r="N36" i="4"/>
  <c r="P36" i="4"/>
  <c r="N37" i="4"/>
  <c r="P37" i="4"/>
  <c r="AC142" i="4" l="1"/>
  <c r="AA142" i="4"/>
  <c r="AB3" i="4" s="1"/>
  <c r="P38" i="4"/>
  <c r="Q23" i="4" s="1"/>
  <c r="N38" i="4"/>
  <c r="O37" i="4" s="1"/>
  <c r="L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F6" i="5" l="1"/>
  <c r="F5" i="5"/>
  <c r="F4" i="5"/>
  <c r="F2" i="5"/>
  <c r="F3" i="5"/>
  <c r="AD141" i="4"/>
  <c r="AD139" i="4"/>
  <c r="AD136" i="4"/>
  <c r="AD140" i="4"/>
  <c r="AD138" i="4"/>
  <c r="AD137" i="4"/>
  <c r="AD11" i="4"/>
  <c r="AD19" i="4"/>
  <c r="AD27" i="4"/>
  <c r="AD35" i="4"/>
  <c r="AD43" i="4"/>
  <c r="AD51" i="4"/>
  <c r="AD59" i="4"/>
  <c r="AD67" i="4"/>
  <c r="AD75" i="4"/>
  <c r="AD83" i="4"/>
  <c r="AD91" i="4"/>
  <c r="AD99" i="4"/>
  <c r="AD113" i="4"/>
  <c r="AD129" i="4"/>
  <c r="AB10" i="4"/>
  <c r="AB18" i="4"/>
  <c r="AB26" i="4"/>
  <c r="AB34" i="4"/>
  <c r="AB42" i="4"/>
  <c r="AB50" i="4"/>
  <c r="AB58" i="4"/>
  <c r="AB66" i="4"/>
  <c r="AB74" i="4"/>
  <c r="AB82" i="4"/>
  <c r="AB90" i="4"/>
  <c r="AB98" i="4"/>
  <c r="AB106" i="4"/>
  <c r="AB114" i="4"/>
  <c r="AB122" i="4"/>
  <c r="AB130" i="4"/>
  <c r="AD74" i="4"/>
  <c r="AD88" i="4"/>
  <c r="AD102" i="4"/>
  <c r="AD118" i="4"/>
  <c r="AD134" i="4"/>
  <c r="AD8" i="4"/>
  <c r="AD16" i="4"/>
  <c r="AD24" i="4"/>
  <c r="AD32" i="4"/>
  <c r="AD40" i="4"/>
  <c r="AD48" i="4"/>
  <c r="AD56" i="4"/>
  <c r="AD64" i="4"/>
  <c r="AD72" i="4"/>
  <c r="AD90" i="4"/>
  <c r="AD108" i="4"/>
  <c r="AD124" i="4"/>
  <c r="AB5" i="4"/>
  <c r="AB13" i="4"/>
  <c r="AB21" i="4"/>
  <c r="AB29" i="4"/>
  <c r="AB37" i="4"/>
  <c r="AB45" i="4"/>
  <c r="AB53" i="4"/>
  <c r="AB61" i="4"/>
  <c r="AB69" i="4"/>
  <c r="AB77" i="4"/>
  <c r="AB85" i="4"/>
  <c r="AB93" i="4"/>
  <c r="AB101" i="4"/>
  <c r="AB109" i="4"/>
  <c r="AB117" i="4"/>
  <c r="AB125" i="4"/>
  <c r="AB133" i="4"/>
  <c r="AD103" i="4"/>
  <c r="AD119" i="4"/>
  <c r="AD5" i="4"/>
  <c r="AD13" i="4"/>
  <c r="AD21" i="4"/>
  <c r="AD29" i="4"/>
  <c r="AD37" i="4"/>
  <c r="AD45" i="4"/>
  <c r="AD53" i="4"/>
  <c r="AD61" i="4"/>
  <c r="AD69" i="4"/>
  <c r="AD77" i="4"/>
  <c r="AD85" i="4"/>
  <c r="AD93" i="4"/>
  <c r="AD101" i="4"/>
  <c r="AD117" i="4"/>
  <c r="AB4" i="4"/>
  <c r="AB12" i="4"/>
  <c r="AB20" i="4"/>
  <c r="AB28" i="4"/>
  <c r="AB36" i="4"/>
  <c r="AB44" i="4"/>
  <c r="AB52" i="4"/>
  <c r="AB60" i="4"/>
  <c r="AB68" i="4"/>
  <c r="AB76" i="4"/>
  <c r="AB84" i="4"/>
  <c r="AB92" i="4"/>
  <c r="AB100" i="4"/>
  <c r="AB108" i="4"/>
  <c r="AB116" i="4"/>
  <c r="AB124" i="4"/>
  <c r="AB132" i="4"/>
  <c r="AD78" i="4"/>
  <c r="AD92" i="4"/>
  <c r="AD106" i="4"/>
  <c r="AD122" i="4"/>
  <c r="AD135" i="4"/>
  <c r="AD10" i="4"/>
  <c r="AD18" i="4"/>
  <c r="AD26" i="4"/>
  <c r="AD34" i="4"/>
  <c r="AD42" i="4"/>
  <c r="AD50" i="4"/>
  <c r="AD58" i="4"/>
  <c r="AD66" i="4"/>
  <c r="AD76" i="4"/>
  <c r="AD94" i="4"/>
  <c r="AD112" i="4"/>
  <c r="AD128" i="4"/>
  <c r="AB7" i="4"/>
  <c r="AB15" i="4"/>
  <c r="AB23" i="4"/>
  <c r="AB31" i="4"/>
  <c r="AB39" i="4"/>
  <c r="AB47" i="4"/>
  <c r="AB55" i="4"/>
  <c r="AB63" i="4"/>
  <c r="AB71" i="4"/>
  <c r="AB79" i="4"/>
  <c r="AB87" i="4"/>
  <c r="AB95" i="4"/>
  <c r="AB103" i="4"/>
  <c r="AB111" i="4"/>
  <c r="AB119" i="4"/>
  <c r="AB127" i="4"/>
  <c r="AB135" i="4"/>
  <c r="AD107" i="4"/>
  <c r="AD123" i="4"/>
  <c r="AD7" i="4"/>
  <c r="AD15" i="4"/>
  <c r="AD23" i="4"/>
  <c r="AD31" i="4"/>
  <c r="AD39" i="4"/>
  <c r="AD47" i="4"/>
  <c r="AD55" i="4"/>
  <c r="AD63" i="4"/>
  <c r="AD71" i="4"/>
  <c r="AD79" i="4"/>
  <c r="AD87" i="4"/>
  <c r="AD95" i="4"/>
  <c r="AD105" i="4"/>
  <c r="AD121" i="4"/>
  <c r="AB6" i="4"/>
  <c r="AB14" i="4"/>
  <c r="AB22" i="4"/>
  <c r="AB30" i="4"/>
  <c r="AB38" i="4"/>
  <c r="AB46" i="4"/>
  <c r="AB54" i="4"/>
  <c r="AB62" i="4"/>
  <c r="AB70" i="4"/>
  <c r="AB78" i="4"/>
  <c r="AB86" i="4"/>
  <c r="AB94" i="4"/>
  <c r="AB102" i="4"/>
  <c r="AB110" i="4"/>
  <c r="AB118" i="4"/>
  <c r="AB126" i="4"/>
  <c r="AB134" i="4"/>
  <c r="AD82" i="4"/>
  <c r="AD96" i="4"/>
  <c r="AD110" i="4"/>
  <c r="AD126" i="4"/>
  <c r="AD4" i="4"/>
  <c r="AD12" i="4"/>
  <c r="AD20" i="4"/>
  <c r="AD28" i="4"/>
  <c r="AD36" i="4"/>
  <c r="AD44" i="4"/>
  <c r="AD52" i="4"/>
  <c r="AD60" i="4"/>
  <c r="AD68" i="4"/>
  <c r="AD80" i="4"/>
  <c r="AD100" i="4"/>
  <c r="AD116" i="4"/>
  <c r="AD132" i="4"/>
  <c r="AB9" i="4"/>
  <c r="AB17" i="4"/>
  <c r="AB25" i="4"/>
  <c r="AB33" i="4"/>
  <c r="AB41" i="4"/>
  <c r="AB49" i="4"/>
  <c r="AB57" i="4"/>
  <c r="AB65" i="4"/>
  <c r="AB73" i="4"/>
  <c r="AB81" i="4"/>
  <c r="AB89" i="4"/>
  <c r="AB97" i="4"/>
  <c r="AB105" i="4"/>
  <c r="AB113" i="4"/>
  <c r="AB121" i="4"/>
  <c r="AB129" i="4"/>
  <c r="AD111" i="4"/>
  <c r="AD127" i="4"/>
  <c r="AB141" i="4"/>
  <c r="AB137" i="4"/>
  <c r="AB140" i="4"/>
  <c r="AB139" i="4"/>
  <c r="AB138" i="4"/>
  <c r="AB136" i="4"/>
  <c r="AD9" i="4"/>
  <c r="AD17" i="4"/>
  <c r="AD25" i="4"/>
  <c r="AD33" i="4"/>
  <c r="AD41" i="4"/>
  <c r="AD49" i="4"/>
  <c r="AD57" i="4"/>
  <c r="AD65" i="4"/>
  <c r="AD73" i="4"/>
  <c r="AD81" i="4"/>
  <c r="AD89" i="4"/>
  <c r="AD97" i="4"/>
  <c r="AD109" i="4"/>
  <c r="AD125" i="4"/>
  <c r="AB8" i="4"/>
  <c r="AB16" i="4"/>
  <c r="AB24" i="4"/>
  <c r="AB32" i="4"/>
  <c r="AB40" i="4"/>
  <c r="AB48" i="4"/>
  <c r="AB56" i="4"/>
  <c r="AB64" i="4"/>
  <c r="AB72" i="4"/>
  <c r="AB80" i="4"/>
  <c r="AB88" i="4"/>
  <c r="AB96" i="4"/>
  <c r="AB104" i="4"/>
  <c r="AB112" i="4"/>
  <c r="AB120" i="4"/>
  <c r="AB128" i="4"/>
  <c r="AD3" i="4"/>
  <c r="AD86" i="4"/>
  <c r="AD98" i="4"/>
  <c r="AD114" i="4"/>
  <c r="AD130" i="4"/>
  <c r="AD6" i="4"/>
  <c r="AD14" i="4"/>
  <c r="AD22" i="4"/>
  <c r="AD30" i="4"/>
  <c r="AD38" i="4"/>
  <c r="AD46" i="4"/>
  <c r="AD54" i="4"/>
  <c r="AD62" i="4"/>
  <c r="AD70" i="4"/>
  <c r="AD84" i="4"/>
  <c r="AD104" i="4"/>
  <c r="AD120" i="4"/>
  <c r="AD133" i="4"/>
  <c r="AB11" i="4"/>
  <c r="AB19" i="4"/>
  <c r="AB27" i="4"/>
  <c r="AB35" i="4"/>
  <c r="AB43" i="4"/>
  <c r="AB51" i="4"/>
  <c r="AB59" i="4"/>
  <c r="AB67" i="4"/>
  <c r="AB75" i="4"/>
  <c r="AB83" i="4"/>
  <c r="AB91" i="4"/>
  <c r="AB99" i="4"/>
  <c r="AB107" i="4"/>
  <c r="AB115" i="4"/>
  <c r="AB123" i="4"/>
  <c r="AB131" i="4"/>
  <c r="AD115" i="4"/>
  <c r="AD131" i="4"/>
  <c r="O4" i="4"/>
  <c r="O36" i="4"/>
  <c r="Q12" i="4"/>
  <c r="O7" i="4"/>
  <c r="O12" i="4"/>
  <c r="Q10" i="4"/>
  <c r="Q28" i="4"/>
  <c r="O15" i="4"/>
  <c r="O20" i="4"/>
  <c r="Q26" i="4"/>
  <c r="Q9" i="4"/>
  <c r="O23" i="4"/>
  <c r="Q21" i="4"/>
  <c r="O28" i="4"/>
  <c r="Q11" i="4"/>
  <c r="Q27" i="4"/>
  <c r="O31" i="4"/>
  <c r="Q25" i="4"/>
  <c r="O6" i="4"/>
  <c r="O14" i="4"/>
  <c r="O22" i="4"/>
  <c r="O30" i="4"/>
  <c r="Q3" i="4"/>
  <c r="Q14" i="4"/>
  <c r="Q30" i="4"/>
  <c r="Q19" i="4"/>
  <c r="Q16" i="4"/>
  <c r="Q32" i="4"/>
  <c r="Q13" i="4"/>
  <c r="Q33" i="4"/>
  <c r="O9" i="4"/>
  <c r="O17" i="4"/>
  <c r="O25" i="4"/>
  <c r="O33" i="4"/>
  <c r="Q7" i="4"/>
  <c r="Q29" i="4"/>
  <c r="O8" i="4"/>
  <c r="O16" i="4"/>
  <c r="O24" i="4"/>
  <c r="O32" i="4"/>
  <c r="Q4" i="4"/>
  <c r="Q18" i="4"/>
  <c r="Q34" i="4"/>
  <c r="Q31" i="4"/>
  <c r="Q20" i="4"/>
  <c r="Q36" i="4"/>
  <c r="Q17" i="4"/>
  <c r="Q37" i="4"/>
  <c r="O11" i="4"/>
  <c r="O19" i="4"/>
  <c r="O27" i="4"/>
  <c r="O35" i="4"/>
  <c r="Q15" i="4"/>
  <c r="Q35" i="4"/>
  <c r="O10" i="4"/>
  <c r="O18" i="4"/>
  <c r="O26" i="4"/>
  <c r="O34" i="4"/>
  <c r="Q6" i="4"/>
  <c r="Q22" i="4"/>
  <c r="Q5" i="4"/>
  <c r="Q8" i="4"/>
  <c r="Q24" i="4"/>
  <c r="O3" i="4"/>
  <c r="O5" i="4"/>
  <c r="O13" i="4"/>
  <c r="O21" i="4"/>
  <c r="O29" i="4"/>
  <c r="L48" i="5"/>
  <c r="M2" i="5" s="1"/>
  <c r="B29" i="5"/>
  <c r="X4" i="4"/>
  <c r="W8" i="4"/>
  <c r="X8" i="4"/>
  <c r="W9" i="4"/>
  <c r="X9" i="4"/>
  <c r="W10" i="4"/>
  <c r="X10" i="4"/>
  <c r="W11" i="4"/>
  <c r="X11" i="4"/>
  <c r="W13" i="4"/>
  <c r="X13" i="4"/>
  <c r="W14" i="4"/>
  <c r="X14" i="4"/>
  <c r="W15" i="4"/>
  <c r="X15" i="4"/>
  <c r="W16" i="4"/>
  <c r="X16" i="4"/>
  <c r="W17" i="4"/>
  <c r="X17" i="4"/>
  <c r="W18" i="4"/>
  <c r="X18" i="4"/>
  <c r="W19" i="4"/>
  <c r="X19" i="4"/>
  <c r="W20" i="4"/>
  <c r="X20" i="4"/>
  <c r="W21" i="4"/>
  <c r="X21" i="4"/>
  <c r="W22" i="4"/>
  <c r="X22" i="4"/>
  <c r="W23" i="4"/>
  <c r="X23" i="4"/>
  <c r="W24" i="4"/>
  <c r="X24" i="4"/>
  <c r="W25" i="4"/>
  <c r="X25" i="4"/>
  <c r="W26" i="4"/>
  <c r="X26" i="4"/>
  <c r="W27" i="4"/>
  <c r="X27" i="4"/>
  <c r="W28" i="4"/>
  <c r="X28" i="4"/>
  <c r="W29" i="4"/>
  <c r="X29" i="4"/>
  <c r="W30" i="4"/>
  <c r="X30" i="4"/>
  <c r="W31" i="4"/>
  <c r="X31" i="4"/>
  <c r="W32" i="4"/>
  <c r="X32" i="4"/>
  <c r="W33" i="4"/>
  <c r="X33" i="4"/>
  <c r="W34" i="4"/>
  <c r="X34" i="4"/>
  <c r="W35" i="4"/>
  <c r="X35" i="4"/>
  <c r="W36" i="4"/>
  <c r="X36" i="4"/>
  <c r="W37" i="4"/>
  <c r="X37" i="4"/>
  <c r="W38" i="4"/>
  <c r="X38" i="4"/>
  <c r="W39" i="4"/>
  <c r="AT11" i="4" s="1"/>
  <c r="X39" i="4"/>
  <c r="AU11" i="4" s="1"/>
  <c r="W40" i="4"/>
  <c r="X40" i="4"/>
  <c r="W41" i="4"/>
  <c r="AT28" i="4" s="1"/>
  <c r="X41" i="4"/>
  <c r="AU28" i="4" s="1"/>
  <c r="W42" i="4"/>
  <c r="X42" i="4"/>
  <c r="W43" i="4"/>
  <c r="X43" i="4"/>
  <c r="W44" i="4"/>
  <c r="X44" i="4"/>
  <c r="W45" i="4"/>
  <c r="X45" i="4"/>
  <c r="W46" i="4"/>
  <c r="X46" i="4"/>
  <c r="W47" i="4"/>
  <c r="X47" i="4"/>
  <c r="W48" i="4"/>
  <c r="X48" i="4"/>
  <c r="W49" i="4"/>
  <c r="X49" i="4"/>
  <c r="W50" i="4"/>
  <c r="X50" i="4"/>
  <c r="W51" i="4"/>
  <c r="X51" i="4"/>
  <c r="W52" i="4"/>
  <c r="X52" i="4"/>
  <c r="W53" i="4"/>
  <c r="X53" i="4"/>
  <c r="W54" i="4"/>
  <c r="X54" i="4"/>
  <c r="W55" i="4"/>
  <c r="X55" i="4"/>
  <c r="W56" i="4"/>
  <c r="X56" i="4"/>
  <c r="W57" i="4"/>
  <c r="X57" i="4"/>
  <c r="W58" i="4"/>
  <c r="X58" i="4"/>
  <c r="W59" i="4"/>
  <c r="X59" i="4"/>
  <c r="W60" i="4"/>
  <c r="X60" i="4"/>
  <c r="W62" i="4"/>
  <c r="X62" i="4"/>
  <c r="W63" i="4"/>
  <c r="X63" i="4"/>
  <c r="W64" i="4"/>
  <c r="X64" i="4"/>
  <c r="W65" i="4"/>
  <c r="X65" i="4"/>
  <c r="W67" i="4"/>
  <c r="X67" i="4"/>
  <c r="W68" i="4"/>
  <c r="X68" i="4"/>
  <c r="W69" i="4"/>
  <c r="X69" i="4"/>
  <c r="W70" i="4"/>
  <c r="X70" i="4"/>
  <c r="W71" i="4"/>
  <c r="X71" i="4"/>
  <c r="W72" i="4"/>
  <c r="X72" i="4"/>
  <c r="W73" i="4"/>
  <c r="X73" i="4"/>
  <c r="W74" i="4"/>
  <c r="X74" i="4"/>
  <c r="W75" i="4"/>
  <c r="X75" i="4"/>
  <c r="W76" i="4"/>
  <c r="X76" i="4"/>
  <c r="W77" i="4"/>
  <c r="X77" i="4"/>
  <c r="W78" i="4"/>
  <c r="X78" i="4"/>
  <c r="W80" i="4"/>
  <c r="X80" i="4"/>
  <c r="W81" i="4"/>
  <c r="X81" i="4"/>
  <c r="W82" i="4"/>
  <c r="X82" i="4"/>
  <c r="W83" i="4"/>
  <c r="X83" i="4"/>
  <c r="W84" i="4"/>
  <c r="X84" i="4"/>
  <c r="W85" i="4"/>
  <c r="X85" i="4"/>
  <c r="W86" i="4"/>
  <c r="X86" i="4"/>
  <c r="W87" i="4"/>
  <c r="X87" i="4"/>
  <c r="W88" i="4"/>
  <c r="X88" i="4"/>
  <c r="W89" i="4"/>
  <c r="X89" i="4"/>
  <c r="W90" i="4"/>
  <c r="X90" i="4"/>
  <c r="W91" i="4"/>
  <c r="X91" i="4"/>
  <c r="W92" i="4"/>
  <c r="X92" i="4"/>
  <c r="W93" i="4"/>
  <c r="AT14" i="4" s="1"/>
  <c r="X93" i="4"/>
  <c r="AU14" i="4" s="1"/>
  <c r="W94" i="4"/>
  <c r="X94" i="4"/>
  <c r="W96" i="4"/>
  <c r="X96" i="4"/>
  <c r="W97" i="4"/>
  <c r="X97" i="4"/>
  <c r="W98" i="4"/>
  <c r="X98" i="4"/>
  <c r="W99" i="4"/>
  <c r="X99" i="4"/>
  <c r="W100" i="4"/>
  <c r="X100" i="4"/>
  <c r="W101" i="4"/>
  <c r="X101" i="4"/>
  <c r="W103" i="4"/>
  <c r="X103" i="4"/>
  <c r="W104" i="4"/>
  <c r="X104" i="4"/>
  <c r="W105" i="4"/>
  <c r="X105" i="4"/>
  <c r="W106" i="4"/>
  <c r="AT17" i="4" s="1"/>
  <c r="X106" i="4"/>
  <c r="AU17" i="4" s="1"/>
  <c r="W107" i="4"/>
  <c r="X107" i="4"/>
  <c r="W108" i="4"/>
  <c r="X108" i="4"/>
  <c r="W110" i="4"/>
  <c r="X110" i="4"/>
  <c r="W111" i="4"/>
  <c r="X111" i="4"/>
  <c r="W112" i="4"/>
  <c r="X112" i="4"/>
  <c r="W113" i="4"/>
  <c r="X113" i="4"/>
  <c r="W116" i="4"/>
  <c r="X116" i="4"/>
  <c r="W117" i="4"/>
  <c r="X117" i="4"/>
  <c r="W118" i="4"/>
  <c r="X118" i="4"/>
  <c r="W119" i="4"/>
  <c r="X119" i="4"/>
  <c r="W120" i="4"/>
  <c r="X120" i="4"/>
  <c r="W121" i="4"/>
  <c r="X121" i="4"/>
  <c r="W122" i="4"/>
  <c r="X122" i="4"/>
  <c r="W123" i="4"/>
  <c r="X123" i="4"/>
  <c r="W124" i="4"/>
  <c r="X124" i="4"/>
  <c r="W125" i="4"/>
  <c r="X125" i="4"/>
  <c r="W126" i="4"/>
  <c r="X126" i="4"/>
  <c r="W128" i="4"/>
  <c r="X128" i="4"/>
  <c r="W130" i="4"/>
  <c r="X130" i="4"/>
  <c r="W131" i="4"/>
  <c r="X131" i="4"/>
  <c r="W132" i="4"/>
  <c r="X132" i="4"/>
  <c r="W133" i="4"/>
  <c r="X133" i="4"/>
  <c r="W134" i="4"/>
  <c r="X134" i="4"/>
  <c r="W135" i="4"/>
  <c r="X135" i="4"/>
  <c r="W136" i="4"/>
  <c r="X136" i="4"/>
  <c r="W137" i="4"/>
  <c r="X137" i="4"/>
  <c r="W138" i="4"/>
  <c r="X138" i="4"/>
  <c r="W139" i="4"/>
  <c r="X139" i="4"/>
  <c r="W140" i="4"/>
  <c r="X140" i="4"/>
  <c r="W141" i="4"/>
  <c r="X141" i="4"/>
  <c r="W142" i="4"/>
  <c r="X142" i="4"/>
  <c r="W144" i="4"/>
  <c r="X144" i="4"/>
  <c r="W145" i="4"/>
  <c r="X145" i="4"/>
  <c r="W146" i="4"/>
  <c r="X146" i="4"/>
  <c r="W147" i="4"/>
  <c r="X147" i="4"/>
  <c r="W149" i="4"/>
  <c r="AT21" i="4" s="1"/>
  <c r="X149" i="4"/>
  <c r="AU21" i="4" s="1"/>
  <c r="W150" i="4"/>
  <c r="X150" i="4"/>
  <c r="W151" i="4"/>
  <c r="X151" i="4"/>
  <c r="W152" i="4"/>
  <c r="X152" i="4"/>
  <c r="W153" i="4"/>
  <c r="X153" i="4"/>
  <c r="W154" i="4"/>
  <c r="X154" i="4"/>
  <c r="W156" i="4"/>
  <c r="X156" i="4"/>
  <c r="W157" i="4"/>
  <c r="X157" i="4"/>
  <c r="W158" i="4"/>
  <c r="X158" i="4"/>
  <c r="W159" i="4"/>
  <c r="X159" i="4"/>
  <c r="W160" i="4"/>
  <c r="X160" i="4"/>
  <c r="W161" i="4"/>
  <c r="X161" i="4"/>
  <c r="W162" i="4"/>
  <c r="X162" i="4"/>
  <c r="W163" i="4"/>
  <c r="X163" i="4"/>
  <c r="W164" i="4"/>
  <c r="X164" i="4"/>
  <c r="W165" i="4"/>
  <c r="X165" i="4"/>
  <c r="W167" i="4"/>
  <c r="X167" i="4"/>
  <c r="W168" i="4"/>
  <c r="X168" i="4"/>
  <c r="W169" i="4"/>
  <c r="X169" i="4"/>
  <c r="W170" i="4"/>
  <c r="W171" i="4"/>
  <c r="X171" i="4"/>
  <c r="W172" i="4"/>
  <c r="X172" i="4"/>
  <c r="W173" i="4"/>
  <c r="X173" i="4"/>
  <c r="W174" i="4"/>
  <c r="X174" i="4"/>
  <c r="W175" i="4"/>
  <c r="AT27" i="4" s="1"/>
  <c r="X175" i="4"/>
  <c r="AU27" i="4" s="1"/>
  <c r="W176" i="4"/>
  <c r="X176" i="4"/>
  <c r="W177" i="4"/>
  <c r="X177" i="4"/>
  <c r="W178" i="4"/>
  <c r="X178" i="4"/>
  <c r="W180" i="4"/>
  <c r="X180" i="4"/>
  <c r="W181" i="4"/>
  <c r="X181" i="4"/>
  <c r="W182" i="4"/>
  <c r="X182" i="4"/>
  <c r="W183" i="4"/>
  <c r="X183" i="4"/>
  <c r="W184" i="4"/>
  <c r="X184" i="4"/>
  <c r="W186" i="4"/>
  <c r="X186" i="4"/>
  <c r="W185" i="4"/>
  <c r="X185" i="4"/>
  <c r="W187" i="4"/>
  <c r="X187" i="4"/>
  <c r="W188" i="4"/>
  <c r="X188" i="4"/>
  <c r="W189" i="4"/>
  <c r="X189" i="4"/>
  <c r="W190" i="4"/>
  <c r="X190" i="4"/>
  <c r="W191" i="4"/>
  <c r="X191" i="4"/>
  <c r="W192" i="4"/>
  <c r="X192" i="4"/>
  <c r="W193" i="4"/>
  <c r="X193" i="4"/>
  <c r="W194" i="4"/>
  <c r="X194" i="4"/>
  <c r="W195" i="4"/>
  <c r="AT25" i="4" s="1"/>
  <c r="X195" i="4"/>
  <c r="AU25" i="4" s="1"/>
  <c r="W196" i="4"/>
  <c r="X196" i="4"/>
  <c r="W197" i="4"/>
  <c r="X197" i="4"/>
  <c r="W198" i="4"/>
  <c r="X198" i="4"/>
  <c r="W199" i="4"/>
  <c r="X199" i="4"/>
  <c r="W200" i="4"/>
  <c r="X200" i="4"/>
  <c r="W201" i="4"/>
  <c r="X201" i="4"/>
  <c r="W202" i="4"/>
  <c r="X202" i="4"/>
  <c r="W203" i="4"/>
  <c r="X203" i="4"/>
  <c r="W204" i="4"/>
  <c r="X204" i="4"/>
  <c r="W205" i="4"/>
  <c r="X205" i="4"/>
  <c r="W206" i="4"/>
  <c r="X206" i="4"/>
  <c r="W207" i="4"/>
  <c r="X207" i="4"/>
  <c r="W208" i="4"/>
  <c r="X208" i="4"/>
  <c r="W209" i="4"/>
  <c r="X209" i="4"/>
  <c r="W210" i="4"/>
  <c r="X210" i="4"/>
  <c r="W211" i="4"/>
  <c r="X211" i="4"/>
  <c r="W212" i="4"/>
  <c r="X212" i="4"/>
  <c r="W213" i="4"/>
  <c r="X213" i="4"/>
  <c r="W214" i="4"/>
  <c r="X214" i="4"/>
  <c r="W215" i="4"/>
  <c r="X215" i="4"/>
  <c r="W216" i="4"/>
  <c r="X216" i="4"/>
  <c r="W217" i="4"/>
  <c r="X217" i="4"/>
  <c r="W218" i="4"/>
  <c r="X218" i="4"/>
  <c r="W219" i="4"/>
  <c r="X219" i="4"/>
  <c r="W220" i="4"/>
  <c r="X220" i="4"/>
  <c r="W221" i="4"/>
  <c r="X221" i="4"/>
  <c r="W222" i="4"/>
  <c r="X222" i="4"/>
  <c r="W223" i="4"/>
  <c r="X223" i="4"/>
  <c r="W224" i="4"/>
  <c r="X224" i="4"/>
  <c r="W225" i="4"/>
  <c r="X225" i="4"/>
  <c r="W226" i="4"/>
  <c r="X226" i="4"/>
  <c r="W227" i="4"/>
  <c r="X227" i="4"/>
  <c r="J3" i="4"/>
  <c r="H3" i="4"/>
  <c r="J4" i="4"/>
  <c r="J5" i="4"/>
  <c r="J7" i="4"/>
  <c r="H4" i="4"/>
  <c r="H5" i="4"/>
  <c r="H7" i="4"/>
  <c r="AT29" i="4" l="1"/>
  <c r="F7" i="5"/>
  <c r="G2" i="5" s="1"/>
  <c r="G5" i="5"/>
  <c r="G6" i="5"/>
  <c r="AB142" i="4"/>
  <c r="AD142" i="4"/>
  <c r="O38" i="4"/>
  <c r="Q38" i="4"/>
  <c r="C21" i="5"/>
  <c r="M39" i="5"/>
  <c r="M23" i="5"/>
  <c r="M7" i="5"/>
  <c r="M38" i="5"/>
  <c r="M22" i="5"/>
  <c r="M6" i="5"/>
  <c r="M33" i="5"/>
  <c r="M17" i="5"/>
  <c r="M47" i="5"/>
  <c r="M32" i="5"/>
  <c r="M16" i="5"/>
  <c r="M35" i="5"/>
  <c r="M19" i="5"/>
  <c r="M3" i="5"/>
  <c r="M34" i="5"/>
  <c r="M18" i="5"/>
  <c r="M45" i="5"/>
  <c r="M29" i="5"/>
  <c r="M13" i="5"/>
  <c r="M44" i="5"/>
  <c r="M28" i="5"/>
  <c r="M12" i="5"/>
  <c r="M31" i="5"/>
  <c r="M15" i="5"/>
  <c r="M46" i="5"/>
  <c r="M30" i="5"/>
  <c r="M14" i="5"/>
  <c r="M41" i="5"/>
  <c r="M25" i="5"/>
  <c r="M9" i="5"/>
  <c r="M40" i="5"/>
  <c r="M24" i="5"/>
  <c r="M8" i="5"/>
  <c r="M43" i="5"/>
  <c r="M27" i="5"/>
  <c r="M11" i="5"/>
  <c r="M42" i="5"/>
  <c r="M26" i="5"/>
  <c r="M10" i="5"/>
  <c r="M37" i="5"/>
  <c r="M21" i="5"/>
  <c r="M5" i="5"/>
  <c r="M36" i="5"/>
  <c r="M20" i="5"/>
  <c r="M4" i="5"/>
  <c r="C14" i="5"/>
  <c r="C7" i="5"/>
  <c r="C23" i="5"/>
  <c r="C12" i="5"/>
  <c r="C28" i="5"/>
  <c r="C17" i="5"/>
  <c r="C18" i="5"/>
  <c r="C11" i="5"/>
  <c r="C27" i="5"/>
  <c r="C16" i="5"/>
  <c r="C5" i="5"/>
  <c r="C2" i="11"/>
  <c r="D6" i="11" s="1"/>
  <c r="C2" i="5"/>
  <c r="C6" i="5"/>
  <c r="C22" i="5"/>
  <c r="C15" i="5"/>
  <c r="C4" i="5"/>
  <c r="C20" i="5"/>
  <c r="C9" i="5"/>
  <c r="C25" i="5"/>
  <c r="C10" i="5"/>
  <c r="C3" i="5"/>
  <c r="C19" i="5"/>
  <c r="C8" i="5"/>
  <c r="C24" i="5"/>
  <c r="C13" i="5"/>
  <c r="C26" i="5"/>
  <c r="AU22" i="4"/>
  <c r="AU34" i="4"/>
  <c r="AU23" i="4"/>
  <c r="AU7" i="4"/>
  <c r="AU9" i="4"/>
  <c r="AU33" i="4"/>
  <c r="AU8" i="4"/>
  <c r="AU12" i="4"/>
  <c r="AU15" i="4"/>
  <c r="AH14" i="4"/>
  <c r="AU10" i="4"/>
  <c r="AT22" i="4"/>
  <c r="AT34" i="4"/>
  <c r="AT23" i="4"/>
  <c r="AT7" i="4"/>
  <c r="AT9" i="4"/>
  <c r="AT33" i="4"/>
  <c r="AT8" i="4"/>
  <c r="AT12" i="4"/>
  <c r="AT15" i="4"/>
  <c r="AG14" i="4"/>
  <c r="AT10" i="4"/>
  <c r="AU26" i="4"/>
  <c r="AU16" i="4"/>
  <c r="AU4" i="4"/>
  <c r="AU30" i="4"/>
  <c r="AU29" i="4"/>
  <c r="AU3" i="4"/>
  <c r="AU18" i="4"/>
  <c r="AU6" i="4"/>
  <c r="AU5" i="4"/>
  <c r="AT5" i="4"/>
  <c r="AT26" i="4"/>
  <c r="AT16" i="4"/>
  <c r="AT4" i="4"/>
  <c r="AT30" i="4"/>
  <c r="AT3" i="4"/>
  <c r="AT18" i="4"/>
  <c r="AT6" i="4"/>
  <c r="AH19" i="4"/>
  <c r="AH20" i="4"/>
  <c r="AH17" i="4"/>
  <c r="AH18" i="4"/>
  <c r="AH16" i="4"/>
  <c r="AH21" i="4"/>
  <c r="AG19" i="4"/>
  <c r="AG20" i="4"/>
  <c r="AG21" i="4"/>
  <c r="AG17" i="4"/>
  <c r="AG18" i="4"/>
  <c r="AG16" i="4"/>
  <c r="W229" i="4"/>
  <c r="X229" i="4"/>
  <c r="D4" i="11"/>
  <c r="D7" i="11"/>
  <c r="D5" i="11"/>
  <c r="D3" i="11"/>
  <c r="GQ3" i="1"/>
  <c r="GQ4" i="1"/>
  <c r="GQ5" i="1"/>
  <c r="GQ6" i="1"/>
  <c r="GQ7" i="1"/>
  <c r="GQ8" i="1"/>
  <c r="GQ9" i="1"/>
  <c r="GQ10" i="1"/>
  <c r="GQ11" i="1"/>
  <c r="GQ12" i="1"/>
  <c r="GQ13" i="1"/>
  <c r="GQ14" i="1"/>
  <c r="GQ15" i="1"/>
  <c r="GQ16" i="1"/>
  <c r="GQ17" i="1"/>
  <c r="GQ18" i="1"/>
  <c r="GQ19" i="1"/>
  <c r="GQ20" i="1"/>
  <c r="GQ21" i="1"/>
  <c r="GQ22" i="1"/>
  <c r="GQ23" i="1"/>
  <c r="GQ24" i="1"/>
  <c r="GQ25" i="1"/>
  <c r="GQ26" i="1"/>
  <c r="GQ27" i="1"/>
  <c r="GQ28" i="1"/>
  <c r="GQ29" i="1"/>
  <c r="GQ30" i="1"/>
  <c r="GQ31" i="1"/>
  <c r="GQ32" i="1"/>
  <c r="GQ33" i="1"/>
  <c r="GQ34" i="1"/>
  <c r="GQ35" i="1"/>
  <c r="GQ36" i="1"/>
  <c r="GQ37" i="1"/>
  <c r="GQ38" i="1"/>
  <c r="GQ39" i="1"/>
  <c r="GQ40" i="1"/>
  <c r="GQ41" i="1"/>
  <c r="GQ42" i="1"/>
  <c r="GQ43" i="1"/>
  <c r="GQ44" i="1"/>
  <c r="GQ45" i="1"/>
  <c r="GQ46" i="1"/>
  <c r="GQ47" i="1"/>
  <c r="GQ48" i="1"/>
  <c r="GQ49" i="1"/>
  <c r="GQ50" i="1"/>
  <c r="GQ51" i="1"/>
  <c r="GQ52" i="1"/>
  <c r="GQ53" i="1"/>
  <c r="GQ54" i="1"/>
  <c r="GQ55" i="1"/>
  <c r="GQ56" i="1"/>
  <c r="GQ57" i="1"/>
  <c r="GQ58" i="1"/>
  <c r="GQ59" i="1"/>
  <c r="GQ60" i="1"/>
  <c r="GQ61" i="1"/>
  <c r="GQ62" i="1"/>
  <c r="GQ63" i="1"/>
  <c r="GQ64" i="1"/>
  <c r="GQ65" i="1"/>
  <c r="GQ66" i="1"/>
  <c r="GQ67" i="1"/>
  <c r="GQ68" i="1"/>
  <c r="GQ69" i="1"/>
  <c r="GQ70" i="1"/>
  <c r="GQ71" i="1"/>
  <c r="GQ72" i="1"/>
  <c r="GQ73" i="1"/>
  <c r="GQ74" i="1"/>
  <c r="GQ75" i="1"/>
  <c r="GQ76" i="1"/>
  <c r="GQ77" i="1"/>
  <c r="GQ78" i="1"/>
  <c r="GQ79" i="1"/>
  <c r="GQ80" i="1"/>
  <c r="GQ81" i="1"/>
  <c r="GQ82" i="1"/>
  <c r="GQ83" i="1"/>
  <c r="GQ84" i="1"/>
  <c r="GQ85" i="1"/>
  <c r="GQ86" i="1"/>
  <c r="GQ87" i="1"/>
  <c r="GQ88" i="1"/>
  <c r="GQ89" i="1"/>
  <c r="GQ90" i="1"/>
  <c r="GQ91" i="1"/>
  <c r="GQ92" i="1"/>
  <c r="GQ93" i="1"/>
  <c r="GQ94" i="1"/>
  <c r="GQ96" i="1"/>
  <c r="GQ97" i="1"/>
  <c r="GQ98" i="1"/>
  <c r="GQ99" i="1"/>
  <c r="GQ100" i="1"/>
  <c r="GQ101" i="1"/>
  <c r="GQ102" i="1"/>
  <c r="GQ103" i="1"/>
  <c r="GQ104" i="1"/>
  <c r="GQ105" i="1"/>
  <c r="GQ106" i="1"/>
  <c r="GQ107" i="1"/>
  <c r="GQ109" i="1"/>
  <c r="GQ110" i="1"/>
  <c r="GQ113" i="1"/>
  <c r="GQ114" i="1"/>
  <c r="GQ115" i="1"/>
  <c r="GQ116" i="1"/>
  <c r="GQ127" i="1"/>
  <c r="GQ128" i="1"/>
  <c r="GQ129" i="1"/>
  <c r="GQ130" i="1"/>
  <c r="GQ131" i="1"/>
  <c r="GQ132" i="1"/>
  <c r="GQ133" i="1"/>
  <c r="GQ134" i="1"/>
  <c r="GQ135" i="1"/>
  <c r="GQ136" i="1"/>
  <c r="GQ137" i="1"/>
  <c r="GQ138" i="1"/>
  <c r="GQ139" i="1"/>
  <c r="GQ140" i="1"/>
  <c r="GQ141" i="1"/>
  <c r="GQ142" i="1"/>
  <c r="GQ143" i="1"/>
  <c r="GQ144" i="1"/>
  <c r="GQ145" i="1"/>
  <c r="GQ146" i="1"/>
  <c r="GQ147" i="1"/>
  <c r="GQ148" i="1"/>
  <c r="GQ149" i="1"/>
  <c r="GQ150" i="1"/>
  <c r="GQ151" i="1"/>
  <c r="GQ152" i="1"/>
  <c r="GQ153" i="1"/>
  <c r="GQ154" i="1"/>
  <c r="GQ155" i="1"/>
  <c r="GQ156" i="1"/>
  <c r="GQ157" i="1"/>
  <c r="GQ158" i="1"/>
  <c r="GQ159" i="1"/>
  <c r="GQ160" i="1"/>
  <c r="GQ161" i="1"/>
  <c r="GQ162" i="1"/>
  <c r="GQ163" i="1"/>
  <c r="GQ164" i="1"/>
  <c r="GQ165" i="1"/>
  <c r="GQ166" i="1"/>
  <c r="GQ167" i="1"/>
  <c r="GQ168" i="1"/>
  <c r="GQ169" i="1"/>
  <c r="GQ170" i="1"/>
  <c r="GQ172" i="1"/>
  <c r="GQ173" i="1"/>
  <c r="GQ174" i="1"/>
  <c r="GQ175" i="1"/>
  <c r="GQ176" i="1"/>
  <c r="GQ177" i="1"/>
  <c r="GQ178" i="1"/>
  <c r="GQ179" i="1"/>
  <c r="GQ180" i="1"/>
  <c r="GQ181" i="1"/>
  <c r="GQ183" i="1"/>
  <c r="GQ184" i="1"/>
  <c r="GQ185" i="1"/>
  <c r="GQ186" i="1"/>
  <c r="GQ187" i="1"/>
  <c r="GQ188" i="1"/>
  <c r="GQ189" i="1"/>
  <c r="GQ190" i="1"/>
  <c r="GQ191" i="1"/>
  <c r="GQ192" i="1"/>
  <c r="GQ193" i="1"/>
  <c r="GQ194" i="1"/>
  <c r="GQ195" i="1"/>
  <c r="GQ196" i="1"/>
  <c r="GQ197" i="1"/>
  <c r="GQ198" i="1"/>
  <c r="GQ199" i="1"/>
  <c r="GQ200" i="1"/>
  <c r="GQ201" i="1"/>
  <c r="GQ202" i="1"/>
  <c r="GQ203" i="1"/>
  <c r="GQ204" i="1"/>
  <c r="GQ205" i="1"/>
  <c r="GQ206" i="1"/>
  <c r="GQ207" i="1"/>
  <c r="GQ208" i="1"/>
  <c r="GQ209" i="1"/>
  <c r="GQ210" i="1"/>
  <c r="GQ211" i="1"/>
  <c r="GQ212" i="1"/>
  <c r="GQ213" i="1"/>
  <c r="GQ214" i="1"/>
  <c r="GQ215" i="1"/>
  <c r="GQ216" i="1"/>
  <c r="GQ217" i="1"/>
  <c r="GQ218" i="1"/>
  <c r="GQ219" i="1"/>
  <c r="GQ220" i="1"/>
  <c r="GQ221" i="1"/>
  <c r="GQ222" i="1"/>
  <c r="GQ223" i="1"/>
  <c r="GQ224" i="1"/>
  <c r="GQ225" i="1"/>
  <c r="GQ226" i="1"/>
  <c r="GQ227" i="1"/>
  <c r="GQ228" i="1"/>
  <c r="GQ229" i="1"/>
  <c r="GQ230" i="1"/>
  <c r="GQ231" i="1"/>
  <c r="GQ232" i="1"/>
  <c r="GQ233" i="1"/>
  <c r="GQ234" i="1"/>
  <c r="GQ235" i="1"/>
  <c r="GQ236" i="1"/>
  <c r="GQ237" i="1"/>
  <c r="GQ238" i="1"/>
  <c r="GQ239" i="1"/>
  <c r="GQ240" i="1"/>
  <c r="GQ241" i="1"/>
  <c r="GQ242" i="1"/>
  <c r="GQ243" i="1"/>
  <c r="GQ244" i="1"/>
  <c r="GQ245" i="1"/>
  <c r="GQ246" i="1"/>
  <c r="GQ247" i="1"/>
  <c r="GQ248" i="1"/>
  <c r="GQ249" i="1"/>
  <c r="GQ250" i="1"/>
  <c r="GQ251" i="1"/>
  <c r="GQ252" i="1"/>
  <c r="GQ253" i="1"/>
  <c r="GQ254" i="1"/>
  <c r="GQ255" i="1"/>
  <c r="GQ256" i="1"/>
  <c r="GQ257" i="1"/>
  <c r="GQ258" i="1"/>
  <c r="GQ259" i="1"/>
  <c r="GQ260" i="1"/>
  <c r="GQ261" i="1"/>
  <c r="GQ262" i="1"/>
  <c r="GQ263" i="1"/>
  <c r="GQ264" i="1"/>
  <c r="GQ265" i="1"/>
  <c r="GQ266" i="1"/>
  <c r="GQ267" i="1"/>
  <c r="GQ268" i="1"/>
  <c r="GQ269" i="1"/>
  <c r="GQ270" i="1"/>
  <c r="GQ271" i="1"/>
  <c r="GQ272" i="1"/>
  <c r="GQ273" i="1"/>
  <c r="GQ274" i="1"/>
  <c r="GQ275" i="1"/>
  <c r="GQ276" i="1"/>
  <c r="GQ277" i="1"/>
  <c r="GQ278" i="1"/>
  <c r="GQ279" i="1"/>
  <c r="GQ280" i="1"/>
  <c r="GQ281" i="1"/>
  <c r="GQ282" i="1"/>
  <c r="GQ283" i="1"/>
  <c r="GQ284" i="1"/>
  <c r="GQ285" i="1"/>
  <c r="GQ286" i="1"/>
  <c r="GQ287" i="1"/>
  <c r="GQ288" i="1"/>
  <c r="GQ289" i="1"/>
  <c r="GQ290" i="1"/>
  <c r="GQ291" i="1"/>
  <c r="GQ292" i="1"/>
  <c r="GQ293" i="1"/>
  <c r="GQ294" i="1"/>
  <c r="GQ295" i="1"/>
  <c r="GQ296" i="1"/>
  <c r="GQ297" i="1"/>
  <c r="GQ298" i="1"/>
  <c r="GQ299" i="1"/>
  <c r="GQ300" i="1"/>
  <c r="GQ301" i="1"/>
  <c r="GQ302" i="1"/>
  <c r="GQ303" i="1"/>
  <c r="GQ304" i="1"/>
  <c r="GQ305" i="1"/>
  <c r="GQ306" i="1"/>
  <c r="GQ307" i="1"/>
  <c r="GQ308" i="1"/>
  <c r="GQ309" i="1"/>
  <c r="GQ310" i="1"/>
  <c r="GQ311" i="1"/>
  <c r="GQ312" i="1"/>
  <c r="GQ313" i="1"/>
  <c r="GQ314" i="1"/>
  <c r="GQ315" i="1"/>
  <c r="GQ316" i="1"/>
  <c r="GQ317" i="1"/>
  <c r="GQ318" i="1"/>
  <c r="GQ319" i="1"/>
  <c r="GQ320" i="1"/>
  <c r="GQ321" i="1"/>
  <c r="GQ322" i="1"/>
  <c r="GQ323" i="1"/>
  <c r="GQ324" i="1"/>
  <c r="GQ325" i="1"/>
  <c r="GQ326" i="1"/>
  <c r="GQ327" i="1"/>
  <c r="GQ328" i="1"/>
  <c r="GQ329" i="1"/>
  <c r="GQ330" i="1"/>
  <c r="GQ331" i="1"/>
  <c r="GQ332" i="1"/>
  <c r="GQ333" i="1"/>
  <c r="GQ335" i="1"/>
  <c r="GQ336" i="1"/>
  <c r="GQ337" i="1"/>
  <c r="GQ338" i="1"/>
  <c r="GQ339" i="1"/>
  <c r="GQ340" i="1"/>
  <c r="GQ341" i="1"/>
  <c r="GQ342" i="1"/>
  <c r="GQ343" i="1"/>
  <c r="GQ344" i="1"/>
  <c r="GQ345" i="1"/>
  <c r="GQ346" i="1"/>
  <c r="GQ347" i="1"/>
  <c r="GQ348" i="1"/>
  <c r="GQ349" i="1"/>
  <c r="GQ350" i="1"/>
  <c r="GQ351" i="1"/>
  <c r="GQ352" i="1"/>
  <c r="GQ353" i="1"/>
  <c r="GQ354" i="1"/>
  <c r="GQ355" i="1"/>
  <c r="GQ356" i="1"/>
  <c r="GQ357" i="1"/>
  <c r="GQ358" i="1"/>
  <c r="GQ359" i="1"/>
  <c r="GQ360" i="1"/>
  <c r="GQ361" i="1"/>
  <c r="GQ362" i="1"/>
  <c r="GQ363" i="1"/>
  <c r="GQ364" i="1"/>
  <c r="GQ365" i="1"/>
  <c r="GQ366" i="1"/>
  <c r="GQ367" i="1"/>
  <c r="GQ368" i="1"/>
  <c r="GQ369" i="1"/>
  <c r="GQ370" i="1"/>
  <c r="GQ371" i="1"/>
  <c r="GQ372" i="1"/>
  <c r="GQ373" i="1"/>
  <c r="GQ374" i="1"/>
  <c r="GQ375" i="1"/>
  <c r="GQ376" i="1"/>
  <c r="GQ377" i="1"/>
  <c r="GQ378" i="1"/>
  <c r="GQ379" i="1"/>
  <c r="GQ380" i="1"/>
  <c r="GQ381" i="1"/>
  <c r="GQ382" i="1"/>
  <c r="GQ383" i="1"/>
  <c r="GQ384" i="1"/>
  <c r="GQ385" i="1"/>
  <c r="GQ386" i="1"/>
  <c r="GQ387" i="1"/>
  <c r="GQ388" i="1"/>
  <c r="GQ389" i="1"/>
  <c r="GQ390" i="1"/>
  <c r="GQ391" i="1"/>
  <c r="GQ392" i="1"/>
  <c r="GQ393" i="1"/>
  <c r="GQ394" i="1"/>
  <c r="GQ395" i="1"/>
  <c r="GQ419" i="1"/>
  <c r="GQ420" i="1"/>
  <c r="GQ421" i="1"/>
  <c r="GQ422" i="1"/>
  <c r="GQ423" i="1"/>
  <c r="GQ424" i="1"/>
  <c r="GQ425" i="1"/>
  <c r="GQ426" i="1"/>
  <c r="GQ427" i="1"/>
  <c r="GQ428" i="1"/>
  <c r="GQ429" i="1"/>
  <c r="GQ430" i="1"/>
  <c r="GQ431" i="1"/>
  <c r="GQ432" i="1"/>
  <c r="GQ433" i="1"/>
  <c r="GQ434" i="1"/>
  <c r="GQ435" i="1"/>
  <c r="GQ436" i="1"/>
  <c r="GQ437" i="1"/>
  <c r="GQ438" i="1"/>
  <c r="GQ439" i="1"/>
  <c r="GQ440" i="1"/>
  <c r="GQ441" i="1"/>
  <c r="GQ442" i="1"/>
  <c r="GQ443" i="1"/>
  <c r="GQ471" i="1"/>
  <c r="GQ2" i="1"/>
  <c r="DQ3" i="1"/>
  <c r="DQ4" i="1"/>
  <c r="DQ5" i="1"/>
  <c r="DQ6" i="1"/>
  <c r="DQ7" i="1"/>
  <c r="DQ8" i="1"/>
  <c r="DQ9" i="1"/>
  <c r="DQ10" i="1"/>
  <c r="DQ11" i="1"/>
  <c r="DQ12" i="1"/>
  <c r="DQ13" i="1"/>
  <c r="DQ14" i="1"/>
  <c r="DQ15" i="1"/>
  <c r="DQ16" i="1"/>
  <c r="DQ17" i="1"/>
  <c r="DQ18" i="1"/>
  <c r="DQ19" i="1"/>
  <c r="DQ20" i="1"/>
  <c r="DQ21" i="1"/>
  <c r="DQ22" i="1"/>
  <c r="DQ23" i="1"/>
  <c r="DQ24" i="1"/>
  <c r="DQ25" i="1"/>
  <c r="DQ26" i="1"/>
  <c r="DQ27" i="1"/>
  <c r="DQ28" i="1"/>
  <c r="DQ29" i="1"/>
  <c r="DQ30" i="1"/>
  <c r="DQ31" i="1"/>
  <c r="DQ32" i="1"/>
  <c r="DQ33" i="1"/>
  <c r="DQ34" i="1"/>
  <c r="DQ35" i="1"/>
  <c r="DQ36" i="1"/>
  <c r="DQ37" i="1"/>
  <c r="DQ38" i="1"/>
  <c r="DQ39" i="1"/>
  <c r="DQ40" i="1"/>
  <c r="DQ41" i="1"/>
  <c r="DQ42" i="1"/>
  <c r="DQ43" i="1"/>
  <c r="DQ44" i="1"/>
  <c r="DQ45" i="1"/>
  <c r="DQ46" i="1"/>
  <c r="DQ47" i="1"/>
  <c r="DQ48" i="1"/>
  <c r="DQ49" i="1"/>
  <c r="DQ50" i="1"/>
  <c r="DQ51" i="1"/>
  <c r="DQ52" i="1"/>
  <c r="DQ53" i="1"/>
  <c r="DQ54" i="1"/>
  <c r="DQ55" i="1"/>
  <c r="DQ56" i="1"/>
  <c r="DQ57" i="1"/>
  <c r="DQ58" i="1"/>
  <c r="DQ59" i="1"/>
  <c r="DQ60" i="1"/>
  <c r="DQ61" i="1"/>
  <c r="DQ62" i="1"/>
  <c r="DQ63" i="1"/>
  <c r="DQ64" i="1"/>
  <c r="DQ65" i="1"/>
  <c r="DQ66" i="1"/>
  <c r="DQ67" i="1"/>
  <c r="DQ68" i="1"/>
  <c r="DQ69" i="1"/>
  <c r="DQ70" i="1"/>
  <c r="DQ71" i="1"/>
  <c r="DQ72" i="1"/>
  <c r="DQ73" i="1"/>
  <c r="DQ74" i="1"/>
  <c r="DQ75" i="1"/>
  <c r="DQ76" i="1"/>
  <c r="DQ77" i="1"/>
  <c r="DQ78" i="1"/>
  <c r="DQ79" i="1"/>
  <c r="DQ80" i="1"/>
  <c r="DQ81" i="1"/>
  <c r="DQ82" i="1"/>
  <c r="DQ83" i="1"/>
  <c r="DQ84" i="1"/>
  <c r="DQ85" i="1"/>
  <c r="DQ86" i="1"/>
  <c r="DQ87" i="1"/>
  <c r="DQ88" i="1"/>
  <c r="DQ89" i="1"/>
  <c r="DQ90" i="1"/>
  <c r="DQ91" i="1"/>
  <c r="DQ92" i="1"/>
  <c r="DQ93" i="1"/>
  <c r="DQ94" i="1"/>
  <c r="DQ96" i="1"/>
  <c r="DQ97" i="1"/>
  <c r="DQ98" i="1"/>
  <c r="DQ99" i="1"/>
  <c r="DQ100" i="1"/>
  <c r="DQ101" i="1"/>
  <c r="DQ102" i="1"/>
  <c r="DQ103" i="1"/>
  <c r="DQ104" i="1"/>
  <c r="DQ105" i="1"/>
  <c r="DQ106" i="1"/>
  <c r="DQ107" i="1"/>
  <c r="DQ109" i="1"/>
  <c r="DQ110" i="1"/>
  <c r="DQ113" i="1"/>
  <c r="DQ114" i="1"/>
  <c r="DQ115" i="1"/>
  <c r="DQ116" i="1"/>
  <c r="DQ127" i="1"/>
  <c r="DQ128" i="1"/>
  <c r="DQ129" i="1"/>
  <c r="DQ130" i="1"/>
  <c r="DQ131" i="1"/>
  <c r="DQ132" i="1"/>
  <c r="DQ133" i="1"/>
  <c r="DQ134" i="1"/>
  <c r="DQ135" i="1"/>
  <c r="DQ136" i="1"/>
  <c r="DQ137" i="1"/>
  <c r="DQ138" i="1"/>
  <c r="DQ139" i="1"/>
  <c r="DQ140" i="1"/>
  <c r="DQ141" i="1"/>
  <c r="DQ142" i="1"/>
  <c r="DQ143" i="1"/>
  <c r="DQ144" i="1"/>
  <c r="DQ145" i="1"/>
  <c r="DQ146" i="1"/>
  <c r="DQ147" i="1"/>
  <c r="DQ148" i="1"/>
  <c r="DQ149" i="1"/>
  <c r="DQ150" i="1"/>
  <c r="DQ151" i="1"/>
  <c r="DQ152" i="1"/>
  <c r="DQ153" i="1"/>
  <c r="DQ154" i="1"/>
  <c r="DQ155" i="1"/>
  <c r="DQ156" i="1"/>
  <c r="DQ157" i="1"/>
  <c r="DQ158" i="1"/>
  <c r="DQ159" i="1"/>
  <c r="DQ160" i="1"/>
  <c r="DQ161" i="1"/>
  <c r="DQ162" i="1"/>
  <c r="DQ163" i="1"/>
  <c r="DQ164" i="1"/>
  <c r="DQ165" i="1"/>
  <c r="DQ166" i="1"/>
  <c r="DQ167" i="1"/>
  <c r="DQ168" i="1"/>
  <c r="DQ169" i="1"/>
  <c r="DQ170" i="1"/>
  <c r="DQ172" i="1"/>
  <c r="DQ173" i="1"/>
  <c r="DQ174" i="1"/>
  <c r="DQ175" i="1"/>
  <c r="DQ176" i="1"/>
  <c r="DQ177" i="1"/>
  <c r="DQ178" i="1"/>
  <c r="DQ179" i="1"/>
  <c r="DQ180" i="1"/>
  <c r="DQ181" i="1"/>
  <c r="DQ183" i="1"/>
  <c r="DQ184" i="1"/>
  <c r="DQ185" i="1"/>
  <c r="DQ186" i="1"/>
  <c r="DQ187" i="1"/>
  <c r="DQ188" i="1"/>
  <c r="DQ189" i="1"/>
  <c r="DQ190" i="1"/>
  <c r="DQ191" i="1"/>
  <c r="DQ192" i="1"/>
  <c r="DQ193" i="1"/>
  <c r="DQ194" i="1"/>
  <c r="DQ195" i="1"/>
  <c r="DQ196" i="1"/>
  <c r="DQ197" i="1"/>
  <c r="DQ198" i="1"/>
  <c r="DQ199" i="1"/>
  <c r="DQ200" i="1"/>
  <c r="DQ201" i="1"/>
  <c r="DQ202" i="1"/>
  <c r="DQ203" i="1"/>
  <c r="DQ204" i="1"/>
  <c r="DQ205" i="1"/>
  <c r="DQ206" i="1"/>
  <c r="DQ207" i="1"/>
  <c r="DQ208" i="1"/>
  <c r="DQ209" i="1"/>
  <c r="DQ210" i="1"/>
  <c r="DQ211" i="1"/>
  <c r="DQ212" i="1"/>
  <c r="DQ213" i="1"/>
  <c r="DQ214" i="1"/>
  <c r="DQ215" i="1"/>
  <c r="DQ216" i="1"/>
  <c r="DQ217" i="1"/>
  <c r="DQ218" i="1"/>
  <c r="DQ219" i="1"/>
  <c r="DQ220" i="1"/>
  <c r="DQ221" i="1"/>
  <c r="DQ222" i="1"/>
  <c r="DQ223" i="1"/>
  <c r="DQ224" i="1"/>
  <c r="DQ225" i="1"/>
  <c r="DQ226" i="1"/>
  <c r="DQ227" i="1"/>
  <c r="DQ228" i="1"/>
  <c r="DQ229" i="1"/>
  <c r="DQ230" i="1"/>
  <c r="DQ231" i="1"/>
  <c r="DQ232" i="1"/>
  <c r="DQ233" i="1"/>
  <c r="DQ234" i="1"/>
  <c r="DQ235" i="1"/>
  <c r="DQ236" i="1"/>
  <c r="DQ237" i="1"/>
  <c r="DQ238" i="1"/>
  <c r="DQ239" i="1"/>
  <c r="DQ240" i="1"/>
  <c r="DQ241" i="1"/>
  <c r="DQ242" i="1"/>
  <c r="DQ243" i="1"/>
  <c r="DQ244" i="1"/>
  <c r="DQ245" i="1"/>
  <c r="DQ246" i="1"/>
  <c r="DQ247" i="1"/>
  <c r="DQ248" i="1"/>
  <c r="DQ249" i="1"/>
  <c r="DQ250" i="1"/>
  <c r="DQ251" i="1"/>
  <c r="DQ252" i="1"/>
  <c r="DQ253" i="1"/>
  <c r="DQ254" i="1"/>
  <c r="DQ255" i="1"/>
  <c r="DQ256" i="1"/>
  <c r="DQ257" i="1"/>
  <c r="DQ258" i="1"/>
  <c r="DQ259" i="1"/>
  <c r="DQ260" i="1"/>
  <c r="DQ261" i="1"/>
  <c r="DQ262" i="1"/>
  <c r="DQ263" i="1"/>
  <c r="DQ264" i="1"/>
  <c r="DQ265" i="1"/>
  <c r="DQ266" i="1"/>
  <c r="DQ267" i="1"/>
  <c r="DQ268" i="1"/>
  <c r="DQ269" i="1"/>
  <c r="DQ270" i="1"/>
  <c r="DQ271" i="1"/>
  <c r="DQ272" i="1"/>
  <c r="DQ273" i="1"/>
  <c r="DQ274" i="1"/>
  <c r="DQ275" i="1"/>
  <c r="DQ276" i="1"/>
  <c r="DQ277" i="1"/>
  <c r="DQ278" i="1"/>
  <c r="DQ279" i="1"/>
  <c r="DQ280" i="1"/>
  <c r="DQ281" i="1"/>
  <c r="DQ282" i="1"/>
  <c r="DQ283" i="1"/>
  <c r="DQ284" i="1"/>
  <c r="DQ285" i="1"/>
  <c r="DQ286" i="1"/>
  <c r="DQ287" i="1"/>
  <c r="DQ288" i="1"/>
  <c r="DQ289" i="1"/>
  <c r="DQ290" i="1"/>
  <c r="DQ291" i="1"/>
  <c r="DQ292" i="1"/>
  <c r="DQ293" i="1"/>
  <c r="DQ294" i="1"/>
  <c r="DQ295" i="1"/>
  <c r="DQ296" i="1"/>
  <c r="DQ297" i="1"/>
  <c r="DQ298" i="1"/>
  <c r="DQ299" i="1"/>
  <c r="DQ300" i="1"/>
  <c r="DQ301" i="1"/>
  <c r="DQ302" i="1"/>
  <c r="DQ303" i="1"/>
  <c r="DQ304" i="1"/>
  <c r="DQ305" i="1"/>
  <c r="DQ306" i="1"/>
  <c r="DQ307" i="1"/>
  <c r="DQ308" i="1"/>
  <c r="DQ309" i="1"/>
  <c r="DQ310" i="1"/>
  <c r="DQ311" i="1"/>
  <c r="DQ312" i="1"/>
  <c r="DQ313" i="1"/>
  <c r="DQ314" i="1"/>
  <c r="DQ315" i="1"/>
  <c r="DQ316" i="1"/>
  <c r="DQ317" i="1"/>
  <c r="DQ318" i="1"/>
  <c r="DQ319" i="1"/>
  <c r="DQ320" i="1"/>
  <c r="DQ321" i="1"/>
  <c r="DQ322" i="1"/>
  <c r="DQ323" i="1"/>
  <c r="DQ324" i="1"/>
  <c r="DQ325" i="1"/>
  <c r="DQ326" i="1"/>
  <c r="DQ327" i="1"/>
  <c r="DQ328" i="1"/>
  <c r="DQ329" i="1"/>
  <c r="DQ330" i="1"/>
  <c r="DQ331" i="1"/>
  <c r="DQ332" i="1"/>
  <c r="DQ333" i="1"/>
  <c r="DQ335" i="1"/>
  <c r="DQ336" i="1"/>
  <c r="DQ337" i="1"/>
  <c r="DQ338" i="1"/>
  <c r="DQ339" i="1"/>
  <c r="DQ340" i="1"/>
  <c r="DQ341" i="1"/>
  <c r="DQ342" i="1"/>
  <c r="DQ343" i="1"/>
  <c r="DQ344" i="1"/>
  <c r="DQ345" i="1"/>
  <c r="DQ346" i="1"/>
  <c r="DQ347" i="1"/>
  <c r="DQ348" i="1"/>
  <c r="DQ349" i="1"/>
  <c r="DQ350" i="1"/>
  <c r="DQ351" i="1"/>
  <c r="DQ352" i="1"/>
  <c r="DQ353" i="1"/>
  <c r="DQ354" i="1"/>
  <c r="DQ355" i="1"/>
  <c r="DQ356" i="1"/>
  <c r="DQ357" i="1"/>
  <c r="DQ358" i="1"/>
  <c r="DQ359" i="1"/>
  <c r="DQ360" i="1"/>
  <c r="DQ361" i="1"/>
  <c r="DQ362" i="1"/>
  <c r="DQ363" i="1"/>
  <c r="DQ364" i="1"/>
  <c r="DQ365" i="1"/>
  <c r="DQ366" i="1"/>
  <c r="DQ367" i="1"/>
  <c r="DQ368" i="1"/>
  <c r="DQ369" i="1"/>
  <c r="DQ370" i="1"/>
  <c r="DQ371" i="1"/>
  <c r="DQ372" i="1"/>
  <c r="DQ373" i="1"/>
  <c r="DQ374" i="1"/>
  <c r="DQ375" i="1"/>
  <c r="DQ376" i="1"/>
  <c r="DQ377" i="1"/>
  <c r="DQ378" i="1"/>
  <c r="DQ379" i="1"/>
  <c r="DQ380" i="1"/>
  <c r="DQ381" i="1"/>
  <c r="DQ382" i="1"/>
  <c r="DQ383" i="1"/>
  <c r="DQ384" i="1"/>
  <c r="DQ385" i="1"/>
  <c r="DQ386" i="1"/>
  <c r="DQ387" i="1"/>
  <c r="DQ388" i="1"/>
  <c r="DQ389" i="1"/>
  <c r="DQ390" i="1"/>
  <c r="DQ391" i="1"/>
  <c r="DQ392" i="1"/>
  <c r="DQ393" i="1"/>
  <c r="DQ394" i="1"/>
  <c r="DQ395" i="1"/>
  <c r="DQ419" i="1"/>
  <c r="DQ420" i="1"/>
  <c r="DQ421" i="1"/>
  <c r="DQ422" i="1"/>
  <c r="DQ423" i="1"/>
  <c r="DQ424" i="1"/>
  <c r="DQ425" i="1"/>
  <c r="DQ426" i="1"/>
  <c r="DQ427" i="1"/>
  <c r="DQ428" i="1"/>
  <c r="DQ429" i="1"/>
  <c r="DQ430" i="1"/>
  <c r="DQ431" i="1"/>
  <c r="DQ432" i="1"/>
  <c r="DQ433" i="1"/>
  <c r="DQ434" i="1"/>
  <c r="DQ435" i="1"/>
  <c r="DQ436" i="1"/>
  <c r="DQ437" i="1"/>
  <c r="DQ438" i="1"/>
  <c r="DQ439" i="1"/>
  <c r="DQ440" i="1"/>
  <c r="DQ441" i="1"/>
  <c r="DQ442" i="1"/>
  <c r="DQ443" i="1"/>
  <c r="DQ471" i="1"/>
  <c r="DQ2" i="1"/>
  <c r="G4" i="5" l="1"/>
  <c r="G3" i="5"/>
  <c r="G7" i="5" s="1"/>
  <c r="D8" i="11"/>
  <c r="M48" i="5"/>
  <c r="C29" i="5"/>
  <c r="AU38" i="4"/>
  <c r="AT38" i="4"/>
  <c r="AG22" i="4"/>
  <c r="AH22" i="4"/>
  <c r="A207" i="3"/>
  <c r="A205" i="3"/>
  <c r="HF2" i="1" l="1"/>
  <c r="HF3" i="1"/>
  <c r="CJ3" i="1" l="1"/>
  <c r="CJ4" i="1"/>
  <c r="CJ5" i="1"/>
  <c r="CJ6" i="1"/>
  <c r="CJ7" i="1"/>
  <c r="CJ8" i="1"/>
  <c r="CJ9" i="1"/>
  <c r="CJ10" i="1"/>
  <c r="CJ11" i="1"/>
  <c r="CJ12" i="1"/>
  <c r="CJ13" i="1"/>
  <c r="CJ14" i="1"/>
  <c r="CJ15" i="1"/>
  <c r="CJ16" i="1"/>
  <c r="CJ17" i="1"/>
  <c r="CJ18" i="1"/>
  <c r="CJ19" i="1"/>
  <c r="CJ20" i="1"/>
  <c r="CJ21" i="1"/>
  <c r="CJ22" i="1"/>
  <c r="CJ23" i="1"/>
  <c r="CJ24" i="1"/>
  <c r="CJ25" i="1"/>
  <c r="CJ26" i="1"/>
  <c r="CJ27" i="1"/>
  <c r="CJ28" i="1"/>
  <c r="CJ29" i="1"/>
  <c r="CJ30" i="1"/>
  <c r="CJ31" i="1"/>
  <c r="CJ32" i="1"/>
  <c r="CJ33" i="1"/>
  <c r="CJ34" i="1"/>
  <c r="CJ35" i="1"/>
  <c r="CJ36" i="1"/>
  <c r="CJ37" i="1"/>
  <c r="CJ38" i="1"/>
  <c r="CJ39" i="1"/>
  <c r="CJ40" i="1"/>
  <c r="CJ41" i="1"/>
  <c r="CJ42" i="1"/>
  <c r="CJ43" i="1"/>
  <c r="CJ44" i="1"/>
  <c r="CJ45" i="1"/>
  <c r="CJ46" i="1"/>
  <c r="CJ47" i="1"/>
  <c r="CJ48" i="1"/>
  <c r="CJ49" i="1"/>
  <c r="CJ50" i="1"/>
  <c r="CJ51" i="1"/>
  <c r="CJ52" i="1"/>
  <c r="CJ53" i="1"/>
  <c r="CJ54" i="1"/>
  <c r="CJ55" i="1"/>
  <c r="CJ56" i="1"/>
  <c r="CJ57" i="1"/>
  <c r="CJ58" i="1"/>
  <c r="CJ59" i="1"/>
  <c r="CJ60" i="1"/>
  <c r="CJ61" i="1"/>
  <c r="CJ62" i="1"/>
  <c r="CJ63" i="1"/>
  <c r="CJ64" i="1"/>
  <c r="CJ65" i="1"/>
  <c r="CJ66" i="1"/>
  <c r="CJ67" i="1"/>
  <c r="CJ68" i="1"/>
  <c r="CJ69" i="1"/>
  <c r="CJ70" i="1"/>
  <c r="CJ71" i="1"/>
  <c r="CJ72" i="1"/>
  <c r="CJ73" i="1"/>
  <c r="CJ74" i="1"/>
  <c r="CJ75" i="1"/>
  <c r="CJ76" i="1"/>
  <c r="CJ77" i="1"/>
  <c r="CJ78" i="1"/>
  <c r="CJ79" i="1"/>
  <c r="CJ80" i="1"/>
  <c r="CJ81" i="1"/>
  <c r="CJ82" i="1"/>
  <c r="CJ83" i="1"/>
  <c r="CJ84" i="1"/>
  <c r="CJ85" i="1"/>
  <c r="CJ86" i="1"/>
  <c r="CJ87" i="1"/>
  <c r="CJ88" i="1"/>
  <c r="CJ89" i="1"/>
  <c r="CJ90" i="1"/>
  <c r="CJ91" i="1"/>
  <c r="CJ92" i="1"/>
  <c r="CJ93" i="1"/>
  <c r="CJ94" i="1"/>
  <c r="CJ96" i="1"/>
  <c r="CJ97" i="1"/>
  <c r="CJ98" i="1"/>
  <c r="CJ99" i="1"/>
  <c r="CJ100" i="1"/>
  <c r="CJ101" i="1"/>
  <c r="CJ102" i="1"/>
  <c r="CJ103" i="1"/>
  <c r="CJ104" i="1"/>
  <c r="CJ105" i="1"/>
  <c r="CJ106" i="1"/>
  <c r="CJ107" i="1"/>
  <c r="CJ109" i="1"/>
  <c r="CJ110" i="1"/>
  <c r="CJ113" i="1"/>
  <c r="CJ114" i="1"/>
  <c r="CJ115" i="1"/>
  <c r="CJ116" i="1"/>
  <c r="CJ127" i="1"/>
  <c r="CJ128" i="1"/>
  <c r="CJ129" i="1"/>
  <c r="CJ130" i="1"/>
  <c r="CJ131" i="1"/>
  <c r="CJ132" i="1"/>
  <c r="CJ133" i="1"/>
  <c r="CJ134" i="1"/>
  <c r="CJ135" i="1"/>
  <c r="CJ136" i="1"/>
  <c r="CJ137" i="1"/>
  <c r="CJ138" i="1"/>
  <c r="CJ139" i="1"/>
  <c r="CJ140" i="1"/>
  <c r="CJ141" i="1"/>
  <c r="CJ142" i="1"/>
  <c r="CJ143" i="1"/>
  <c r="CJ144" i="1"/>
  <c r="CJ145" i="1"/>
  <c r="CJ146" i="1"/>
  <c r="CJ147" i="1"/>
  <c r="CJ148" i="1"/>
  <c r="CJ149" i="1"/>
  <c r="CJ150" i="1"/>
  <c r="CJ151" i="1"/>
  <c r="CJ152" i="1"/>
  <c r="CJ153" i="1"/>
  <c r="CJ154" i="1"/>
  <c r="CJ155" i="1"/>
  <c r="CJ156" i="1"/>
  <c r="CJ157" i="1"/>
  <c r="CJ158" i="1"/>
  <c r="CJ159" i="1"/>
  <c r="CJ160" i="1"/>
  <c r="CJ161" i="1"/>
  <c r="CJ162" i="1"/>
  <c r="CJ163" i="1"/>
  <c r="CJ164" i="1"/>
  <c r="CJ165" i="1"/>
  <c r="CJ166" i="1"/>
  <c r="CJ167" i="1"/>
  <c r="CJ168" i="1"/>
  <c r="CJ169" i="1"/>
  <c r="CJ170" i="1"/>
  <c r="CJ172" i="1"/>
  <c r="CJ173" i="1"/>
  <c r="CJ174" i="1"/>
  <c r="CJ175" i="1"/>
  <c r="CJ176" i="1"/>
  <c r="CJ177" i="1"/>
  <c r="CJ178" i="1"/>
  <c r="CJ179" i="1"/>
  <c r="CJ180" i="1"/>
  <c r="CJ181" i="1"/>
  <c r="CJ183" i="1"/>
  <c r="CJ184" i="1"/>
  <c r="CJ185" i="1"/>
  <c r="CJ186" i="1"/>
  <c r="CJ187" i="1"/>
  <c r="CJ188" i="1"/>
  <c r="CJ189" i="1"/>
  <c r="CJ190" i="1"/>
  <c r="CJ191" i="1"/>
  <c r="CJ192" i="1"/>
  <c r="CJ193" i="1"/>
  <c r="CJ194" i="1"/>
  <c r="CJ195" i="1"/>
  <c r="CJ196" i="1"/>
  <c r="CJ197" i="1"/>
  <c r="CJ198" i="1"/>
  <c r="CJ199" i="1"/>
  <c r="CJ200" i="1"/>
  <c r="CJ201" i="1"/>
  <c r="CJ202" i="1"/>
  <c r="CJ203" i="1"/>
  <c r="CJ204" i="1"/>
  <c r="CJ205" i="1"/>
  <c r="CJ206" i="1"/>
  <c r="CJ207" i="1"/>
  <c r="CJ208" i="1"/>
  <c r="CJ209" i="1"/>
  <c r="CJ210" i="1"/>
  <c r="CJ211" i="1"/>
  <c r="CJ212" i="1"/>
  <c r="CJ213" i="1"/>
  <c r="CJ214" i="1"/>
  <c r="CJ215" i="1"/>
  <c r="CJ216" i="1"/>
  <c r="CJ217" i="1"/>
  <c r="CJ218" i="1"/>
  <c r="CJ219" i="1"/>
  <c r="CJ220" i="1"/>
  <c r="CJ221" i="1"/>
  <c r="CJ222" i="1"/>
  <c r="CJ223" i="1"/>
  <c r="CJ224" i="1"/>
  <c r="CJ225" i="1"/>
  <c r="CJ226" i="1"/>
  <c r="CJ227" i="1"/>
  <c r="CJ228" i="1"/>
  <c r="CJ229" i="1"/>
  <c r="CJ230" i="1"/>
  <c r="CJ231" i="1"/>
  <c r="CJ232" i="1"/>
  <c r="CJ233" i="1"/>
  <c r="CJ234" i="1"/>
  <c r="CJ235" i="1"/>
  <c r="CJ236" i="1"/>
  <c r="CJ237" i="1"/>
  <c r="CJ238" i="1"/>
  <c r="CJ239" i="1"/>
  <c r="CJ240" i="1"/>
  <c r="CJ241" i="1"/>
  <c r="CJ242" i="1"/>
  <c r="CJ243" i="1"/>
  <c r="CJ244" i="1"/>
  <c r="CJ245" i="1"/>
  <c r="CJ246" i="1"/>
  <c r="CJ247" i="1"/>
  <c r="CJ248" i="1"/>
  <c r="CJ249" i="1"/>
  <c r="CJ250" i="1"/>
  <c r="CJ251" i="1"/>
  <c r="CJ252" i="1"/>
  <c r="CJ253" i="1"/>
  <c r="CJ254" i="1"/>
  <c r="CJ255" i="1"/>
  <c r="CJ256" i="1"/>
  <c r="CJ257" i="1"/>
  <c r="CJ258" i="1"/>
  <c r="CJ259" i="1"/>
  <c r="CJ260" i="1"/>
  <c r="CJ261" i="1"/>
  <c r="CJ262" i="1"/>
  <c r="CJ263" i="1"/>
  <c r="CJ264" i="1"/>
  <c r="CJ265" i="1"/>
  <c r="CJ266" i="1"/>
  <c r="CJ267" i="1"/>
  <c r="CJ268" i="1"/>
  <c r="CJ269" i="1"/>
  <c r="CJ270" i="1"/>
  <c r="CJ271" i="1"/>
  <c r="CJ272" i="1"/>
  <c r="CJ273" i="1"/>
  <c r="CJ274" i="1"/>
  <c r="CJ275" i="1"/>
  <c r="CJ276" i="1"/>
  <c r="CJ277" i="1"/>
  <c r="CJ278" i="1"/>
  <c r="CJ279" i="1"/>
  <c r="CJ280" i="1"/>
  <c r="CJ281" i="1"/>
  <c r="CJ282" i="1"/>
  <c r="CJ283" i="1"/>
  <c r="CJ284" i="1"/>
  <c r="CJ285" i="1"/>
  <c r="CJ286" i="1"/>
  <c r="CJ287" i="1"/>
  <c r="CJ288" i="1"/>
  <c r="CJ289" i="1"/>
  <c r="CJ290" i="1"/>
  <c r="CJ291" i="1"/>
  <c r="CJ292" i="1"/>
  <c r="CJ293" i="1"/>
  <c r="CJ294" i="1"/>
  <c r="CJ295" i="1"/>
  <c r="CJ296" i="1"/>
  <c r="CJ297" i="1"/>
  <c r="CJ298" i="1"/>
  <c r="CJ299" i="1"/>
  <c r="CJ300" i="1"/>
  <c r="CJ301" i="1"/>
  <c r="CJ302" i="1"/>
  <c r="CJ303" i="1"/>
  <c r="CJ304" i="1"/>
  <c r="CJ305" i="1"/>
  <c r="CJ306" i="1"/>
  <c r="CJ307" i="1"/>
  <c r="CJ308" i="1"/>
  <c r="CJ309" i="1"/>
  <c r="CJ310" i="1"/>
  <c r="CJ311" i="1"/>
  <c r="CJ312" i="1"/>
  <c r="CJ313" i="1"/>
  <c r="CJ314" i="1"/>
  <c r="CJ315" i="1"/>
  <c r="CJ316" i="1"/>
  <c r="CJ317" i="1"/>
  <c r="CJ318" i="1"/>
  <c r="CJ319" i="1"/>
  <c r="CJ320" i="1"/>
  <c r="CJ321" i="1"/>
  <c r="CJ322" i="1"/>
  <c r="CJ323" i="1"/>
  <c r="CJ324" i="1"/>
  <c r="CJ325" i="1"/>
  <c r="CJ326" i="1"/>
  <c r="CJ327" i="1"/>
  <c r="CJ328" i="1"/>
  <c r="CJ329" i="1"/>
  <c r="CJ330" i="1"/>
  <c r="CJ331" i="1"/>
  <c r="CJ332" i="1"/>
  <c r="CJ333" i="1"/>
  <c r="CJ335" i="1"/>
  <c r="CJ336" i="1"/>
  <c r="CJ337" i="1"/>
  <c r="CJ338" i="1"/>
  <c r="CJ339" i="1"/>
  <c r="CJ340" i="1"/>
  <c r="CJ341" i="1"/>
  <c r="CJ342" i="1"/>
  <c r="CJ343" i="1"/>
  <c r="CJ344" i="1"/>
  <c r="CJ345" i="1"/>
  <c r="CJ346" i="1"/>
  <c r="CJ347" i="1"/>
  <c r="CJ348" i="1"/>
  <c r="CJ349" i="1"/>
  <c r="CJ350" i="1"/>
  <c r="CJ351" i="1"/>
  <c r="CJ352" i="1"/>
  <c r="CJ353" i="1"/>
  <c r="CJ354" i="1"/>
  <c r="CJ355" i="1"/>
  <c r="CJ356" i="1"/>
  <c r="CJ357" i="1"/>
  <c r="CJ358" i="1"/>
  <c r="CJ359" i="1"/>
  <c r="CJ360" i="1"/>
  <c r="CJ361" i="1"/>
  <c r="CJ362" i="1"/>
  <c r="CJ363" i="1"/>
  <c r="CJ364" i="1"/>
  <c r="CJ365" i="1"/>
  <c r="CJ366" i="1"/>
  <c r="CJ367" i="1"/>
  <c r="CJ368" i="1"/>
  <c r="CJ369" i="1"/>
  <c r="CJ370" i="1"/>
  <c r="CJ371" i="1"/>
  <c r="CJ372" i="1"/>
  <c r="CJ373" i="1"/>
  <c r="CJ374" i="1"/>
  <c r="CJ375" i="1"/>
  <c r="CJ376" i="1"/>
  <c r="CJ377" i="1"/>
  <c r="CJ378" i="1"/>
  <c r="CJ379" i="1"/>
  <c r="CJ380" i="1"/>
  <c r="CJ381" i="1"/>
  <c r="CJ382" i="1"/>
  <c r="CJ383" i="1"/>
  <c r="CJ384" i="1"/>
  <c r="CJ385" i="1"/>
  <c r="CJ386" i="1"/>
  <c r="CJ387" i="1"/>
  <c r="CJ388" i="1"/>
  <c r="CJ389" i="1"/>
  <c r="CJ390" i="1"/>
  <c r="CJ391" i="1"/>
  <c r="CJ392" i="1"/>
  <c r="CJ393" i="1"/>
  <c r="CJ394" i="1"/>
  <c r="CJ395" i="1"/>
  <c r="CJ419" i="1"/>
  <c r="CJ420" i="1"/>
  <c r="CJ421" i="1"/>
  <c r="CJ422" i="1"/>
  <c r="CJ423" i="1"/>
  <c r="CJ424" i="1"/>
  <c r="CJ425" i="1"/>
  <c r="CJ426" i="1"/>
  <c r="CJ427" i="1"/>
  <c r="CJ428" i="1"/>
  <c r="CJ429" i="1"/>
  <c r="CJ430" i="1"/>
  <c r="CJ431" i="1"/>
  <c r="CJ432" i="1"/>
  <c r="CJ433" i="1"/>
  <c r="CJ434" i="1"/>
  <c r="CJ435" i="1"/>
  <c r="CJ436" i="1"/>
  <c r="CJ437" i="1"/>
  <c r="CJ438" i="1"/>
  <c r="CJ439" i="1"/>
  <c r="CJ440" i="1"/>
  <c r="CJ441" i="1"/>
  <c r="CJ442" i="1"/>
  <c r="CJ443" i="1"/>
  <c r="CJ471" i="1"/>
  <c r="CJ2" i="1"/>
  <c r="CH3" i="1"/>
  <c r="CH4" i="1"/>
  <c r="CH5" i="1"/>
  <c r="CH6" i="1"/>
  <c r="CH7" i="1"/>
  <c r="CH8" i="1"/>
  <c r="CH9" i="1"/>
  <c r="CH10" i="1"/>
  <c r="CH11" i="1"/>
  <c r="CH12" i="1"/>
  <c r="CH13" i="1"/>
  <c r="CH14" i="1"/>
  <c r="CH15" i="1"/>
  <c r="CH16" i="1"/>
  <c r="CH17" i="1"/>
  <c r="CH18" i="1"/>
  <c r="CH19" i="1"/>
  <c r="CH20" i="1"/>
  <c r="CH21" i="1"/>
  <c r="CH22" i="1"/>
  <c r="CH23" i="1"/>
  <c r="CH24" i="1"/>
  <c r="CH25" i="1"/>
  <c r="CH26" i="1"/>
  <c r="CH27" i="1"/>
  <c r="CH28" i="1"/>
  <c r="CH29" i="1"/>
  <c r="CH30" i="1"/>
  <c r="CH31" i="1"/>
  <c r="CH32" i="1"/>
  <c r="CH33" i="1"/>
  <c r="CH34" i="1"/>
  <c r="CH35" i="1"/>
  <c r="CH36" i="1"/>
  <c r="CH37" i="1"/>
  <c r="CH38" i="1"/>
  <c r="CH39" i="1"/>
  <c r="CH40" i="1"/>
  <c r="CH41" i="1"/>
  <c r="CH42" i="1"/>
  <c r="CH43" i="1"/>
  <c r="CH44" i="1"/>
  <c r="CH45" i="1"/>
  <c r="CH46" i="1"/>
  <c r="CH47" i="1"/>
  <c r="CH48" i="1"/>
  <c r="CH49" i="1"/>
  <c r="CH50" i="1"/>
  <c r="CH51" i="1"/>
  <c r="CH52" i="1"/>
  <c r="CH53" i="1"/>
  <c r="CH54" i="1"/>
  <c r="CH55" i="1"/>
  <c r="CH56" i="1"/>
  <c r="CH57" i="1"/>
  <c r="CH58" i="1"/>
  <c r="CH59" i="1"/>
  <c r="CH60" i="1"/>
  <c r="CH61" i="1"/>
  <c r="CH62" i="1"/>
  <c r="CH63" i="1"/>
  <c r="CH64" i="1"/>
  <c r="CH65" i="1"/>
  <c r="CH66" i="1"/>
  <c r="CH67" i="1"/>
  <c r="CH68" i="1"/>
  <c r="CH69" i="1"/>
  <c r="CH70" i="1"/>
  <c r="CH71" i="1"/>
  <c r="CH72" i="1"/>
  <c r="CH73" i="1"/>
  <c r="CH74" i="1"/>
  <c r="CH75" i="1"/>
  <c r="CH76" i="1"/>
  <c r="CH77" i="1"/>
  <c r="CH78" i="1"/>
  <c r="CH79" i="1"/>
  <c r="CH80" i="1"/>
  <c r="CH81" i="1"/>
  <c r="CH82" i="1"/>
  <c r="CH83" i="1"/>
  <c r="CH84" i="1"/>
  <c r="CH85" i="1"/>
  <c r="CH86" i="1"/>
  <c r="CH87" i="1"/>
  <c r="CH88" i="1"/>
  <c r="CH89" i="1"/>
  <c r="CH90" i="1"/>
  <c r="CH91" i="1"/>
  <c r="CH92" i="1"/>
  <c r="CH93" i="1"/>
  <c r="CH94" i="1"/>
  <c r="CH96" i="1"/>
  <c r="CH97" i="1"/>
  <c r="CH98" i="1"/>
  <c r="CH99" i="1"/>
  <c r="CH100" i="1"/>
  <c r="CH101" i="1"/>
  <c r="CH102" i="1"/>
  <c r="CH103" i="1"/>
  <c r="CH104" i="1"/>
  <c r="CH105" i="1"/>
  <c r="CH106" i="1"/>
  <c r="CH107" i="1"/>
  <c r="CH109" i="1"/>
  <c r="CH110" i="1"/>
  <c r="CH113" i="1"/>
  <c r="CH114" i="1"/>
  <c r="CH115" i="1"/>
  <c r="CH116" i="1"/>
  <c r="CH127" i="1"/>
  <c r="CH128" i="1"/>
  <c r="CH129" i="1"/>
  <c r="CH130" i="1"/>
  <c r="CH131" i="1"/>
  <c r="CH132" i="1"/>
  <c r="CH133" i="1"/>
  <c r="CH134" i="1"/>
  <c r="CH135" i="1"/>
  <c r="CH136" i="1"/>
  <c r="CH137" i="1"/>
  <c r="CH138" i="1"/>
  <c r="CH139" i="1"/>
  <c r="CH140" i="1"/>
  <c r="CH141" i="1"/>
  <c r="CH142" i="1"/>
  <c r="CH143" i="1"/>
  <c r="CH144" i="1"/>
  <c r="CH145" i="1"/>
  <c r="CH146" i="1"/>
  <c r="CH147" i="1"/>
  <c r="CH148" i="1"/>
  <c r="CH149" i="1"/>
  <c r="CH150" i="1"/>
  <c r="CH151" i="1"/>
  <c r="CH152" i="1"/>
  <c r="CH153" i="1"/>
  <c r="CH154" i="1"/>
  <c r="CH155" i="1"/>
  <c r="CH156" i="1"/>
  <c r="CH157" i="1"/>
  <c r="CH158" i="1"/>
  <c r="CH159" i="1"/>
  <c r="CH160" i="1"/>
  <c r="CH161" i="1"/>
  <c r="CH162" i="1"/>
  <c r="CH163" i="1"/>
  <c r="CH164" i="1"/>
  <c r="CH165" i="1"/>
  <c r="CH166" i="1"/>
  <c r="CH167" i="1"/>
  <c r="CH168" i="1"/>
  <c r="CH169" i="1"/>
  <c r="CH170" i="1"/>
  <c r="CH172" i="1"/>
  <c r="CH173" i="1"/>
  <c r="CH174" i="1"/>
  <c r="CH175" i="1"/>
  <c r="CH176" i="1"/>
  <c r="CH177" i="1"/>
  <c r="CH178" i="1"/>
  <c r="CH179" i="1"/>
  <c r="CH180" i="1"/>
  <c r="CH181" i="1"/>
  <c r="CH183" i="1"/>
  <c r="CH184" i="1"/>
  <c r="CH185" i="1"/>
  <c r="CH186" i="1"/>
  <c r="CH187" i="1"/>
  <c r="CH188" i="1"/>
  <c r="CH189" i="1"/>
  <c r="CH190" i="1"/>
  <c r="CH191" i="1"/>
  <c r="CH192" i="1"/>
  <c r="CH193" i="1"/>
  <c r="CH194" i="1"/>
  <c r="CH195" i="1"/>
  <c r="CH196" i="1"/>
  <c r="CH197" i="1"/>
  <c r="CH198" i="1"/>
  <c r="CH199" i="1"/>
  <c r="CH200" i="1"/>
  <c r="CH201" i="1"/>
  <c r="CH202" i="1"/>
  <c r="CH203" i="1"/>
  <c r="CH204" i="1"/>
  <c r="CH205" i="1"/>
  <c r="CH206" i="1"/>
  <c r="CH207" i="1"/>
  <c r="CH208" i="1"/>
  <c r="CH209" i="1"/>
  <c r="CH210" i="1"/>
  <c r="CH211" i="1"/>
  <c r="CH212" i="1"/>
  <c r="CH213" i="1"/>
  <c r="CH214" i="1"/>
  <c r="CH215" i="1"/>
  <c r="CH216" i="1"/>
  <c r="CH217" i="1"/>
  <c r="CH218" i="1"/>
  <c r="CH219" i="1"/>
  <c r="CH220" i="1"/>
  <c r="CH221" i="1"/>
  <c r="CH222" i="1"/>
  <c r="CH223" i="1"/>
  <c r="CH224" i="1"/>
  <c r="CH225" i="1"/>
  <c r="CH226" i="1"/>
  <c r="CH227" i="1"/>
  <c r="CH228" i="1"/>
  <c r="CH229" i="1"/>
  <c r="CH230" i="1"/>
  <c r="CH231" i="1"/>
  <c r="CH232" i="1"/>
  <c r="CH233" i="1"/>
  <c r="CH234" i="1"/>
  <c r="CH235" i="1"/>
  <c r="CH236" i="1"/>
  <c r="CH237" i="1"/>
  <c r="CH238" i="1"/>
  <c r="CH239" i="1"/>
  <c r="CH240" i="1"/>
  <c r="CH241" i="1"/>
  <c r="CH242" i="1"/>
  <c r="CH243" i="1"/>
  <c r="CH244" i="1"/>
  <c r="CH245" i="1"/>
  <c r="CH246" i="1"/>
  <c r="CH247" i="1"/>
  <c r="CH248" i="1"/>
  <c r="CH249" i="1"/>
  <c r="CH250" i="1"/>
  <c r="CH251" i="1"/>
  <c r="CH252" i="1"/>
  <c r="CH253" i="1"/>
  <c r="CH254" i="1"/>
  <c r="CH255" i="1"/>
  <c r="CH256" i="1"/>
  <c r="CH257" i="1"/>
  <c r="CH258" i="1"/>
  <c r="CH259" i="1"/>
  <c r="CH260" i="1"/>
  <c r="CH261" i="1"/>
  <c r="CH262" i="1"/>
  <c r="CH263" i="1"/>
  <c r="CH264" i="1"/>
  <c r="CH265" i="1"/>
  <c r="CH266" i="1"/>
  <c r="CH267" i="1"/>
  <c r="CH268" i="1"/>
  <c r="CH269" i="1"/>
  <c r="CH270" i="1"/>
  <c r="CH271" i="1"/>
  <c r="CH272" i="1"/>
  <c r="CH273" i="1"/>
  <c r="CH274" i="1"/>
  <c r="CH275" i="1"/>
  <c r="CH276" i="1"/>
  <c r="CH277" i="1"/>
  <c r="CH278" i="1"/>
  <c r="CH279" i="1"/>
  <c r="CH280" i="1"/>
  <c r="CH281" i="1"/>
  <c r="CH282" i="1"/>
  <c r="CH283" i="1"/>
  <c r="CH284" i="1"/>
  <c r="CH285" i="1"/>
  <c r="CH286" i="1"/>
  <c r="CH287" i="1"/>
  <c r="CH288" i="1"/>
  <c r="CH289" i="1"/>
  <c r="CH290" i="1"/>
  <c r="CH291" i="1"/>
  <c r="CH292" i="1"/>
  <c r="CH293" i="1"/>
  <c r="CH294" i="1"/>
  <c r="CH295" i="1"/>
  <c r="CH296" i="1"/>
  <c r="CH297" i="1"/>
  <c r="CH298" i="1"/>
  <c r="CH299" i="1"/>
  <c r="CH300" i="1"/>
  <c r="CH301" i="1"/>
  <c r="CH302" i="1"/>
  <c r="CH303" i="1"/>
  <c r="CH305" i="1"/>
  <c r="CH306" i="1"/>
  <c r="CH307" i="1"/>
  <c r="CH308" i="1"/>
  <c r="CH309" i="1"/>
  <c r="CH310" i="1"/>
  <c r="CH311" i="1"/>
  <c r="CH312" i="1"/>
  <c r="CH313" i="1"/>
  <c r="CH314" i="1"/>
  <c r="CH315" i="1"/>
  <c r="CH316" i="1"/>
  <c r="CH317" i="1"/>
  <c r="CH318" i="1"/>
  <c r="CH319" i="1"/>
  <c r="CH320" i="1"/>
  <c r="CH321" i="1"/>
  <c r="CH322" i="1"/>
  <c r="CH323" i="1"/>
  <c r="CH324" i="1"/>
  <c r="CH325" i="1"/>
  <c r="CH326" i="1"/>
  <c r="CH327" i="1"/>
  <c r="CH328" i="1"/>
  <c r="CH329" i="1"/>
  <c r="CH330" i="1"/>
  <c r="CH331" i="1"/>
  <c r="CH332" i="1"/>
  <c r="CH333" i="1"/>
  <c r="CH335" i="1"/>
  <c r="CH336" i="1"/>
  <c r="CH337" i="1"/>
  <c r="CH338" i="1"/>
  <c r="CH339" i="1"/>
  <c r="CH340" i="1"/>
  <c r="CH341" i="1"/>
  <c r="CH342" i="1"/>
  <c r="CH343" i="1"/>
  <c r="CH344" i="1"/>
  <c r="CH345" i="1"/>
  <c r="CH346" i="1"/>
  <c r="CH347" i="1"/>
  <c r="CH348" i="1"/>
  <c r="CH349" i="1"/>
  <c r="CH350" i="1"/>
  <c r="CH351" i="1"/>
  <c r="CH352" i="1"/>
  <c r="CH353" i="1"/>
  <c r="CH354" i="1"/>
  <c r="CH355" i="1"/>
  <c r="CH356" i="1"/>
  <c r="CH357" i="1"/>
  <c r="CH358" i="1"/>
  <c r="CH359" i="1"/>
  <c r="CH360" i="1"/>
  <c r="CH361" i="1"/>
  <c r="CH362" i="1"/>
  <c r="CH363" i="1"/>
  <c r="CH364" i="1"/>
  <c r="CH365" i="1"/>
  <c r="CH366" i="1"/>
  <c r="CH367" i="1"/>
  <c r="CH368" i="1"/>
  <c r="CH369" i="1"/>
  <c r="CH370" i="1"/>
  <c r="CH371" i="1"/>
  <c r="CH372" i="1"/>
  <c r="CH373" i="1"/>
  <c r="CH374" i="1"/>
  <c r="CH375" i="1"/>
  <c r="CH376" i="1"/>
  <c r="CH377" i="1"/>
  <c r="CH378" i="1"/>
  <c r="CH379" i="1"/>
  <c r="CH380" i="1"/>
  <c r="CH381" i="1"/>
  <c r="CH382" i="1"/>
  <c r="CH383" i="1"/>
  <c r="CH384" i="1"/>
  <c r="CH385" i="1"/>
  <c r="CH386" i="1"/>
  <c r="CH387" i="1"/>
  <c r="CH388" i="1"/>
  <c r="CH389" i="1"/>
  <c r="CH390" i="1"/>
  <c r="CH391" i="1"/>
  <c r="CH392" i="1"/>
  <c r="CH393" i="1"/>
  <c r="CH394" i="1"/>
  <c r="CH395" i="1"/>
  <c r="CH419" i="1"/>
  <c r="CH420" i="1"/>
  <c r="CH421" i="1"/>
  <c r="CH422" i="1"/>
  <c r="CH423" i="1"/>
  <c r="CH424" i="1"/>
  <c r="CH425" i="1"/>
  <c r="CH426" i="1"/>
  <c r="CH427" i="1"/>
  <c r="CH428" i="1"/>
  <c r="CH429" i="1"/>
  <c r="CH430" i="1"/>
  <c r="CH431" i="1"/>
  <c r="CH432" i="1"/>
  <c r="CH433" i="1"/>
  <c r="CH434" i="1"/>
  <c r="CH435" i="1"/>
  <c r="CH436" i="1"/>
  <c r="CH437" i="1"/>
  <c r="CH438" i="1"/>
  <c r="CH439" i="1"/>
  <c r="CH440" i="1"/>
  <c r="CH441" i="1"/>
  <c r="CH442" i="1"/>
  <c r="CH443" i="1"/>
  <c r="CH471" i="1"/>
  <c r="CH2" i="1"/>
  <c r="CF3" i="1"/>
  <c r="CF4" i="1"/>
  <c r="CF5" i="1"/>
  <c r="CF6" i="1"/>
  <c r="CF7" i="1"/>
  <c r="CF8" i="1"/>
  <c r="CF9" i="1"/>
  <c r="CF10" i="1"/>
  <c r="CF11" i="1"/>
  <c r="CF12" i="1"/>
  <c r="CF13" i="1"/>
  <c r="CF14" i="1"/>
  <c r="CF15" i="1"/>
  <c r="CF16" i="1"/>
  <c r="CF17" i="1"/>
  <c r="CF18" i="1"/>
  <c r="CF19" i="1"/>
  <c r="CF20" i="1"/>
  <c r="CF21" i="1"/>
  <c r="CF22" i="1"/>
  <c r="CF23" i="1"/>
  <c r="CF24" i="1"/>
  <c r="CF25" i="1"/>
  <c r="CF26" i="1"/>
  <c r="CF27" i="1"/>
  <c r="CF28" i="1"/>
  <c r="CF29" i="1"/>
  <c r="CF30" i="1"/>
  <c r="CF31" i="1"/>
  <c r="CF32" i="1"/>
  <c r="CF33" i="1"/>
  <c r="CF34" i="1"/>
  <c r="CF35" i="1"/>
  <c r="CF36" i="1"/>
  <c r="CF37" i="1"/>
  <c r="CF38" i="1"/>
  <c r="CF39" i="1"/>
  <c r="CF40" i="1"/>
  <c r="CF41" i="1"/>
  <c r="CF42" i="1"/>
  <c r="CF43" i="1"/>
  <c r="CF44" i="1"/>
  <c r="CF45" i="1"/>
  <c r="CF46" i="1"/>
  <c r="CF47" i="1"/>
  <c r="CF48" i="1"/>
  <c r="CF49" i="1"/>
  <c r="CF50" i="1"/>
  <c r="CF51" i="1"/>
  <c r="CF52" i="1"/>
  <c r="CF53" i="1"/>
  <c r="CF54" i="1"/>
  <c r="CF55" i="1"/>
  <c r="CF56" i="1"/>
  <c r="CF57" i="1"/>
  <c r="CF58" i="1"/>
  <c r="CF59" i="1"/>
  <c r="CF60" i="1"/>
  <c r="CF61" i="1"/>
  <c r="CF63" i="1"/>
  <c r="CF64" i="1"/>
  <c r="CF65" i="1"/>
  <c r="CF66" i="1"/>
  <c r="CF67" i="1"/>
  <c r="CF68" i="1"/>
  <c r="CF69" i="1"/>
  <c r="CF70" i="1"/>
  <c r="CF71" i="1"/>
  <c r="CF72" i="1"/>
  <c r="CF73" i="1"/>
  <c r="CF74" i="1"/>
  <c r="CF75" i="1"/>
  <c r="CF76" i="1"/>
  <c r="CF77" i="1"/>
  <c r="CF78" i="1"/>
  <c r="CF79" i="1"/>
  <c r="CF80" i="1"/>
  <c r="CF81" i="1"/>
  <c r="CF82" i="1"/>
  <c r="CF83" i="1"/>
  <c r="CF84" i="1"/>
  <c r="CF85" i="1"/>
  <c r="CF86" i="1"/>
  <c r="CF87" i="1"/>
  <c r="CF88" i="1"/>
  <c r="CF89" i="1"/>
  <c r="CF90" i="1"/>
  <c r="CF91" i="1"/>
  <c r="CF92" i="1"/>
  <c r="CF93" i="1"/>
  <c r="CF94" i="1"/>
  <c r="CF96" i="1"/>
  <c r="CF97" i="1"/>
  <c r="CF98" i="1"/>
  <c r="CF99" i="1"/>
  <c r="CF100" i="1"/>
  <c r="CF101" i="1"/>
  <c r="CF102" i="1"/>
  <c r="CF103" i="1"/>
  <c r="CF104" i="1"/>
  <c r="CF105" i="1"/>
  <c r="CF106" i="1"/>
  <c r="CF107" i="1"/>
  <c r="CF109" i="1"/>
  <c r="CF110" i="1"/>
  <c r="CF113" i="1"/>
  <c r="CF114" i="1"/>
  <c r="CF115" i="1"/>
  <c r="CF116" i="1"/>
  <c r="CF127" i="1"/>
  <c r="CF128" i="1"/>
  <c r="CF129" i="1"/>
  <c r="CF130" i="1"/>
  <c r="CF131" i="1"/>
  <c r="CF132" i="1"/>
  <c r="CF133" i="1"/>
  <c r="CF134" i="1"/>
  <c r="CF135" i="1"/>
  <c r="CF136" i="1"/>
  <c r="CF137" i="1"/>
  <c r="CF138" i="1"/>
  <c r="CF139" i="1"/>
  <c r="CF140" i="1"/>
  <c r="CF141" i="1"/>
  <c r="CF142" i="1"/>
  <c r="CF143" i="1"/>
  <c r="CF144" i="1"/>
  <c r="CF145" i="1"/>
  <c r="CF146" i="1"/>
  <c r="CF147" i="1"/>
  <c r="CF148" i="1"/>
  <c r="CF149" i="1"/>
  <c r="CF150" i="1"/>
  <c r="CF151" i="1"/>
  <c r="CF152" i="1"/>
  <c r="CF153" i="1"/>
  <c r="CF154" i="1"/>
  <c r="CF155" i="1"/>
  <c r="CF156" i="1"/>
  <c r="CF157" i="1"/>
  <c r="CF158" i="1"/>
  <c r="CF159" i="1"/>
  <c r="CF160" i="1"/>
  <c r="CF161" i="1"/>
  <c r="CF162" i="1"/>
  <c r="CF163" i="1"/>
  <c r="CF164" i="1"/>
  <c r="CF165" i="1"/>
  <c r="CF166" i="1"/>
  <c r="CF167" i="1"/>
  <c r="CF168" i="1"/>
  <c r="CF169" i="1"/>
  <c r="CF170" i="1"/>
  <c r="CF172" i="1"/>
  <c r="CF173" i="1"/>
  <c r="CF174" i="1"/>
  <c r="CF175" i="1"/>
  <c r="CF176" i="1"/>
  <c r="CF177" i="1"/>
  <c r="CF178" i="1"/>
  <c r="CF179" i="1"/>
  <c r="CF180" i="1"/>
  <c r="CF181" i="1"/>
  <c r="CF183" i="1"/>
  <c r="CF184" i="1"/>
  <c r="CF185" i="1"/>
  <c r="CF186" i="1"/>
  <c r="CF187" i="1"/>
  <c r="CF188" i="1"/>
  <c r="CF189" i="1"/>
  <c r="CF190" i="1"/>
  <c r="CF191" i="1"/>
  <c r="CF192" i="1"/>
  <c r="CF193" i="1"/>
  <c r="CF194" i="1"/>
  <c r="CF195" i="1"/>
  <c r="CF196" i="1"/>
  <c r="CF197" i="1"/>
  <c r="CF198" i="1"/>
  <c r="CF199" i="1"/>
  <c r="CF200" i="1"/>
  <c r="CF201" i="1"/>
  <c r="CF202" i="1"/>
  <c r="CF203" i="1"/>
  <c r="CF204" i="1"/>
  <c r="CF205" i="1"/>
  <c r="CF206" i="1"/>
  <c r="CF207" i="1"/>
  <c r="CF208" i="1"/>
  <c r="CF209" i="1"/>
  <c r="CF210" i="1"/>
  <c r="CF211" i="1"/>
  <c r="CF212" i="1"/>
  <c r="CF213" i="1"/>
  <c r="CF214" i="1"/>
  <c r="CF215" i="1"/>
  <c r="CF216" i="1"/>
  <c r="CF217" i="1"/>
  <c r="CF218" i="1"/>
  <c r="CF219" i="1"/>
  <c r="CF220" i="1"/>
  <c r="CF221" i="1"/>
  <c r="CF222" i="1"/>
  <c r="CF223" i="1"/>
  <c r="CF224" i="1"/>
  <c r="CF225" i="1"/>
  <c r="CF226" i="1"/>
  <c r="CF227" i="1"/>
  <c r="CF228" i="1"/>
  <c r="CF229" i="1"/>
  <c r="CF230" i="1"/>
  <c r="CF231" i="1"/>
  <c r="CF232" i="1"/>
  <c r="CF233" i="1"/>
  <c r="CF234" i="1"/>
  <c r="CF235" i="1"/>
  <c r="CF236" i="1"/>
  <c r="CF237" i="1"/>
  <c r="CF238" i="1"/>
  <c r="CF239" i="1"/>
  <c r="CF240" i="1"/>
  <c r="CF241" i="1"/>
  <c r="CF242" i="1"/>
  <c r="CF243" i="1"/>
  <c r="CF244" i="1"/>
  <c r="CF245" i="1"/>
  <c r="CF246" i="1"/>
  <c r="CF247" i="1"/>
  <c r="CF248" i="1"/>
  <c r="CF249" i="1"/>
  <c r="CF250" i="1"/>
  <c r="CF251" i="1"/>
  <c r="CF252" i="1"/>
  <c r="CF253" i="1"/>
  <c r="CF254" i="1"/>
  <c r="CF255" i="1"/>
  <c r="CF256" i="1"/>
  <c r="CF257" i="1"/>
  <c r="CF258" i="1"/>
  <c r="CF259" i="1"/>
  <c r="CF260" i="1"/>
  <c r="CF261" i="1"/>
  <c r="CF262" i="1"/>
  <c r="CF263" i="1"/>
  <c r="CF264" i="1"/>
  <c r="CF265" i="1"/>
  <c r="CF266" i="1"/>
  <c r="CF267" i="1"/>
  <c r="CF268" i="1"/>
  <c r="CF269" i="1"/>
  <c r="CF270" i="1"/>
  <c r="CF271" i="1"/>
  <c r="CF272" i="1"/>
  <c r="CF273" i="1"/>
  <c r="CF274" i="1"/>
  <c r="CF275" i="1"/>
  <c r="CF276" i="1"/>
  <c r="CF277" i="1"/>
  <c r="CF278" i="1"/>
  <c r="CF279" i="1"/>
  <c r="CF280" i="1"/>
  <c r="CF281" i="1"/>
  <c r="CF282" i="1"/>
  <c r="CF283" i="1"/>
  <c r="CF284" i="1"/>
  <c r="CF285" i="1"/>
  <c r="CF286" i="1"/>
  <c r="CF287" i="1"/>
  <c r="CF288" i="1"/>
  <c r="CF289" i="1"/>
  <c r="CF290" i="1"/>
  <c r="CF291" i="1"/>
  <c r="CF292" i="1"/>
  <c r="CF293" i="1"/>
  <c r="CF294" i="1"/>
  <c r="CF295" i="1"/>
  <c r="CF296" i="1"/>
  <c r="CF297" i="1"/>
  <c r="CF298" i="1"/>
  <c r="CF299" i="1"/>
  <c r="CF300" i="1"/>
  <c r="CF301" i="1"/>
  <c r="CF302" i="1"/>
  <c r="CF303" i="1"/>
  <c r="CF307" i="1"/>
  <c r="CF308" i="1"/>
  <c r="CF309" i="1"/>
  <c r="CF310" i="1"/>
  <c r="CF311" i="1"/>
  <c r="CF312" i="1"/>
  <c r="CF313" i="1"/>
  <c r="CF314" i="1"/>
  <c r="CF315" i="1"/>
  <c r="CF316" i="1"/>
  <c r="CF317" i="1"/>
  <c r="CF318" i="1"/>
  <c r="CF319" i="1"/>
  <c r="CF320" i="1"/>
  <c r="CF321" i="1"/>
  <c r="CF322" i="1"/>
  <c r="CF323" i="1"/>
  <c r="CF324" i="1"/>
  <c r="CF325" i="1"/>
  <c r="CF326" i="1"/>
  <c r="CF327" i="1"/>
  <c r="CF328" i="1"/>
  <c r="CF329" i="1"/>
  <c r="CF330" i="1"/>
  <c r="CF339" i="1"/>
  <c r="CF340" i="1"/>
  <c r="CF341" i="1"/>
  <c r="CF342" i="1"/>
  <c r="CF343" i="1"/>
  <c r="CF344" i="1"/>
  <c r="CF345" i="1"/>
  <c r="CF346" i="1"/>
  <c r="CF347" i="1"/>
  <c r="CF348" i="1"/>
  <c r="CF349" i="1"/>
  <c r="CF350" i="1"/>
  <c r="CF351" i="1"/>
  <c r="CF352" i="1"/>
  <c r="CF353" i="1"/>
  <c r="CF354" i="1"/>
  <c r="CF355" i="1"/>
  <c r="CF356" i="1"/>
  <c r="CF357" i="1"/>
  <c r="CF358" i="1"/>
  <c r="CF359" i="1"/>
  <c r="CF360" i="1"/>
  <c r="CF361" i="1"/>
  <c r="CF362" i="1"/>
  <c r="CF363" i="1"/>
  <c r="CF364" i="1"/>
  <c r="CF365" i="1"/>
  <c r="CF366" i="1"/>
  <c r="CF367" i="1"/>
  <c r="CF368" i="1"/>
  <c r="CF369" i="1"/>
  <c r="CF370" i="1"/>
  <c r="CF371" i="1"/>
  <c r="CF372" i="1"/>
  <c r="CF373" i="1"/>
  <c r="CF374" i="1"/>
  <c r="CF375" i="1"/>
  <c r="CF376" i="1"/>
  <c r="CF377" i="1"/>
  <c r="CF378" i="1"/>
  <c r="CF379" i="1"/>
  <c r="CF380" i="1"/>
  <c r="CF381" i="1"/>
  <c r="CF382" i="1"/>
  <c r="CF383" i="1"/>
  <c r="CF384" i="1"/>
  <c r="CF385" i="1"/>
  <c r="CF386" i="1"/>
  <c r="CF387" i="1"/>
  <c r="CF388" i="1"/>
  <c r="CF389" i="1"/>
  <c r="CF390" i="1"/>
  <c r="CF391" i="1"/>
  <c r="CF392" i="1"/>
  <c r="CF393" i="1"/>
  <c r="CF394" i="1"/>
  <c r="CF395" i="1"/>
  <c r="CF419" i="1"/>
  <c r="CF420" i="1"/>
  <c r="CF421" i="1"/>
  <c r="CF422" i="1"/>
  <c r="CF423" i="1"/>
  <c r="CF424" i="1"/>
  <c r="CF425" i="1"/>
  <c r="CF426" i="1"/>
  <c r="CF427" i="1"/>
  <c r="CF428" i="1"/>
  <c r="CF429" i="1"/>
  <c r="CF430" i="1"/>
  <c r="CF431" i="1"/>
  <c r="CF432" i="1"/>
  <c r="CF433" i="1"/>
  <c r="CF434" i="1"/>
  <c r="CF435" i="1"/>
  <c r="CF436" i="1"/>
  <c r="CF437" i="1"/>
  <c r="CF438" i="1"/>
  <c r="CF439" i="1"/>
  <c r="CF440" i="1"/>
  <c r="CF441" i="1"/>
  <c r="CF442" i="1"/>
  <c r="CF443" i="1"/>
  <c r="CF471" i="1"/>
  <c r="CF2" i="1"/>
  <c r="HY3" i="1" l="1"/>
  <c r="HY4" i="1"/>
  <c r="HY5" i="1"/>
  <c r="HY6" i="1"/>
  <c r="HY7" i="1"/>
  <c r="HY8" i="1"/>
  <c r="HY9" i="1"/>
  <c r="HY10" i="1"/>
  <c r="HY11" i="1"/>
  <c r="HY12" i="1"/>
  <c r="HY13" i="1"/>
  <c r="HY14" i="1"/>
  <c r="HY15" i="1"/>
  <c r="HY16" i="1"/>
  <c r="HY17" i="1"/>
  <c r="HY18" i="1"/>
  <c r="HY19" i="1"/>
  <c r="HY20" i="1"/>
  <c r="HY21" i="1"/>
  <c r="HY22" i="1"/>
  <c r="HY23" i="1"/>
  <c r="HY24" i="1"/>
  <c r="HY25" i="1"/>
  <c r="HY26" i="1"/>
  <c r="HY27" i="1"/>
  <c r="HY28" i="1"/>
  <c r="HY29" i="1"/>
  <c r="HY30" i="1"/>
  <c r="HY31" i="1"/>
  <c r="HY32" i="1"/>
  <c r="HY33" i="1"/>
  <c r="HY34" i="1"/>
  <c r="HY35" i="1"/>
  <c r="HY36" i="1"/>
  <c r="HY37" i="1"/>
  <c r="HY38" i="1"/>
  <c r="HY39" i="1"/>
  <c r="HY40" i="1"/>
  <c r="HY41" i="1"/>
  <c r="HY42" i="1"/>
  <c r="HY43" i="1"/>
  <c r="HY44" i="1"/>
  <c r="HY45" i="1"/>
  <c r="HY46" i="1"/>
  <c r="HY47" i="1"/>
  <c r="HY48" i="1"/>
  <c r="HY49" i="1"/>
  <c r="HY50" i="1"/>
  <c r="HY51" i="1"/>
  <c r="HY52" i="1"/>
  <c r="HY53" i="1"/>
  <c r="HY54" i="1"/>
  <c r="HY55" i="1"/>
  <c r="HY56" i="1"/>
  <c r="HY57" i="1"/>
  <c r="HY58" i="1"/>
  <c r="HY59" i="1"/>
  <c r="HY60" i="1"/>
  <c r="HY61" i="1"/>
  <c r="HY62" i="1"/>
  <c r="HY63" i="1"/>
  <c r="HY64" i="1"/>
  <c r="HY65" i="1"/>
  <c r="HY66" i="1"/>
  <c r="HY67" i="1"/>
  <c r="HY68" i="1"/>
  <c r="HY69" i="1"/>
  <c r="HY70" i="1"/>
  <c r="HY71" i="1"/>
  <c r="HY72" i="1"/>
  <c r="HY73" i="1"/>
  <c r="HY74" i="1"/>
  <c r="HY75" i="1"/>
  <c r="HY76" i="1"/>
  <c r="HY77" i="1"/>
  <c r="HY78" i="1"/>
  <c r="HY79" i="1"/>
  <c r="HY80" i="1"/>
  <c r="HY81" i="1"/>
  <c r="HY82" i="1"/>
  <c r="HY83" i="1"/>
  <c r="HY84" i="1"/>
  <c r="HY85" i="1"/>
  <c r="HY86" i="1"/>
  <c r="HY87" i="1"/>
  <c r="HY88" i="1"/>
  <c r="HY89" i="1"/>
  <c r="HY90" i="1"/>
  <c r="HY91" i="1"/>
  <c r="HY92" i="1"/>
  <c r="HY93" i="1"/>
  <c r="HY94" i="1"/>
  <c r="HY96" i="1"/>
  <c r="HY97" i="1"/>
  <c r="HY98" i="1"/>
  <c r="HY99" i="1"/>
  <c r="HY100" i="1"/>
  <c r="HY101" i="1"/>
  <c r="HY102" i="1"/>
  <c r="HY103" i="1"/>
  <c r="HY104" i="1"/>
  <c r="HY105" i="1"/>
  <c r="HY106" i="1"/>
  <c r="HY107" i="1"/>
  <c r="HY109" i="1"/>
  <c r="HY110" i="1"/>
  <c r="HY113" i="1"/>
  <c r="HY114" i="1"/>
  <c r="HY115" i="1"/>
  <c r="HY116" i="1"/>
  <c r="HY127" i="1"/>
  <c r="HY128" i="1"/>
  <c r="HY129" i="1"/>
  <c r="HY130" i="1"/>
  <c r="HY131" i="1"/>
  <c r="HY132" i="1"/>
  <c r="HY133" i="1"/>
  <c r="HY134" i="1"/>
  <c r="HY135" i="1"/>
  <c r="HY136" i="1"/>
  <c r="HY137" i="1"/>
  <c r="HY138" i="1"/>
  <c r="HY139" i="1"/>
  <c r="HY140" i="1"/>
  <c r="HY141" i="1"/>
  <c r="HY142" i="1"/>
  <c r="HY143" i="1"/>
  <c r="HY144" i="1"/>
  <c r="HY145" i="1"/>
  <c r="HY146" i="1"/>
  <c r="HY147" i="1"/>
  <c r="HY148" i="1"/>
  <c r="HY149" i="1"/>
  <c r="HY150" i="1"/>
  <c r="HY151" i="1"/>
  <c r="HY152" i="1"/>
  <c r="HY153" i="1"/>
  <c r="HY154" i="1"/>
  <c r="HY155" i="1"/>
  <c r="HY156" i="1"/>
  <c r="HY157" i="1"/>
  <c r="HY158" i="1"/>
  <c r="HY159" i="1"/>
  <c r="HY160" i="1"/>
  <c r="HY161" i="1"/>
  <c r="HY162" i="1"/>
  <c r="HY163" i="1"/>
  <c r="HY164" i="1"/>
  <c r="HY165" i="1"/>
  <c r="HY166" i="1"/>
  <c r="HY167" i="1"/>
  <c r="HY168" i="1"/>
  <c r="HY169" i="1"/>
  <c r="HY170" i="1"/>
  <c r="HY172" i="1"/>
  <c r="HY173" i="1"/>
  <c r="HY174" i="1"/>
  <c r="HY175" i="1"/>
  <c r="HY176" i="1"/>
  <c r="HY177" i="1"/>
  <c r="HY178" i="1"/>
  <c r="HY179" i="1"/>
  <c r="HY180" i="1"/>
  <c r="HY181" i="1"/>
  <c r="HY183" i="1"/>
  <c r="HY184" i="1"/>
  <c r="HY185" i="1"/>
  <c r="HY186" i="1"/>
  <c r="HY187" i="1"/>
  <c r="HY188" i="1"/>
  <c r="HY189" i="1"/>
  <c r="HY190" i="1"/>
  <c r="HY191" i="1"/>
  <c r="HY192" i="1"/>
  <c r="HY193" i="1"/>
  <c r="HY194" i="1"/>
  <c r="HY195" i="1"/>
  <c r="HY196" i="1"/>
  <c r="HY197" i="1"/>
  <c r="HY198" i="1"/>
  <c r="HY199" i="1"/>
  <c r="HY200" i="1"/>
  <c r="HY201" i="1"/>
  <c r="HY202" i="1"/>
  <c r="HY203" i="1"/>
  <c r="HY204" i="1"/>
  <c r="HY205" i="1"/>
  <c r="HY206" i="1"/>
  <c r="HY207" i="1"/>
  <c r="HY208" i="1"/>
  <c r="HY209" i="1"/>
  <c r="HY210" i="1"/>
  <c r="HY211" i="1"/>
  <c r="HY212" i="1"/>
  <c r="HY213" i="1"/>
  <c r="HY214" i="1"/>
  <c r="HY215" i="1"/>
  <c r="HY216" i="1"/>
  <c r="HY217" i="1"/>
  <c r="HY218" i="1"/>
  <c r="HY219" i="1"/>
  <c r="HY220" i="1"/>
  <c r="HY221" i="1"/>
  <c r="HY222" i="1"/>
  <c r="HY223" i="1"/>
  <c r="HY224" i="1"/>
  <c r="HY225" i="1"/>
  <c r="HY226" i="1"/>
  <c r="HY227" i="1"/>
  <c r="HY228" i="1"/>
  <c r="HY229" i="1"/>
  <c r="HY230" i="1"/>
  <c r="HY231" i="1"/>
  <c r="HY232" i="1"/>
  <c r="HY233" i="1"/>
  <c r="HY234" i="1"/>
  <c r="HY235" i="1"/>
  <c r="HY236" i="1"/>
  <c r="HY237" i="1"/>
  <c r="HY238" i="1"/>
  <c r="HY239" i="1"/>
  <c r="HY240" i="1"/>
  <c r="HY241" i="1"/>
  <c r="HY242" i="1"/>
  <c r="HY243" i="1"/>
  <c r="HY244" i="1"/>
  <c r="HY245" i="1"/>
  <c r="HY246" i="1"/>
  <c r="HY247" i="1"/>
  <c r="HY248" i="1"/>
  <c r="HY249" i="1"/>
  <c r="HY250" i="1"/>
  <c r="HY251" i="1"/>
  <c r="HY252" i="1"/>
  <c r="HY253" i="1"/>
  <c r="HY254" i="1"/>
  <c r="HY255" i="1"/>
  <c r="HY256" i="1"/>
  <c r="HY257" i="1"/>
  <c r="HY258" i="1"/>
  <c r="HY259" i="1"/>
  <c r="HY260" i="1"/>
  <c r="HY261" i="1"/>
  <c r="HY262" i="1"/>
  <c r="HY263" i="1"/>
  <c r="HY264" i="1"/>
  <c r="HY265" i="1"/>
  <c r="HY266" i="1"/>
  <c r="HY267" i="1"/>
  <c r="HY268" i="1"/>
  <c r="HY269" i="1"/>
  <c r="HY270" i="1"/>
  <c r="HY271" i="1"/>
  <c r="HY272" i="1"/>
  <c r="HY273" i="1"/>
  <c r="HY274" i="1"/>
  <c r="HY275" i="1"/>
  <c r="HY276" i="1"/>
  <c r="HY277" i="1"/>
  <c r="HY278" i="1"/>
  <c r="HY279" i="1"/>
  <c r="HY280" i="1"/>
  <c r="HY281" i="1"/>
  <c r="HY282" i="1"/>
  <c r="HY283" i="1"/>
  <c r="HY284" i="1"/>
  <c r="HY285" i="1"/>
  <c r="HY286" i="1"/>
  <c r="HY287" i="1"/>
  <c r="HY288" i="1"/>
  <c r="HY289" i="1"/>
  <c r="HY290" i="1"/>
  <c r="HY291" i="1"/>
  <c r="HY292" i="1"/>
  <c r="HY293" i="1"/>
  <c r="HY294" i="1"/>
  <c r="HY295" i="1"/>
  <c r="HY296" i="1"/>
  <c r="HY297" i="1"/>
  <c r="HY298" i="1"/>
  <c r="HY299" i="1"/>
  <c r="HY300" i="1"/>
  <c r="HY301" i="1"/>
  <c r="HY302" i="1"/>
  <c r="HY303" i="1"/>
  <c r="HY304" i="1"/>
  <c r="HY305" i="1"/>
  <c r="HY306" i="1"/>
  <c r="HY307" i="1"/>
  <c r="HY308" i="1"/>
  <c r="HY309" i="1"/>
  <c r="HY310" i="1"/>
  <c r="HY311" i="1"/>
  <c r="HY312" i="1"/>
  <c r="HY313" i="1"/>
  <c r="HY314" i="1"/>
  <c r="HY315" i="1"/>
  <c r="HY316" i="1"/>
  <c r="HY317" i="1"/>
  <c r="HY318" i="1"/>
  <c r="HY319" i="1"/>
  <c r="HY320" i="1"/>
  <c r="HY321" i="1"/>
  <c r="HY322" i="1"/>
  <c r="HY323" i="1"/>
  <c r="HY324" i="1"/>
  <c r="HY325" i="1"/>
  <c r="HY326" i="1"/>
  <c r="HY327" i="1"/>
  <c r="HY328" i="1"/>
  <c r="HY329" i="1"/>
  <c r="HY330" i="1"/>
  <c r="HY331" i="1"/>
  <c r="HY332" i="1"/>
  <c r="HY333" i="1"/>
  <c r="HY335" i="1"/>
  <c r="HY336" i="1"/>
  <c r="HY337" i="1"/>
  <c r="HY338" i="1"/>
  <c r="HY339" i="1"/>
  <c r="HY340" i="1"/>
  <c r="HY341" i="1"/>
  <c r="HY342" i="1"/>
  <c r="HY343" i="1"/>
  <c r="HY344" i="1"/>
  <c r="HY345" i="1"/>
  <c r="HY346" i="1"/>
  <c r="HY347" i="1"/>
  <c r="HY348" i="1"/>
  <c r="HY349" i="1"/>
  <c r="HY350" i="1"/>
  <c r="HY351" i="1"/>
  <c r="HY352" i="1"/>
  <c r="HY353" i="1"/>
  <c r="HY354" i="1"/>
  <c r="HY355" i="1"/>
  <c r="HY356" i="1"/>
  <c r="HY357" i="1"/>
  <c r="HY358" i="1"/>
  <c r="HY359" i="1"/>
  <c r="HY360" i="1"/>
  <c r="HY361" i="1"/>
  <c r="HY362" i="1"/>
  <c r="HY363" i="1"/>
  <c r="HY364" i="1"/>
  <c r="HY365" i="1"/>
  <c r="HY366" i="1"/>
  <c r="HY367" i="1"/>
  <c r="HY368" i="1"/>
  <c r="HY369" i="1"/>
  <c r="HY370" i="1"/>
  <c r="HY371" i="1"/>
  <c r="HY372" i="1"/>
  <c r="HY373" i="1"/>
  <c r="HY374" i="1"/>
  <c r="HY375" i="1"/>
  <c r="HY376" i="1"/>
  <c r="HY377" i="1"/>
  <c r="HY378" i="1"/>
  <c r="HY379" i="1"/>
  <c r="HY380" i="1"/>
  <c r="HY381" i="1"/>
  <c r="HY382" i="1"/>
  <c r="HY383" i="1"/>
  <c r="HY384" i="1"/>
  <c r="HY385" i="1"/>
  <c r="HY386" i="1"/>
  <c r="HY387" i="1"/>
  <c r="HY388" i="1"/>
  <c r="HY389" i="1"/>
  <c r="HY390" i="1"/>
  <c r="HY391" i="1"/>
  <c r="HY392" i="1"/>
  <c r="HY393" i="1"/>
  <c r="HY394" i="1"/>
  <c r="HY395" i="1"/>
  <c r="HY419" i="1"/>
  <c r="HY420" i="1"/>
  <c r="HY421" i="1"/>
  <c r="HY422" i="1"/>
  <c r="HY423" i="1"/>
  <c r="HY424" i="1"/>
  <c r="HY425" i="1"/>
  <c r="HY426" i="1"/>
  <c r="HY427" i="1"/>
  <c r="HY428" i="1"/>
  <c r="HY429" i="1"/>
  <c r="HY430" i="1"/>
  <c r="HY431" i="1"/>
  <c r="HY432" i="1"/>
  <c r="HY433" i="1"/>
  <c r="HY434" i="1"/>
  <c r="HY435" i="1"/>
  <c r="HY436" i="1"/>
  <c r="HY437" i="1"/>
  <c r="HY438" i="1"/>
  <c r="HY439" i="1"/>
  <c r="HY440" i="1"/>
  <c r="HY441" i="1"/>
  <c r="HY442" i="1"/>
  <c r="HY443" i="1"/>
  <c r="HY471" i="1"/>
  <c r="HY2" i="1"/>
  <c r="HN2" i="1"/>
  <c r="HN3" i="1"/>
  <c r="HN4" i="1"/>
  <c r="HN5" i="1"/>
  <c r="HN6" i="1"/>
  <c r="HN7" i="1"/>
  <c r="HN8" i="1"/>
  <c r="HN9" i="1"/>
  <c r="HN10" i="1"/>
  <c r="HN11" i="1"/>
  <c r="HN12" i="1"/>
  <c r="HN13" i="1"/>
  <c r="HN14" i="1"/>
  <c r="HN15" i="1"/>
  <c r="HN16" i="1"/>
  <c r="HN17" i="1"/>
  <c r="HN18" i="1"/>
  <c r="HN19" i="1"/>
  <c r="HN20" i="1"/>
  <c r="HN21" i="1"/>
  <c r="HN22" i="1"/>
  <c r="HN23" i="1"/>
  <c r="HN24" i="1"/>
  <c r="HN25" i="1"/>
  <c r="HN26" i="1"/>
  <c r="HN27" i="1"/>
  <c r="HN28" i="1"/>
  <c r="HN29" i="1"/>
  <c r="HN30" i="1"/>
  <c r="HN31" i="1"/>
  <c r="HN32" i="1"/>
  <c r="HN33" i="1"/>
  <c r="HN34" i="1"/>
  <c r="HN35" i="1"/>
  <c r="HN36" i="1"/>
  <c r="HN37" i="1"/>
  <c r="HN38" i="1"/>
  <c r="HN39" i="1"/>
  <c r="HN40" i="1"/>
  <c r="HN41" i="1"/>
  <c r="HN42" i="1"/>
  <c r="HN43" i="1"/>
  <c r="HN44" i="1"/>
  <c r="HN45" i="1"/>
  <c r="HN46" i="1"/>
  <c r="HN47" i="1"/>
  <c r="HN48" i="1"/>
  <c r="HN49" i="1"/>
  <c r="HN50" i="1"/>
  <c r="HN51" i="1"/>
  <c r="HN52" i="1"/>
  <c r="HN53" i="1"/>
  <c r="HN54" i="1"/>
  <c r="HN55" i="1"/>
  <c r="HN56" i="1"/>
  <c r="HN57" i="1"/>
  <c r="HN58" i="1"/>
  <c r="HN59" i="1"/>
  <c r="HN60" i="1"/>
  <c r="HN61" i="1"/>
  <c r="HN62" i="1"/>
  <c r="HN63" i="1"/>
  <c r="HN64" i="1"/>
  <c r="HN65" i="1"/>
  <c r="HN66" i="1"/>
  <c r="HN67" i="1"/>
  <c r="HN68" i="1"/>
  <c r="HN69" i="1"/>
  <c r="HN70" i="1"/>
  <c r="HN71" i="1"/>
  <c r="HN72" i="1"/>
  <c r="HN73" i="1"/>
  <c r="HN74" i="1"/>
  <c r="HN75" i="1"/>
  <c r="HN76" i="1"/>
  <c r="HN77" i="1"/>
  <c r="HN78" i="1"/>
  <c r="HN79" i="1"/>
  <c r="HN80" i="1"/>
  <c r="HN81" i="1"/>
  <c r="HN82" i="1"/>
  <c r="HN83" i="1"/>
  <c r="HN84" i="1"/>
  <c r="HN85" i="1"/>
  <c r="HN86" i="1"/>
  <c r="HN87" i="1"/>
  <c r="HN88" i="1"/>
  <c r="HN89" i="1"/>
  <c r="HN90" i="1"/>
  <c r="HN91" i="1"/>
  <c r="HN92" i="1"/>
  <c r="HN93" i="1"/>
  <c r="HN94" i="1"/>
  <c r="HN96" i="1"/>
  <c r="HN97" i="1"/>
  <c r="HN98" i="1"/>
  <c r="HN99" i="1"/>
  <c r="HN100" i="1"/>
  <c r="HN101" i="1"/>
  <c r="HN102" i="1"/>
  <c r="HN103" i="1"/>
  <c r="HN104" i="1"/>
  <c r="HN105" i="1"/>
  <c r="HN106" i="1"/>
  <c r="HN107" i="1"/>
  <c r="HN109" i="1"/>
  <c r="HN110" i="1"/>
  <c r="HN113" i="1"/>
  <c r="HN114" i="1"/>
  <c r="HN115" i="1"/>
  <c r="HN116" i="1"/>
  <c r="HN127" i="1"/>
  <c r="HN128" i="1"/>
  <c r="HN129" i="1"/>
  <c r="HN130" i="1"/>
  <c r="HN131" i="1"/>
  <c r="HN132" i="1"/>
  <c r="HN133" i="1"/>
  <c r="HN134" i="1"/>
  <c r="HN135" i="1"/>
  <c r="HN136" i="1"/>
  <c r="HN137" i="1"/>
  <c r="HN138" i="1"/>
  <c r="HN139" i="1"/>
  <c r="HN140" i="1"/>
  <c r="HN141" i="1"/>
  <c r="HN142" i="1"/>
  <c r="HN143" i="1"/>
  <c r="HN144" i="1"/>
  <c r="HN145" i="1"/>
  <c r="HN146" i="1"/>
  <c r="HN147" i="1"/>
  <c r="HN148" i="1"/>
  <c r="HN149" i="1"/>
  <c r="HN150" i="1"/>
  <c r="HN151" i="1"/>
  <c r="HN152" i="1"/>
  <c r="HN153" i="1"/>
  <c r="HN154" i="1"/>
  <c r="HN155" i="1"/>
  <c r="HN156" i="1"/>
  <c r="HN157" i="1"/>
  <c r="HN158" i="1"/>
  <c r="HN159" i="1"/>
  <c r="HN160" i="1"/>
  <c r="HN161" i="1"/>
  <c r="HN162" i="1"/>
  <c r="HN163" i="1"/>
  <c r="HN164" i="1"/>
  <c r="HN165" i="1"/>
  <c r="HN166" i="1"/>
  <c r="HN167" i="1"/>
  <c r="HN168" i="1"/>
  <c r="HN169" i="1"/>
  <c r="HN170" i="1"/>
  <c r="HN172" i="1"/>
  <c r="HN173" i="1"/>
  <c r="HN174" i="1"/>
  <c r="HN175" i="1"/>
  <c r="HN176" i="1"/>
  <c r="HN177" i="1"/>
  <c r="HN178" i="1"/>
  <c r="HN179" i="1"/>
  <c r="HN180" i="1"/>
  <c r="HN181" i="1"/>
  <c r="HN183" i="1"/>
  <c r="HN184" i="1"/>
  <c r="HN185" i="1"/>
  <c r="HN186" i="1"/>
  <c r="HN187" i="1"/>
  <c r="HN188" i="1"/>
  <c r="HN189" i="1"/>
  <c r="HN190" i="1"/>
  <c r="HN191" i="1"/>
  <c r="HN192" i="1"/>
  <c r="HN193" i="1"/>
  <c r="HN194" i="1"/>
  <c r="HN195" i="1"/>
  <c r="HN196" i="1"/>
  <c r="HN197" i="1"/>
  <c r="HN198" i="1"/>
  <c r="HN199" i="1"/>
  <c r="HN200" i="1"/>
  <c r="HN201" i="1"/>
  <c r="HN202" i="1"/>
  <c r="HN203" i="1"/>
  <c r="HN204" i="1"/>
  <c r="HN205" i="1"/>
  <c r="HN206" i="1"/>
  <c r="HN207" i="1"/>
  <c r="HN208" i="1"/>
  <c r="HN209" i="1"/>
  <c r="HN210" i="1"/>
  <c r="HN211" i="1"/>
  <c r="HN212" i="1"/>
  <c r="HN213" i="1"/>
  <c r="HN214" i="1"/>
  <c r="HN215" i="1"/>
  <c r="HN216" i="1"/>
  <c r="HN217" i="1"/>
  <c r="HN218" i="1"/>
  <c r="HN219" i="1"/>
  <c r="HN220" i="1"/>
  <c r="HN221" i="1"/>
  <c r="HN222" i="1"/>
  <c r="HN223" i="1"/>
  <c r="HN224" i="1"/>
  <c r="HN225" i="1"/>
  <c r="HN226" i="1"/>
  <c r="HN227" i="1"/>
  <c r="HN228" i="1"/>
  <c r="HN229" i="1"/>
  <c r="HN230" i="1"/>
  <c r="HN231" i="1"/>
  <c r="HN232" i="1"/>
  <c r="HN233" i="1"/>
  <c r="HN234" i="1"/>
  <c r="HN235" i="1"/>
  <c r="HN236" i="1"/>
  <c r="HN237" i="1"/>
  <c r="HN238" i="1"/>
  <c r="HN239" i="1"/>
  <c r="HN240" i="1"/>
  <c r="HN241" i="1"/>
  <c r="HN242" i="1"/>
  <c r="HN243" i="1"/>
  <c r="HN244" i="1"/>
  <c r="HN245" i="1"/>
  <c r="HN246" i="1"/>
  <c r="HN247" i="1"/>
  <c r="HN248" i="1"/>
  <c r="HN249" i="1"/>
  <c r="HN250" i="1"/>
  <c r="HN251" i="1"/>
  <c r="HN252" i="1"/>
  <c r="HN253" i="1"/>
  <c r="HN254" i="1"/>
  <c r="HN255" i="1"/>
  <c r="HN256" i="1"/>
  <c r="HN257" i="1"/>
  <c r="HN258" i="1"/>
  <c r="HN259" i="1"/>
  <c r="HN260" i="1"/>
  <c r="HN261" i="1"/>
  <c r="HN262" i="1"/>
  <c r="HN263" i="1"/>
  <c r="HN264" i="1"/>
  <c r="HN265" i="1"/>
  <c r="HN266" i="1"/>
  <c r="HN267" i="1"/>
  <c r="HN268" i="1"/>
  <c r="HN269" i="1"/>
  <c r="HN270" i="1"/>
  <c r="HN271" i="1"/>
  <c r="HN272" i="1"/>
  <c r="HN273" i="1"/>
  <c r="HN274" i="1"/>
  <c r="HN275" i="1"/>
  <c r="HN276" i="1"/>
  <c r="HN277" i="1"/>
  <c r="HN278" i="1"/>
  <c r="HN279" i="1"/>
  <c r="HN280" i="1"/>
  <c r="HN281" i="1"/>
  <c r="HN282" i="1"/>
  <c r="HN283" i="1"/>
  <c r="HN284" i="1"/>
  <c r="HN285" i="1"/>
  <c r="HN286" i="1"/>
  <c r="HN287" i="1"/>
  <c r="HN288" i="1"/>
  <c r="HN289" i="1"/>
  <c r="HN290" i="1"/>
  <c r="HN291" i="1"/>
  <c r="HN292" i="1"/>
  <c r="HN293" i="1"/>
  <c r="HN294" i="1"/>
  <c r="HN295" i="1"/>
  <c r="HN296" i="1"/>
  <c r="HN297" i="1"/>
  <c r="HN298" i="1"/>
  <c r="HN299" i="1"/>
  <c r="HN300" i="1"/>
  <c r="HN301" i="1"/>
  <c r="HN302" i="1"/>
  <c r="HN303" i="1"/>
  <c r="HN304" i="1"/>
  <c r="HN305" i="1"/>
  <c r="HN306" i="1"/>
  <c r="HN307" i="1"/>
  <c r="HN308" i="1"/>
  <c r="HN309" i="1"/>
  <c r="HN310" i="1"/>
  <c r="HN311" i="1"/>
  <c r="HN312" i="1"/>
  <c r="HN313" i="1"/>
  <c r="HN314" i="1"/>
  <c r="HN315" i="1"/>
  <c r="HN316" i="1"/>
  <c r="HN317" i="1"/>
  <c r="HN318" i="1"/>
  <c r="HN319" i="1"/>
  <c r="HN320" i="1"/>
  <c r="HN321" i="1"/>
  <c r="HN322" i="1"/>
  <c r="HN323" i="1"/>
  <c r="HN324" i="1"/>
  <c r="HN325" i="1"/>
  <c r="HN326" i="1"/>
  <c r="HN327" i="1"/>
  <c r="HN328" i="1"/>
  <c r="HN329" i="1"/>
  <c r="HN330" i="1"/>
  <c r="HN331" i="1"/>
  <c r="HN332" i="1"/>
  <c r="HN333" i="1"/>
  <c r="HN335" i="1"/>
  <c r="HN336" i="1"/>
  <c r="HN337" i="1"/>
  <c r="HN338" i="1"/>
  <c r="HN339" i="1"/>
  <c r="HN340" i="1"/>
  <c r="HN341" i="1"/>
  <c r="HN342" i="1"/>
  <c r="HN343" i="1"/>
  <c r="HN344" i="1"/>
  <c r="HN345" i="1"/>
  <c r="HN346" i="1"/>
  <c r="HN347" i="1"/>
  <c r="HN348" i="1"/>
  <c r="HN349" i="1"/>
  <c r="HN350" i="1"/>
  <c r="HN351" i="1"/>
  <c r="HN352" i="1"/>
  <c r="HN353" i="1"/>
  <c r="HN354" i="1"/>
  <c r="HN355" i="1"/>
  <c r="HN356" i="1"/>
  <c r="HN357" i="1"/>
  <c r="HN358" i="1"/>
  <c r="HN359" i="1"/>
  <c r="HN360" i="1"/>
  <c r="HN361" i="1"/>
  <c r="HN362" i="1"/>
  <c r="HN363" i="1"/>
  <c r="HN364" i="1"/>
  <c r="HN365" i="1"/>
  <c r="HN366" i="1"/>
  <c r="HN367" i="1"/>
  <c r="HN368" i="1"/>
  <c r="HN369" i="1"/>
  <c r="HN370" i="1"/>
  <c r="HN371" i="1"/>
  <c r="HN372" i="1"/>
  <c r="HN373" i="1"/>
  <c r="HN374" i="1"/>
  <c r="HN375" i="1"/>
  <c r="HN376" i="1"/>
  <c r="HN377" i="1"/>
  <c r="HN378" i="1"/>
  <c r="HN379" i="1"/>
  <c r="HN380" i="1"/>
  <c r="HN381" i="1"/>
  <c r="HN382" i="1"/>
  <c r="HN383" i="1"/>
  <c r="HN384" i="1"/>
  <c r="HN385" i="1"/>
  <c r="HN386" i="1"/>
  <c r="HN387" i="1"/>
  <c r="HN388" i="1"/>
  <c r="HN389" i="1"/>
  <c r="HN390" i="1"/>
  <c r="HN391" i="1"/>
  <c r="HN392" i="1"/>
  <c r="HN393" i="1"/>
  <c r="HN394" i="1"/>
  <c r="HN395" i="1"/>
  <c r="HN419" i="1"/>
  <c r="HN420" i="1"/>
  <c r="HN421" i="1"/>
  <c r="HN422" i="1"/>
  <c r="HN423" i="1"/>
  <c r="HN424" i="1"/>
  <c r="HN425" i="1"/>
  <c r="HN426" i="1"/>
  <c r="HN427" i="1"/>
  <c r="HN428" i="1"/>
  <c r="HN429" i="1"/>
  <c r="HN430" i="1"/>
  <c r="HN431" i="1"/>
  <c r="HN432" i="1"/>
  <c r="HN433" i="1"/>
  <c r="HN434" i="1"/>
  <c r="HN435" i="1"/>
  <c r="HN436" i="1"/>
  <c r="HN437" i="1"/>
  <c r="HN438" i="1"/>
  <c r="HN439" i="1"/>
  <c r="HN440" i="1"/>
  <c r="HN441" i="1"/>
  <c r="HN442" i="1"/>
  <c r="HN443" i="1"/>
  <c r="HN471" i="1"/>
  <c r="HF4" i="1"/>
  <c r="HF5" i="1"/>
  <c r="HF6" i="1"/>
  <c r="HF7" i="1"/>
  <c r="HF8" i="1"/>
  <c r="HF9" i="1"/>
  <c r="HF10" i="1"/>
  <c r="HF11" i="1"/>
  <c r="HF12" i="1"/>
  <c r="HF13" i="1"/>
  <c r="HF14" i="1"/>
  <c r="HF15" i="1"/>
  <c r="HF16" i="1"/>
  <c r="HF17" i="1"/>
  <c r="HF18" i="1"/>
  <c r="HF19" i="1"/>
  <c r="HF20" i="1"/>
  <c r="HF21" i="1"/>
  <c r="HF22" i="1"/>
  <c r="HF23" i="1"/>
  <c r="HF24" i="1"/>
  <c r="HF25" i="1"/>
  <c r="HF26" i="1"/>
  <c r="HF27" i="1"/>
  <c r="HF28" i="1"/>
  <c r="HF29" i="1"/>
  <c r="HF30" i="1"/>
  <c r="HF31" i="1"/>
  <c r="HF32" i="1"/>
  <c r="HF33" i="1"/>
  <c r="HF34" i="1"/>
  <c r="HF35" i="1"/>
  <c r="HF36" i="1"/>
  <c r="HF37" i="1"/>
  <c r="HF38" i="1"/>
  <c r="HF39" i="1"/>
  <c r="HF40" i="1"/>
  <c r="HF41" i="1"/>
  <c r="HF42" i="1"/>
  <c r="HF43" i="1"/>
  <c r="HF44" i="1"/>
  <c r="HF45" i="1"/>
  <c r="HF46" i="1"/>
  <c r="HF47" i="1"/>
  <c r="HF48" i="1"/>
  <c r="HF49" i="1"/>
  <c r="HF50" i="1"/>
  <c r="HF51" i="1"/>
  <c r="HF52" i="1"/>
  <c r="HF53" i="1"/>
  <c r="HF54" i="1"/>
  <c r="HF55" i="1"/>
  <c r="HF56" i="1"/>
  <c r="HF57" i="1"/>
  <c r="HF58" i="1"/>
  <c r="HF59" i="1"/>
  <c r="HF60" i="1"/>
  <c r="HF61" i="1"/>
  <c r="HF62" i="1"/>
  <c r="HF63" i="1"/>
  <c r="HF64" i="1"/>
  <c r="HF65" i="1"/>
  <c r="HF66" i="1"/>
  <c r="HF67" i="1"/>
  <c r="HF68" i="1"/>
  <c r="HF69" i="1"/>
  <c r="HF70" i="1"/>
  <c r="HF71" i="1"/>
  <c r="HF72" i="1"/>
  <c r="HF73" i="1"/>
  <c r="HF74" i="1"/>
  <c r="HF75" i="1"/>
  <c r="HF76" i="1"/>
  <c r="HF77" i="1"/>
  <c r="HF78" i="1"/>
  <c r="HF79" i="1"/>
  <c r="HF80" i="1"/>
  <c r="HF81" i="1"/>
  <c r="HF82" i="1"/>
  <c r="HF83" i="1"/>
  <c r="HF84" i="1"/>
  <c r="HF85" i="1"/>
  <c r="HF86" i="1"/>
  <c r="HF87" i="1"/>
  <c r="HF88" i="1"/>
  <c r="HF89" i="1"/>
  <c r="HF90" i="1"/>
  <c r="HF91" i="1"/>
  <c r="HF92" i="1"/>
  <c r="HF93" i="1"/>
  <c r="HF94" i="1"/>
  <c r="HF96" i="1"/>
  <c r="HF97" i="1"/>
  <c r="HF98" i="1"/>
  <c r="HF99" i="1"/>
  <c r="HF100" i="1"/>
  <c r="HF101" i="1"/>
  <c r="HF102" i="1"/>
  <c r="HF103" i="1"/>
  <c r="HF104" i="1"/>
  <c r="HF105" i="1"/>
  <c r="HF106" i="1"/>
  <c r="HF107" i="1"/>
  <c r="HF109" i="1"/>
  <c r="HF110" i="1"/>
  <c r="HF113" i="1"/>
  <c r="HF114" i="1"/>
  <c r="HF115" i="1"/>
  <c r="HF116" i="1"/>
  <c r="HF127" i="1"/>
  <c r="HF128" i="1"/>
  <c r="HF129" i="1"/>
  <c r="HF130" i="1"/>
  <c r="HF131" i="1"/>
  <c r="HF132" i="1"/>
  <c r="HF133" i="1"/>
  <c r="HF134" i="1"/>
  <c r="HF135" i="1"/>
  <c r="HF136" i="1"/>
  <c r="HF137" i="1"/>
  <c r="HF138" i="1"/>
  <c r="HF139" i="1"/>
  <c r="HF140" i="1"/>
  <c r="HF141" i="1"/>
  <c r="HF142" i="1"/>
  <c r="HF143" i="1"/>
  <c r="HF144" i="1"/>
  <c r="HF145" i="1"/>
  <c r="HF146" i="1"/>
  <c r="HF147" i="1"/>
  <c r="HF148" i="1"/>
  <c r="HF149" i="1"/>
  <c r="HF150" i="1"/>
  <c r="HF151" i="1"/>
  <c r="HF152" i="1"/>
  <c r="HF153" i="1"/>
  <c r="HF154" i="1"/>
  <c r="HF155" i="1"/>
  <c r="HF156" i="1"/>
  <c r="HF157" i="1"/>
  <c r="HF158" i="1"/>
  <c r="HF159" i="1"/>
  <c r="HF160" i="1"/>
  <c r="HF161" i="1"/>
  <c r="HF162" i="1"/>
  <c r="HF163" i="1"/>
  <c r="HF164" i="1"/>
  <c r="HF165" i="1"/>
  <c r="HF166" i="1"/>
  <c r="HF167" i="1"/>
  <c r="HF168" i="1"/>
  <c r="HF169" i="1"/>
  <c r="HF170" i="1"/>
  <c r="HF172" i="1"/>
  <c r="HF173" i="1"/>
  <c r="HF174" i="1"/>
  <c r="HF175" i="1"/>
  <c r="HF176" i="1"/>
  <c r="HF177" i="1"/>
  <c r="HF178" i="1"/>
  <c r="HF179" i="1"/>
  <c r="HF180" i="1"/>
  <c r="HF181" i="1"/>
  <c r="HF183" i="1"/>
  <c r="HF184" i="1"/>
  <c r="HF185" i="1"/>
  <c r="HF186" i="1"/>
  <c r="HF187" i="1"/>
  <c r="HF188" i="1"/>
  <c r="HF189" i="1"/>
  <c r="HF190" i="1"/>
  <c r="HF191" i="1"/>
  <c r="HF192" i="1"/>
  <c r="HF193" i="1"/>
  <c r="HF194" i="1"/>
  <c r="HF195" i="1"/>
  <c r="HF196" i="1"/>
  <c r="HF197" i="1"/>
  <c r="HF198" i="1"/>
  <c r="HF199" i="1"/>
  <c r="HF200" i="1"/>
  <c r="HF201" i="1"/>
  <c r="HF202" i="1"/>
  <c r="HF203" i="1"/>
  <c r="HF204" i="1"/>
  <c r="HF205" i="1"/>
  <c r="HF206" i="1"/>
  <c r="HF207" i="1"/>
  <c r="HF208" i="1"/>
  <c r="HF209" i="1"/>
  <c r="HF210" i="1"/>
  <c r="HF211" i="1"/>
  <c r="HF212" i="1"/>
  <c r="HF213" i="1"/>
  <c r="HF214" i="1"/>
  <c r="HF215" i="1"/>
  <c r="HF216" i="1"/>
  <c r="HF217" i="1"/>
  <c r="HF218" i="1"/>
  <c r="HF219" i="1"/>
  <c r="HF220" i="1"/>
  <c r="HF221" i="1"/>
  <c r="HF222" i="1"/>
  <c r="HF223" i="1"/>
  <c r="HF224" i="1"/>
  <c r="HF225" i="1"/>
  <c r="HF226" i="1"/>
  <c r="HF227" i="1"/>
  <c r="HF228" i="1"/>
  <c r="HF229" i="1"/>
  <c r="HF230" i="1"/>
  <c r="HF231" i="1"/>
  <c r="HF232" i="1"/>
  <c r="HF233" i="1"/>
  <c r="HF234" i="1"/>
  <c r="HF235" i="1"/>
  <c r="HF236" i="1"/>
  <c r="HF237" i="1"/>
  <c r="HF238" i="1"/>
  <c r="HF239" i="1"/>
  <c r="HF240" i="1"/>
  <c r="HF241" i="1"/>
  <c r="HF242" i="1"/>
  <c r="HF243" i="1"/>
  <c r="HF244" i="1"/>
  <c r="HF245" i="1"/>
  <c r="HF246" i="1"/>
  <c r="HF247" i="1"/>
  <c r="HF248" i="1"/>
  <c r="HF249" i="1"/>
  <c r="HF250" i="1"/>
  <c r="HF251" i="1"/>
  <c r="HF252" i="1"/>
  <c r="HF253" i="1"/>
  <c r="HF254" i="1"/>
  <c r="HF255" i="1"/>
  <c r="HF256" i="1"/>
  <c r="HF257" i="1"/>
  <c r="HF258" i="1"/>
  <c r="HF259" i="1"/>
  <c r="HF260" i="1"/>
  <c r="HF261" i="1"/>
  <c r="HF262" i="1"/>
  <c r="HF263" i="1"/>
  <c r="HF264" i="1"/>
  <c r="HF265" i="1"/>
  <c r="HF266" i="1"/>
  <c r="HF267" i="1"/>
  <c r="HF268" i="1"/>
  <c r="HF269" i="1"/>
  <c r="HF270" i="1"/>
  <c r="HF271" i="1"/>
  <c r="HF272" i="1"/>
  <c r="HF273" i="1"/>
  <c r="HF274" i="1"/>
  <c r="HF275" i="1"/>
  <c r="HF276" i="1"/>
  <c r="HF277" i="1"/>
  <c r="HF278" i="1"/>
  <c r="HF279" i="1"/>
  <c r="HF280" i="1"/>
  <c r="HF281" i="1"/>
  <c r="HF282" i="1"/>
  <c r="HF283" i="1"/>
  <c r="HF284" i="1"/>
  <c r="HF285" i="1"/>
  <c r="HF286" i="1"/>
  <c r="HF287" i="1"/>
  <c r="HF288" i="1"/>
  <c r="HF289" i="1"/>
  <c r="HF290" i="1"/>
  <c r="HF291" i="1"/>
  <c r="HF292" i="1"/>
  <c r="HF293" i="1"/>
  <c r="HF294" i="1"/>
  <c r="HF295" i="1"/>
  <c r="HF296" i="1"/>
  <c r="HF297" i="1"/>
  <c r="HF298" i="1"/>
  <c r="HF299" i="1"/>
  <c r="HF300" i="1"/>
  <c r="HF301" i="1"/>
  <c r="HF302" i="1"/>
  <c r="HF303" i="1"/>
  <c r="HF304" i="1"/>
  <c r="HF305" i="1"/>
  <c r="HF306" i="1"/>
  <c r="HF307" i="1"/>
  <c r="HF308" i="1"/>
  <c r="HF309" i="1"/>
  <c r="HF310" i="1"/>
  <c r="HF311" i="1"/>
  <c r="HF312" i="1"/>
  <c r="HF313" i="1"/>
  <c r="HF314" i="1"/>
  <c r="HF315" i="1"/>
  <c r="HF316" i="1"/>
  <c r="HF317" i="1"/>
  <c r="HF318" i="1"/>
  <c r="HF319" i="1"/>
  <c r="HF320" i="1"/>
  <c r="HF321" i="1"/>
  <c r="HF322" i="1"/>
  <c r="HF323" i="1"/>
  <c r="HF324" i="1"/>
  <c r="HF325" i="1"/>
  <c r="HF326" i="1"/>
  <c r="HF327" i="1"/>
  <c r="HF328" i="1"/>
  <c r="HF329" i="1"/>
  <c r="HF330" i="1"/>
  <c r="HF331" i="1"/>
  <c r="HF332" i="1"/>
  <c r="HF333" i="1"/>
  <c r="HF335" i="1"/>
  <c r="HF336" i="1"/>
  <c r="HF337" i="1"/>
  <c r="HF338" i="1"/>
  <c r="HF339" i="1"/>
  <c r="HF340" i="1"/>
  <c r="HF341" i="1"/>
  <c r="HF342" i="1"/>
  <c r="HF343" i="1"/>
  <c r="HF344" i="1"/>
  <c r="HF345" i="1"/>
  <c r="HF346" i="1"/>
  <c r="HF347" i="1"/>
  <c r="HF348" i="1"/>
  <c r="HF349" i="1"/>
  <c r="HF350" i="1"/>
  <c r="HF351" i="1"/>
  <c r="HF352" i="1"/>
  <c r="HF353" i="1"/>
  <c r="HF354" i="1"/>
  <c r="HF355" i="1"/>
  <c r="HF356" i="1"/>
  <c r="HF357" i="1"/>
  <c r="HF358" i="1"/>
  <c r="HF359" i="1"/>
  <c r="HF360" i="1"/>
  <c r="HF361" i="1"/>
  <c r="HF362" i="1"/>
  <c r="HF363" i="1"/>
  <c r="HF364" i="1"/>
  <c r="HF365" i="1"/>
  <c r="HF366" i="1"/>
  <c r="HF367" i="1"/>
  <c r="HF368" i="1"/>
  <c r="HF369" i="1"/>
  <c r="HF370" i="1"/>
  <c r="HF371" i="1"/>
  <c r="HF372" i="1"/>
  <c r="HF373" i="1"/>
  <c r="HF374" i="1"/>
  <c r="HF375" i="1"/>
  <c r="HF376" i="1"/>
  <c r="HF377" i="1"/>
  <c r="HF378" i="1"/>
  <c r="HF379" i="1"/>
  <c r="HF380" i="1"/>
  <c r="HF381" i="1"/>
  <c r="HF382" i="1"/>
  <c r="HF383" i="1"/>
  <c r="HF384" i="1"/>
  <c r="HF385" i="1"/>
  <c r="HF386" i="1"/>
  <c r="HF387" i="1"/>
  <c r="HF388" i="1"/>
  <c r="HF389" i="1"/>
  <c r="HF390" i="1"/>
  <c r="HF391" i="1"/>
  <c r="HF392" i="1"/>
  <c r="HF393" i="1"/>
  <c r="HF394" i="1"/>
  <c r="HF395" i="1"/>
  <c r="HF419" i="1"/>
  <c r="HF420" i="1"/>
  <c r="HF421" i="1"/>
  <c r="HF422" i="1"/>
  <c r="HF423" i="1"/>
  <c r="HF424" i="1"/>
  <c r="HF425" i="1"/>
  <c r="HF426" i="1"/>
  <c r="HF427" i="1"/>
  <c r="HF428" i="1"/>
  <c r="HF429" i="1"/>
  <c r="HF430" i="1"/>
  <c r="HF431" i="1"/>
  <c r="HF432" i="1"/>
  <c r="HF433" i="1"/>
  <c r="HF434" i="1"/>
  <c r="HF435" i="1"/>
  <c r="HF436" i="1"/>
  <c r="HF437" i="1"/>
  <c r="HF438" i="1"/>
  <c r="HF439" i="1"/>
  <c r="HF440" i="1"/>
  <c r="HF441" i="1"/>
  <c r="HF442" i="1"/>
  <c r="HF443" i="1"/>
  <c r="HF471" i="1"/>
  <c r="FR3" i="1"/>
  <c r="FR4" i="1"/>
  <c r="FR5" i="1"/>
  <c r="FR6" i="1"/>
  <c r="FR7" i="1"/>
  <c r="FR8" i="1"/>
  <c r="FR9" i="1"/>
  <c r="FR10" i="1"/>
  <c r="FR11" i="1"/>
  <c r="FR12" i="1"/>
  <c r="FR13" i="1"/>
  <c r="FR14" i="1"/>
  <c r="FR15" i="1"/>
  <c r="FR16" i="1"/>
  <c r="FR17" i="1"/>
  <c r="FR18" i="1"/>
  <c r="FR19" i="1"/>
  <c r="FR20" i="1"/>
  <c r="FR21" i="1"/>
  <c r="FR22" i="1"/>
  <c r="FR23" i="1"/>
  <c r="FR24" i="1"/>
  <c r="FR25" i="1"/>
  <c r="FR26" i="1"/>
  <c r="FR27" i="1"/>
  <c r="FR28" i="1"/>
  <c r="FR29" i="1"/>
  <c r="FR30" i="1"/>
  <c r="FR31" i="1"/>
  <c r="FR32" i="1"/>
  <c r="FR33" i="1"/>
  <c r="FR34" i="1"/>
  <c r="FR35" i="1"/>
  <c r="FR36" i="1"/>
  <c r="FR37" i="1"/>
  <c r="FR38" i="1"/>
  <c r="FR39" i="1"/>
  <c r="FR40" i="1"/>
  <c r="FR41" i="1"/>
  <c r="FR42" i="1"/>
  <c r="FR43" i="1"/>
  <c r="FR44" i="1"/>
  <c r="FR45" i="1"/>
  <c r="FR46" i="1"/>
  <c r="FR47" i="1"/>
  <c r="FR48" i="1"/>
  <c r="FR49" i="1"/>
  <c r="FR50" i="1"/>
  <c r="FR51" i="1"/>
  <c r="FR52" i="1"/>
  <c r="FR53" i="1"/>
  <c r="FR54" i="1"/>
  <c r="FR55" i="1"/>
  <c r="FR56" i="1"/>
  <c r="FR57" i="1"/>
  <c r="FR58" i="1"/>
  <c r="FR59" i="1"/>
  <c r="FR60" i="1"/>
  <c r="FR61" i="1"/>
  <c r="FR62" i="1"/>
  <c r="FR63" i="1"/>
  <c r="FR64" i="1"/>
  <c r="FR65" i="1"/>
  <c r="FR66" i="1"/>
  <c r="FR67" i="1"/>
  <c r="FR68" i="1"/>
  <c r="FR69" i="1"/>
  <c r="FR70" i="1"/>
  <c r="FR71" i="1"/>
  <c r="FR72" i="1"/>
  <c r="FR73" i="1"/>
  <c r="FR74" i="1"/>
  <c r="FR75" i="1"/>
  <c r="FR76" i="1"/>
  <c r="FR77" i="1"/>
  <c r="FR78" i="1"/>
  <c r="FR79" i="1"/>
  <c r="FR80" i="1"/>
  <c r="FR81" i="1"/>
  <c r="FR82" i="1"/>
  <c r="FR83" i="1"/>
  <c r="FR84" i="1"/>
  <c r="FR85" i="1"/>
  <c r="FR86" i="1"/>
  <c r="FR87" i="1"/>
  <c r="FR88" i="1"/>
  <c r="FR89" i="1"/>
  <c r="FR90" i="1"/>
  <c r="FR91" i="1"/>
  <c r="FR92" i="1"/>
  <c r="FR93" i="1"/>
  <c r="FR94" i="1"/>
  <c r="FR96" i="1"/>
  <c r="FR97" i="1"/>
  <c r="FR98" i="1"/>
  <c r="FR99" i="1"/>
  <c r="FR100" i="1"/>
  <c r="FR101" i="1"/>
  <c r="FR102" i="1"/>
  <c r="FR103" i="1"/>
  <c r="FR104" i="1"/>
  <c r="FR105" i="1"/>
  <c r="FR106" i="1"/>
  <c r="FR107" i="1"/>
  <c r="FR109" i="1"/>
  <c r="FR110" i="1"/>
  <c r="FR113" i="1"/>
  <c r="FR114" i="1"/>
  <c r="FR115" i="1"/>
  <c r="FR116" i="1"/>
  <c r="FR127" i="1"/>
  <c r="FR128" i="1"/>
  <c r="FR129" i="1"/>
  <c r="FR130" i="1"/>
  <c r="FR131" i="1"/>
  <c r="FR132" i="1"/>
  <c r="FR133" i="1"/>
  <c r="FR134" i="1"/>
  <c r="FR135" i="1"/>
  <c r="FR136" i="1"/>
  <c r="FR137" i="1"/>
  <c r="FR138" i="1"/>
  <c r="FR139" i="1"/>
  <c r="FR140" i="1"/>
  <c r="FR141" i="1"/>
  <c r="FR142" i="1"/>
  <c r="FR143" i="1"/>
  <c r="FR144" i="1"/>
  <c r="FR145" i="1"/>
  <c r="FR146" i="1"/>
  <c r="FR147" i="1"/>
  <c r="FR148" i="1"/>
  <c r="FR149" i="1"/>
  <c r="FR150" i="1"/>
  <c r="FR151" i="1"/>
  <c r="FR152" i="1"/>
  <c r="FR153" i="1"/>
  <c r="FR154" i="1"/>
  <c r="FR155" i="1"/>
  <c r="FR156" i="1"/>
  <c r="FR157" i="1"/>
  <c r="FR158" i="1"/>
  <c r="FR159" i="1"/>
  <c r="FR160" i="1"/>
  <c r="FR161" i="1"/>
  <c r="FR162" i="1"/>
  <c r="FR163" i="1"/>
  <c r="FR164" i="1"/>
  <c r="FR165" i="1"/>
  <c r="FR166" i="1"/>
  <c r="FR167" i="1"/>
  <c r="FR168" i="1"/>
  <c r="FR169" i="1"/>
  <c r="FR170" i="1"/>
  <c r="FR172" i="1"/>
  <c r="FR173" i="1"/>
  <c r="FR174" i="1"/>
  <c r="FR175" i="1"/>
  <c r="FR176" i="1"/>
  <c r="FR177" i="1"/>
  <c r="FR178" i="1"/>
  <c r="FR179" i="1"/>
  <c r="FR180" i="1"/>
  <c r="FR181" i="1"/>
  <c r="FR183" i="1"/>
  <c r="FR184" i="1"/>
  <c r="FR185" i="1"/>
  <c r="FR186" i="1"/>
  <c r="FR187" i="1"/>
  <c r="FR188" i="1"/>
  <c r="FR189" i="1"/>
  <c r="FR190" i="1"/>
  <c r="FR191" i="1"/>
  <c r="FR192" i="1"/>
  <c r="FR193" i="1"/>
  <c r="FR194" i="1"/>
  <c r="FR195" i="1"/>
  <c r="FR196" i="1"/>
  <c r="FR197" i="1"/>
  <c r="FR198" i="1"/>
  <c r="FR199" i="1"/>
  <c r="FR200" i="1"/>
  <c r="FR201" i="1"/>
  <c r="FR202" i="1"/>
  <c r="FR203" i="1"/>
  <c r="FR204" i="1"/>
  <c r="FR205" i="1"/>
  <c r="FR206" i="1"/>
  <c r="FR207" i="1"/>
  <c r="FR208" i="1"/>
  <c r="FR209" i="1"/>
  <c r="FR210" i="1"/>
  <c r="FR211" i="1"/>
  <c r="FR212" i="1"/>
  <c r="FR213" i="1"/>
  <c r="FR214" i="1"/>
  <c r="FR215" i="1"/>
  <c r="FR216" i="1"/>
  <c r="FR217" i="1"/>
  <c r="FR218" i="1"/>
  <c r="FR219" i="1"/>
  <c r="FR220" i="1"/>
  <c r="FR221" i="1"/>
  <c r="FR222" i="1"/>
  <c r="FR223" i="1"/>
  <c r="FR224" i="1"/>
  <c r="FR225" i="1"/>
  <c r="FR226" i="1"/>
  <c r="FR227" i="1"/>
  <c r="FR228" i="1"/>
  <c r="FR229" i="1"/>
  <c r="FR230" i="1"/>
  <c r="FR231" i="1"/>
  <c r="FR232" i="1"/>
  <c r="FR233" i="1"/>
  <c r="FR234" i="1"/>
  <c r="FR235" i="1"/>
  <c r="FR236" i="1"/>
  <c r="FR237" i="1"/>
  <c r="FR238" i="1"/>
  <c r="FR239" i="1"/>
  <c r="FR240" i="1"/>
  <c r="FR241" i="1"/>
  <c r="FR242" i="1"/>
  <c r="FR243" i="1"/>
  <c r="FR244" i="1"/>
  <c r="FR245" i="1"/>
  <c r="FR246" i="1"/>
  <c r="FR247" i="1"/>
  <c r="FR248" i="1"/>
  <c r="FR249" i="1"/>
  <c r="FR250" i="1"/>
  <c r="FR251" i="1"/>
  <c r="FR252" i="1"/>
  <c r="FR253" i="1"/>
  <c r="FR254" i="1"/>
  <c r="FR255" i="1"/>
  <c r="FR256" i="1"/>
  <c r="FR257" i="1"/>
  <c r="FR258" i="1"/>
  <c r="FR259" i="1"/>
  <c r="FR260" i="1"/>
  <c r="FR261" i="1"/>
  <c r="FR262" i="1"/>
  <c r="FR263" i="1"/>
  <c r="FR264" i="1"/>
  <c r="FR265" i="1"/>
  <c r="FR266" i="1"/>
  <c r="FR267" i="1"/>
  <c r="FR268" i="1"/>
  <c r="FR269" i="1"/>
  <c r="FR270" i="1"/>
  <c r="FR271" i="1"/>
  <c r="FR272" i="1"/>
  <c r="FR273" i="1"/>
  <c r="FR274" i="1"/>
  <c r="FR275" i="1"/>
  <c r="FR276" i="1"/>
  <c r="FR277" i="1"/>
  <c r="FR278" i="1"/>
  <c r="FR279" i="1"/>
  <c r="FR280" i="1"/>
  <c r="FR281" i="1"/>
  <c r="FR282" i="1"/>
  <c r="FR283" i="1"/>
  <c r="FR284" i="1"/>
  <c r="FR285" i="1"/>
  <c r="FR286" i="1"/>
  <c r="FR287" i="1"/>
  <c r="FR288" i="1"/>
  <c r="FR289" i="1"/>
  <c r="FR290" i="1"/>
  <c r="FR291" i="1"/>
  <c r="FR292" i="1"/>
  <c r="FR293" i="1"/>
  <c r="FR294" i="1"/>
  <c r="FR295" i="1"/>
  <c r="FR296" i="1"/>
  <c r="FR297" i="1"/>
  <c r="FR298" i="1"/>
  <c r="FR299" i="1"/>
  <c r="FR300" i="1"/>
  <c r="FR301" i="1"/>
  <c r="FR302" i="1"/>
  <c r="FR303" i="1"/>
  <c r="FR304" i="1"/>
  <c r="FR305" i="1"/>
  <c r="FR306" i="1"/>
  <c r="FR307" i="1"/>
  <c r="FR308" i="1"/>
  <c r="FR309" i="1"/>
  <c r="FR310" i="1"/>
  <c r="FR311" i="1"/>
  <c r="FR312" i="1"/>
  <c r="FR313" i="1"/>
  <c r="FR314" i="1"/>
  <c r="FR315" i="1"/>
  <c r="FR316" i="1"/>
  <c r="FR317" i="1"/>
  <c r="FR318" i="1"/>
  <c r="FR319" i="1"/>
  <c r="FR320" i="1"/>
  <c r="FR321" i="1"/>
  <c r="FR322" i="1"/>
  <c r="FR323" i="1"/>
  <c r="FR324" i="1"/>
  <c r="FR325" i="1"/>
  <c r="FR326" i="1"/>
  <c r="FR327" i="1"/>
  <c r="FR328" i="1"/>
  <c r="FR329" i="1"/>
  <c r="FR330" i="1"/>
  <c r="FR331" i="1"/>
  <c r="FR332" i="1"/>
  <c r="FR333" i="1"/>
  <c r="FR335" i="1"/>
  <c r="FR336" i="1"/>
  <c r="FR337" i="1"/>
  <c r="FR338" i="1"/>
  <c r="FR339" i="1"/>
  <c r="FR340" i="1"/>
  <c r="FR341" i="1"/>
  <c r="FR342" i="1"/>
  <c r="FR343" i="1"/>
  <c r="FR344" i="1"/>
  <c r="FR345" i="1"/>
  <c r="FR346" i="1"/>
  <c r="FR347" i="1"/>
  <c r="FR348" i="1"/>
  <c r="FR349" i="1"/>
  <c r="FR350" i="1"/>
  <c r="FR351" i="1"/>
  <c r="FR352" i="1"/>
  <c r="FR353" i="1"/>
  <c r="FR354" i="1"/>
  <c r="FR355" i="1"/>
  <c r="FR356" i="1"/>
  <c r="FR357" i="1"/>
  <c r="FR358" i="1"/>
  <c r="FR359" i="1"/>
  <c r="FR360" i="1"/>
  <c r="FR361" i="1"/>
  <c r="FR362" i="1"/>
  <c r="FR363" i="1"/>
  <c r="FR364" i="1"/>
  <c r="FR365" i="1"/>
  <c r="FR366" i="1"/>
  <c r="FR367" i="1"/>
  <c r="FR368" i="1"/>
  <c r="FR369" i="1"/>
  <c r="FR370" i="1"/>
  <c r="FR371" i="1"/>
  <c r="FR372" i="1"/>
  <c r="FR373" i="1"/>
  <c r="FR374" i="1"/>
  <c r="FR375" i="1"/>
  <c r="FR376" i="1"/>
  <c r="FR377" i="1"/>
  <c r="FR378" i="1"/>
  <c r="FR379" i="1"/>
  <c r="FR380" i="1"/>
  <c r="FR381" i="1"/>
  <c r="FR382" i="1"/>
  <c r="FR383" i="1"/>
  <c r="FR384" i="1"/>
  <c r="FR385" i="1"/>
  <c r="FR386" i="1"/>
  <c r="FR387" i="1"/>
  <c r="FR388" i="1"/>
  <c r="FR389" i="1"/>
  <c r="FR390" i="1"/>
  <c r="FR391" i="1"/>
  <c r="FR392" i="1"/>
  <c r="FR393" i="1"/>
  <c r="FR394" i="1"/>
  <c r="FR395" i="1"/>
  <c r="FR419" i="1"/>
  <c r="FR420" i="1"/>
  <c r="FR421" i="1"/>
  <c r="FR422" i="1"/>
  <c r="FR423" i="1"/>
  <c r="FR424" i="1"/>
  <c r="FR425" i="1"/>
  <c r="FR426" i="1"/>
  <c r="FR427" i="1"/>
  <c r="FR428" i="1"/>
  <c r="FR429" i="1"/>
  <c r="FR430" i="1"/>
  <c r="FR431" i="1"/>
  <c r="FR432" i="1"/>
  <c r="FR433" i="1"/>
  <c r="FR434" i="1"/>
  <c r="FR435" i="1"/>
  <c r="FR436" i="1"/>
  <c r="FR437" i="1"/>
  <c r="FR438" i="1"/>
  <c r="FR439" i="1"/>
  <c r="FR440" i="1"/>
  <c r="FR441" i="1"/>
  <c r="FR442" i="1"/>
  <c r="FR443" i="1"/>
  <c r="FR471" i="1"/>
  <c r="FR2" i="1"/>
  <c r="A3" i="3" l="1"/>
  <c r="B3" i="3"/>
  <c r="C3" i="3"/>
  <c r="D3" i="3"/>
  <c r="E3" i="3"/>
  <c r="A4" i="3"/>
  <c r="B4" i="3"/>
  <c r="C4" i="3"/>
  <c r="D4" i="3"/>
  <c r="E4" i="3"/>
  <c r="A5" i="3"/>
  <c r="B5" i="3"/>
  <c r="C5" i="3"/>
  <c r="D5" i="3"/>
  <c r="E5" i="3"/>
  <c r="A6" i="3"/>
  <c r="B6" i="3"/>
  <c r="C6" i="3"/>
  <c r="D6" i="3"/>
  <c r="E6" i="3"/>
  <c r="A7" i="3"/>
  <c r="B7" i="3"/>
  <c r="C7" i="3"/>
  <c r="D7" i="3"/>
  <c r="E7" i="3"/>
  <c r="A8" i="3"/>
  <c r="B8" i="3"/>
  <c r="C8" i="3"/>
  <c r="D8" i="3"/>
  <c r="E8" i="3"/>
  <c r="A9" i="3"/>
  <c r="B9" i="3"/>
  <c r="C9" i="3"/>
  <c r="D9" i="3"/>
  <c r="E9" i="3"/>
  <c r="A10" i="3"/>
  <c r="B10" i="3"/>
  <c r="C10" i="3"/>
  <c r="D10" i="3"/>
  <c r="E10" i="3"/>
  <c r="A11" i="3"/>
  <c r="B11" i="3"/>
  <c r="C11" i="3"/>
  <c r="D11" i="3"/>
  <c r="E11" i="3"/>
  <c r="A12" i="3"/>
  <c r="B12" i="3"/>
  <c r="C12" i="3"/>
  <c r="D12" i="3"/>
  <c r="E12" i="3"/>
  <c r="A13" i="3"/>
  <c r="B13" i="3"/>
  <c r="C13" i="3"/>
  <c r="D13" i="3"/>
  <c r="E13" i="3"/>
  <c r="A14" i="3"/>
  <c r="B14" i="3"/>
  <c r="C14" i="3"/>
  <c r="D14" i="3"/>
  <c r="E14" i="3"/>
  <c r="A15" i="3"/>
  <c r="B15" i="3"/>
  <c r="C15" i="3"/>
  <c r="D15" i="3"/>
  <c r="E15" i="3"/>
  <c r="A16" i="3"/>
  <c r="B16" i="3"/>
  <c r="C16" i="3"/>
  <c r="D16" i="3"/>
  <c r="E16" i="3"/>
  <c r="A17" i="3"/>
  <c r="B17" i="3"/>
  <c r="C17" i="3"/>
  <c r="D17" i="3"/>
  <c r="E17" i="3"/>
  <c r="A18" i="3"/>
  <c r="B18" i="3"/>
  <c r="C18" i="3"/>
  <c r="D18" i="3"/>
  <c r="E18" i="3"/>
  <c r="A19" i="3"/>
  <c r="B19" i="3"/>
  <c r="C19" i="3"/>
  <c r="D19" i="3"/>
  <c r="E19" i="3"/>
  <c r="A20" i="3"/>
  <c r="B20" i="3"/>
  <c r="C20" i="3"/>
  <c r="D20" i="3"/>
  <c r="E20" i="3"/>
  <c r="A21" i="3"/>
  <c r="B21" i="3"/>
  <c r="C21" i="3"/>
  <c r="D21" i="3"/>
  <c r="E21" i="3"/>
  <c r="A22" i="3"/>
  <c r="B22" i="3"/>
  <c r="C22" i="3"/>
  <c r="D22" i="3"/>
  <c r="E22" i="3"/>
  <c r="A23" i="3"/>
  <c r="B23" i="3"/>
  <c r="C23" i="3"/>
  <c r="D23" i="3"/>
  <c r="E23" i="3"/>
  <c r="A24" i="3"/>
  <c r="B24" i="3"/>
  <c r="C24" i="3"/>
  <c r="D24" i="3"/>
  <c r="E24" i="3"/>
  <c r="A25" i="3"/>
  <c r="B25" i="3"/>
  <c r="C25" i="3"/>
  <c r="D25" i="3"/>
  <c r="E25" i="3"/>
  <c r="A26" i="3"/>
  <c r="B26" i="3"/>
  <c r="C26" i="3"/>
  <c r="D26" i="3"/>
  <c r="E26" i="3"/>
  <c r="A27" i="3"/>
  <c r="B27" i="3"/>
  <c r="C27" i="3"/>
  <c r="D27" i="3"/>
  <c r="E27" i="3"/>
  <c r="A28" i="3"/>
  <c r="B28" i="3"/>
  <c r="C28" i="3"/>
  <c r="D28" i="3"/>
  <c r="E28" i="3"/>
  <c r="A29" i="3"/>
  <c r="B29" i="3"/>
  <c r="C29" i="3"/>
  <c r="D29" i="3"/>
  <c r="E29" i="3"/>
  <c r="A30" i="3"/>
  <c r="B30" i="3"/>
  <c r="C30" i="3"/>
  <c r="D30" i="3"/>
  <c r="E30" i="3"/>
  <c r="A31" i="3"/>
  <c r="B31" i="3"/>
  <c r="C31" i="3"/>
  <c r="D31" i="3"/>
  <c r="E31" i="3"/>
  <c r="A32" i="3"/>
  <c r="B32" i="3"/>
  <c r="C32" i="3"/>
  <c r="D32" i="3"/>
  <c r="E32" i="3"/>
  <c r="A33" i="3"/>
  <c r="B33" i="3"/>
  <c r="C33" i="3"/>
  <c r="D33" i="3"/>
  <c r="E33" i="3"/>
  <c r="A34" i="3"/>
  <c r="B34" i="3"/>
  <c r="C34" i="3"/>
  <c r="D34" i="3"/>
  <c r="E34" i="3"/>
  <c r="A35" i="3"/>
  <c r="B35" i="3"/>
  <c r="C35" i="3"/>
  <c r="D35" i="3"/>
  <c r="E35" i="3"/>
  <c r="A36" i="3"/>
  <c r="B36" i="3"/>
  <c r="C36" i="3"/>
  <c r="D36" i="3"/>
  <c r="E36" i="3"/>
  <c r="A37" i="3"/>
  <c r="B37" i="3"/>
  <c r="C37" i="3"/>
  <c r="D37" i="3"/>
  <c r="E37" i="3"/>
  <c r="A38" i="3"/>
  <c r="B38" i="3"/>
  <c r="C38" i="3"/>
  <c r="D38" i="3"/>
  <c r="E38" i="3"/>
  <c r="A39" i="3"/>
  <c r="B39" i="3"/>
  <c r="C39" i="3"/>
  <c r="D39" i="3"/>
  <c r="E39" i="3"/>
  <c r="A40" i="3"/>
  <c r="B40" i="3"/>
  <c r="C40" i="3"/>
  <c r="D40" i="3"/>
  <c r="E40" i="3"/>
  <c r="A41" i="3"/>
  <c r="B41" i="3"/>
  <c r="C41" i="3"/>
  <c r="D41" i="3"/>
  <c r="E41" i="3"/>
  <c r="A42" i="3"/>
  <c r="B42" i="3"/>
  <c r="C42" i="3"/>
  <c r="D42" i="3"/>
  <c r="E42" i="3"/>
  <c r="A43" i="3"/>
  <c r="B43" i="3"/>
  <c r="C43" i="3"/>
  <c r="D43" i="3"/>
  <c r="E43" i="3"/>
  <c r="A44" i="3"/>
  <c r="B44" i="3"/>
  <c r="C44" i="3"/>
  <c r="D44" i="3"/>
  <c r="E44" i="3"/>
  <c r="A45" i="3"/>
  <c r="B45" i="3"/>
  <c r="C45" i="3"/>
  <c r="D45" i="3"/>
  <c r="E45" i="3"/>
  <c r="A46" i="3"/>
  <c r="B46" i="3"/>
  <c r="C46" i="3"/>
  <c r="D46" i="3"/>
  <c r="E46" i="3"/>
  <c r="A47" i="3"/>
  <c r="B47" i="3"/>
  <c r="C47" i="3"/>
  <c r="D47" i="3"/>
  <c r="E47" i="3"/>
  <c r="A48" i="3"/>
  <c r="B48" i="3"/>
  <c r="C48" i="3"/>
  <c r="D48" i="3"/>
  <c r="E48" i="3"/>
  <c r="A49" i="3"/>
  <c r="B49" i="3"/>
  <c r="C49" i="3"/>
  <c r="D49" i="3"/>
  <c r="E49" i="3"/>
  <c r="A50" i="3"/>
  <c r="B50" i="3"/>
  <c r="C50" i="3"/>
  <c r="D50" i="3"/>
  <c r="E50" i="3"/>
  <c r="A51" i="3"/>
  <c r="B51" i="3"/>
  <c r="C51" i="3"/>
  <c r="D51" i="3"/>
  <c r="E51" i="3"/>
  <c r="A52" i="3"/>
  <c r="B52" i="3"/>
  <c r="C52" i="3"/>
  <c r="D52" i="3"/>
  <c r="E52" i="3"/>
  <c r="A53" i="3"/>
  <c r="B53" i="3"/>
  <c r="C53" i="3"/>
  <c r="D53" i="3"/>
  <c r="E53" i="3"/>
  <c r="A54" i="3"/>
  <c r="B54" i="3"/>
  <c r="C54" i="3"/>
  <c r="D54" i="3"/>
  <c r="E54" i="3"/>
  <c r="A55" i="3"/>
  <c r="B55" i="3"/>
  <c r="C55" i="3"/>
  <c r="D55" i="3"/>
  <c r="E55" i="3"/>
  <c r="A56" i="3"/>
  <c r="B56" i="3"/>
  <c r="C56" i="3"/>
  <c r="D56" i="3"/>
  <c r="E56" i="3"/>
  <c r="A57" i="3"/>
  <c r="B57" i="3"/>
  <c r="C57" i="3"/>
  <c r="D57" i="3"/>
  <c r="E57" i="3"/>
  <c r="A58" i="3"/>
  <c r="B58" i="3"/>
  <c r="C58" i="3"/>
  <c r="D58" i="3"/>
  <c r="E58" i="3"/>
  <c r="A59" i="3"/>
  <c r="B59" i="3"/>
  <c r="C59" i="3"/>
  <c r="D59" i="3"/>
  <c r="E59" i="3"/>
  <c r="A60" i="3"/>
  <c r="B60" i="3"/>
  <c r="C60" i="3"/>
  <c r="D60" i="3"/>
  <c r="E60" i="3"/>
  <c r="A61" i="3"/>
  <c r="B61" i="3"/>
  <c r="C61" i="3"/>
  <c r="D61" i="3"/>
  <c r="E61" i="3"/>
  <c r="A62" i="3"/>
  <c r="B62" i="3"/>
  <c r="C62" i="3"/>
  <c r="D62" i="3"/>
  <c r="E62" i="3"/>
  <c r="A63" i="3"/>
  <c r="B63" i="3"/>
  <c r="C63" i="3"/>
  <c r="D63" i="3"/>
  <c r="E63" i="3"/>
  <c r="A64" i="3"/>
  <c r="B64" i="3"/>
  <c r="C64" i="3"/>
  <c r="D64" i="3"/>
  <c r="E64" i="3"/>
  <c r="A65" i="3"/>
  <c r="B65" i="3"/>
  <c r="C65" i="3"/>
  <c r="D65" i="3"/>
  <c r="E65" i="3"/>
  <c r="A66" i="3"/>
  <c r="B66" i="3"/>
  <c r="C66" i="3"/>
  <c r="D66" i="3"/>
  <c r="E66" i="3"/>
  <c r="A67" i="3"/>
  <c r="B67" i="3"/>
  <c r="C67" i="3"/>
  <c r="D67" i="3"/>
  <c r="E67" i="3"/>
  <c r="A68" i="3"/>
  <c r="B68" i="3"/>
  <c r="C68" i="3"/>
  <c r="D68" i="3"/>
  <c r="E68" i="3"/>
  <c r="A69" i="3"/>
  <c r="B69" i="3"/>
  <c r="C69" i="3"/>
  <c r="D69" i="3"/>
  <c r="E69" i="3"/>
  <c r="A70" i="3"/>
  <c r="B70" i="3"/>
  <c r="C70" i="3"/>
  <c r="D70" i="3"/>
  <c r="E70" i="3"/>
  <c r="A71" i="3"/>
  <c r="B71" i="3"/>
  <c r="C71" i="3"/>
  <c r="D71" i="3"/>
  <c r="E71" i="3"/>
  <c r="A72" i="3"/>
  <c r="B72" i="3"/>
  <c r="C72" i="3"/>
  <c r="D72" i="3"/>
  <c r="E72" i="3"/>
  <c r="A73" i="3"/>
  <c r="B73" i="3"/>
  <c r="C73" i="3"/>
  <c r="D73" i="3"/>
  <c r="E73" i="3"/>
  <c r="A74" i="3"/>
  <c r="B74" i="3"/>
  <c r="C74" i="3"/>
  <c r="D74" i="3"/>
  <c r="E74" i="3"/>
  <c r="A75" i="3"/>
  <c r="B75" i="3"/>
  <c r="C75" i="3"/>
  <c r="D75" i="3"/>
  <c r="E75" i="3"/>
  <c r="A76" i="3"/>
  <c r="B76" i="3"/>
  <c r="C76" i="3"/>
  <c r="D76" i="3"/>
  <c r="E76" i="3"/>
  <c r="A77" i="3"/>
  <c r="B77" i="3"/>
  <c r="C77" i="3"/>
  <c r="D77" i="3"/>
  <c r="E77" i="3"/>
  <c r="A78" i="3"/>
  <c r="B78" i="3"/>
  <c r="C78" i="3"/>
  <c r="D78" i="3"/>
  <c r="E78" i="3"/>
  <c r="A79" i="3"/>
  <c r="B79" i="3"/>
  <c r="C79" i="3"/>
  <c r="D79" i="3"/>
  <c r="E79" i="3"/>
  <c r="A80" i="3"/>
  <c r="B80" i="3"/>
  <c r="C80" i="3"/>
  <c r="D80" i="3"/>
  <c r="E80" i="3"/>
  <c r="A81" i="3"/>
  <c r="B81" i="3"/>
  <c r="C81" i="3"/>
  <c r="D81" i="3"/>
  <c r="E81" i="3"/>
  <c r="A82" i="3"/>
  <c r="B82" i="3"/>
  <c r="C82" i="3"/>
  <c r="D82" i="3"/>
  <c r="E82" i="3"/>
  <c r="A83" i="3"/>
  <c r="B83" i="3"/>
  <c r="C83" i="3"/>
  <c r="D83" i="3"/>
  <c r="E83" i="3"/>
  <c r="A84" i="3"/>
  <c r="B84" i="3"/>
  <c r="C84" i="3"/>
  <c r="D84" i="3"/>
  <c r="E84" i="3"/>
  <c r="A85" i="3"/>
  <c r="B85" i="3"/>
  <c r="C85" i="3"/>
  <c r="D85" i="3"/>
  <c r="E85" i="3"/>
  <c r="A86" i="3"/>
  <c r="B86" i="3"/>
  <c r="C86" i="3"/>
  <c r="D86" i="3"/>
  <c r="E86" i="3"/>
  <c r="A87" i="3"/>
  <c r="B87" i="3"/>
  <c r="C87" i="3"/>
  <c r="D87" i="3"/>
  <c r="E87" i="3"/>
  <c r="A88" i="3"/>
  <c r="B88" i="3"/>
  <c r="C88" i="3"/>
  <c r="D88" i="3"/>
  <c r="E88" i="3"/>
  <c r="A89" i="3"/>
  <c r="B89" i="3"/>
  <c r="C89" i="3"/>
  <c r="D89" i="3"/>
  <c r="E89" i="3"/>
  <c r="A90" i="3"/>
  <c r="B90" i="3"/>
  <c r="C90" i="3"/>
  <c r="D90" i="3"/>
  <c r="E90" i="3"/>
  <c r="A91" i="3"/>
  <c r="B91" i="3"/>
  <c r="C91" i="3"/>
  <c r="D91" i="3"/>
  <c r="E91" i="3"/>
  <c r="A92" i="3"/>
  <c r="B92" i="3"/>
  <c r="C92" i="3"/>
  <c r="D92" i="3"/>
  <c r="E92" i="3"/>
  <c r="A93" i="3"/>
  <c r="B93" i="3"/>
  <c r="C93" i="3"/>
  <c r="D93" i="3"/>
  <c r="E93" i="3"/>
  <c r="A94" i="3"/>
  <c r="B94" i="3"/>
  <c r="C94" i="3"/>
  <c r="D94" i="3"/>
  <c r="E94" i="3"/>
  <c r="A95" i="3"/>
  <c r="B95" i="3"/>
  <c r="C95" i="3"/>
  <c r="D95" i="3"/>
  <c r="E95" i="3"/>
  <c r="A96" i="3"/>
  <c r="B96" i="3"/>
  <c r="C96" i="3"/>
  <c r="D96" i="3"/>
  <c r="E96" i="3"/>
  <c r="A97" i="3"/>
  <c r="B97" i="3"/>
  <c r="C97" i="3"/>
  <c r="D97" i="3"/>
  <c r="E97" i="3"/>
  <c r="A98" i="3"/>
  <c r="B98" i="3"/>
  <c r="C98" i="3"/>
  <c r="D98" i="3"/>
  <c r="E98" i="3"/>
  <c r="A99" i="3"/>
  <c r="B99" i="3"/>
  <c r="C99" i="3"/>
  <c r="D99" i="3"/>
  <c r="E99" i="3"/>
  <c r="A100" i="3"/>
  <c r="B100" i="3"/>
  <c r="C100" i="3"/>
  <c r="D100" i="3"/>
  <c r="E100" i="3"/>
  <c r="A101" i="3"/>
  <c r="B101" i="3"/>
  <c r="C101" i="3"/>
  <c r="D101" i="3"/>
  <c r="E101" i="3"/>
  <c r="A102" i="3"/>
  <c r="B102" i="3"/>
  <c r="C102" i="3"/>
  <c r="D102" i="3"/>
  <c r="E102" i="3"/>
  <c r="A103" i="3"/>
  <c r="B103" i="3"/>
  <c r="C103" i="3"/>
  <c r="D103" i="3"/>
  <c r="E103" i="3"/>
  <c r="A104" i="3"/>
  <c r="B104" i="3"/>
  <c r="C104" i="3"/>
  <c r="D104" i="3"/>
  <c r="E104" i="3"/>
  <c r="A105" i="3"/>
  <c r="B105" i="3"/>
  <c r="C105" i="3"/>
  <c r="D105" i="3"/>
  <c r="E105" i="3"/>
  <c r="A106" i="3"/>
  <c r="B106" i="3"/>
  <c r="C106" i="3"/>
  <c r="D106" i="3"/>
  <c r="E106" i="3"/>
  <c r="A107" i="3"/>
  <c r="B107" i="3"/>
  <c r="C107" i="3"/>
  <c r="D107" i="3"/>
  <c r="E107" i="3"/>
  <c r="A108" i="3"/>
  <c r="B108" i="3"/>
  <c r="C108" i="3"/>
  <c r="D108" i="3"/>
  <c r="E108" i="3"/>
  <c r="A109" i="3"/>
  <c r="B109" i="3"/>
  <c r="C109" i="3"/>
  <c r="D109" i="3"/>
  <c r="E109" i="3"/>
  <c r="A110" i="3"/>
  <c r="B110" i="3"/>
  <c r="C110" i="3"/>
  <c r="D110" i="3"/>
  <c r="E110" i="3"/>
  <c r="A111" i="3"/>
  <c r="B111" i="3"/>
  <c r="C111" i="3"/>
  <c r="D111" i="3"/>
  <c r="E111" i="3"/>
  <c r="A112" i="3"/>
  <c r="B112" i="3"/>
  <c r="C112" i="3"/>
  <c r="D112" i="3"/>
  <c r="E112" i="3"/>
  <c r="A113" i="3"/>
  <c r="B113" i="3"/>
  <c r="C113" i="3"/>
  <c r="D113" i="3"/>
  <c r="E113" i="3"/>
  <c r="A114" i="3"/>
  <c r="B114" i="3"/>
  <c r="C114" i="3"/>
  <c r="D114" i="3"/>
  <c r="E114" i="3"/>
  <c r="A115" i="3"/>
  <c r="B115" i="3"/>
  <c r="C115" i="3"/>
  <c r="D115" i="3"/>
  <c r="E115" i="3"/>
  <c r="A116" i="3"/>
  <c r="B116" i="3"/>
  <c r="C116" i="3"/>
  <c r="D116" i="3"/>
  <c r="E116" i="3"/>
  <c r="A117" i="3"/>
  <c r="B117" i="3"/>
  <c r="C117" i="3"/>
  <c r="D117" i="3"/>
  <c r="E117" i="3"/>
  <c r="A118" i="3"/>
  <c r="B118" i="3"/>
  <c r="C118" i="3"/>
  <c r="D118" i="3"/>
  <c r="E118" i="3"/>
  <c r="A119" i="3"/>
  <c r="B119" i="3"/>
  <c r="C119" i="3"/>
  <c r="D119" i="3"/>
  <c r="E119" i="3"/>
  <c r="A120" i="3"/>
  <c r="B120" i="3"/>
  <c r="C120" i="3"/>
  <c r="D120" i="3"/>
  <c r="E120" i="3"/>
  <c r="A121" i="3"/>
  <c r="B121" i="3"/>
  <c r="C121" i="3"/>
  <c r="D121" i="3"/>
  <c r="E121" i="3"/>
  <c r="A122" i="3"/>
  <c r="B122" i="3"/>
  <c r="C122" i="3"/>
  <c r="D122" i="3"/>
  <c r="E122" i="3"/>
  <c r="A123" i="3"/>
  <c r="B123" i="3"/>
  <c r="C123" i="3"/>
  <c r="D123" i="3"/>
  <c r="E123" i="3"/>
  <c r="A124" i="3"/>
  <c r="B124" i="3"/>
  <c r="C124" i="3"/>
  <c r="D124" i="3"/>
  <c r="E124" i="3"/>
  <c r="A125" i="3"/>
  <c r="B125" i="3"/>
  <c r="C125" i="3"/>
  <c r="D125" i="3"/>
  <c r="E125" i="3"/>
  <c r="A126" i="3"/>
  <c r="B126" i="3"/>
  <c r="C126" i="3"/>
  <c r="D126" i="3"/>
  <c r="E126" i="3"/>
  <c r="A127" i="3"/>
  <c r="B127" i="3"/>
  <c r="C127" i="3"/>
  <c r="D127" i="3"/>
  <c r="E127" i="3"/>
  <c r="A128" i="3"/>
  <c r="B128" i="3"/>
  <c r="C128" i="3"/>
  <c r="D128" i="3"/>
  <c r="E128" i="3"/>
  <c r="A129" i="3"/>
  <c r="B129" i="3"/>
  <c r="C129" i="3"/>
  <c r="D129" i="3"/>
  <c r="E129" i="3"/>
  <c r="A130" i="3"/>
  <c r="B130" i="3"/>
  <c r="C130" i="3"/>
  <c r="D130" i="3"/>
  <c r="E130" i="3"/>
  <c r="A131" i="3"/>
  <c r="B131" i="3"/>
  <c r="C131" i="3"/>
  <c r="D131" i="3"/>
  <c r="E131" i="3"/>
  <c r="A132" i="3"/>
  <c r="B132" i="3"/>
  <c r="C132" i="3"/>
  <c r="D132" i="3"/>
  <c r="E132" i="3"/>
  <c r="A133" i="3"/>
  <c r="B133" i="3"/>
  <c r="C133" i="3"/>
  <c r="D133" i="3"/>
  <c r="E133" i="3"/>
  <c r="A134" i="3"/>
  <c r="B134" i="3"/>
  <c r="C134" i="3"/>
  <c r="D134" i="3"/>
  <c r="E134" i="3"/>
  <c r="A135" i="3"/>
  <c r="B135" i="3"/>
  <c r="C135" i="3"/>
  <c r="D135" i="3"/>
  <c r="E135" i="3"/>
  <c r="A136" i="3"/>
  <c r="B136" i="3"/>
  <c r="C136" i="3"/>
  <c r="D136" i="3"/>
  <c r="E136" i="3"/>
  <c r="A137" i="3"/>
  <c r="B137" i="3"/>
  <c r="C137" i="3"/>
  <c r="D137" i="3"/>
  <c r="E137" i="3"/>
  <c r="A138" i="3"/>
  <c r="B138" i="3"/>
  <c r="C138" i="3"/>
  <c r="D138" i="3"/>
  <c r="E138" i="3"/>
  <c r="A139" i="3"/>
  <c r="B139" i="3"/>
  <c r="C139" i="3"/>
  <c r="D139" i="3"/>
  <c r="E139" i="3"/>
  <c r="A140" i="3"/>
  <c r="B140" i="3"/>
  <c r="C140" i="3"/>
  <c r="D140" i="3"/>
  <c r="E140" i="3"/>
  <c r="A141" i="3"/>
  <c r="B141" i="3"/>
  <c r="C141" i="3"/>
  <c r="D141" i="3"/>
  <c r="E141" i="3"/>
  <c r="A142" i="3"/>
  <c r="B142" i="3"/>
  <c r="C142" i="3"/>
  <c r="D142" i="3"/>
  <c r="E142" i="3"/>
  <c r="A143" i="3"/>
  <c r="B143" i="3"/>
  <c r="C143" i="3"/>
  <c r="D143" i="3"/>
  <c r="E143" i="3"/>
  <c r="A144" i="3"/>
  <c r="B144" i="3"/>
  <c r="C144" i="3"/>
  <c r="D144" i="3"/>
  <c r="E144" i="3"/>
  <c r="A145" i="3"/>
  <c r="B145" i="3"/>
  <c r="C145" i="3"/>
  <c r="D145" i="3"/>
  <c r="E145" i="3"/>
  <c r="A146" i="3"/>
  <c r="B146" i="3"/>
  <c r="C146" i="3"/>
  <c r="D146" i="3"/>
  <c r="E146" i="3"/>
  <c r="A147" i="3"/>
  <c r="B147" i="3"/>
  <c r="C147" i="3"/>
  <c r="D147" i="3"/>
  <c r="E147" i="3"/>
  <c r="A148" i="3"/>
  <c r="B148" i="3"/>
  <c r="C148" i="3"/>
  <c r="D148" i="3"/>
  <c r="E148" i="3"/>
  <c r="A149" i="3"/>
  <c r="B149" i="3"/>
  <c r="C149" i="3"/>
  <c r="D149" i="3"/>
  <c r="E149" i="3"/>
  <c r="A150" i="3"/>
  <c r="B150" i="3"/>
  <c r="C150" i="3"/>
  <c r="D150" i="3"/>
  <c r="E150" i="3"/>
  <c r="A151" i="3"/>
  <c r="B151" i="3"/>
  <c r="C151" i="3"/>
  <c r="D151" i="3"/>
  <c r="E151" i="3"/>
  <c r="A152" i="3"/>
  <c r="B152" i="3"/>
  <c r="C152" i="3"/>
  <c r="D152" i="3"/>
  <c r="E152" i="3"/>
  <c r="A153" i="3"/>
  <c r="B153" i="3"/>
  <c r="C153" i="3"/>
  <c r="D153" i="3"/>
  <c r="E153" i="3"/>
  <c r="A154" i="3"/>
  <c r="B154" i="3"/>
  <c r="C154" i="3"/>
  <c r="D154" i="3"/>
  <c r="E154" i="3"/>
  <c r="A155" i="3"/>
  <c r="B155" i="3"/>
  <c r="C155" i="3"/>
  <c r="D155" i="3"/>
  <c r="E155" i="3"/>
  <c r="A156" i="3"/>
  <c r="B156" i="3"/>
  <c r="C156" i="3"/>
  <c r="D156" i="3"/>
  <c r="E156" i="3"/>
  <c r="A157" i="3"/>
  <c r="B157" i="3"/>
  <c r="C157" i="3"/>
  <c r="D157" i="3"/>
  <c r="E157" i="3"/>
  <c r="A158" i="3"/>
  <c r="B158" i="3"/>
  <c r="C158" i="3"/>
  <c r="D158" i="3"/>
  <c r="E158" i="3"/>
  <c r="A159" i="3"/>
  <c r="B159" i="3"/>
  <c r="C159" i="3"/>
  <c r="D159" i="3"/>
  <c r="E159" i="3"/>
  <c r="A160" i="3"/>
  <c r="B160" i="3"/>
  <c r="C160" i="3"/>
  <c r="D160" i="3"/>
  <c r="E160" i="3"/>
  <c r="A161" i="3"/>
  <c r="B161" i="3"/>
  <c r="C161" i="3"/>
  <c r="D161" i="3"/>
  <c r="E161" i="3"/>
  <c r="A162" i="3"/>
  <c r="B162" i="3"/>
  <c r="C162" i="3"/>
  <c r="D162" i="3"/>
  <c r="E162" i="3"/>
  <c r="A163" i="3"/>
  <c r="B163" i="3"/>
  <c r="C163" i="3"/>
  <c r="D163" i="3"/>
  <c r="E163" i="3"/>
  <c r="A164" i="3"/>
  <c r="B164" i="3"/>
  <c r="C164" i="3"/>
  <c r="D164" i="3"/>
  <c r="E164" i="3"/>
  <c r="A165" i="3"/>
  <c r="B165" i="3"/>
  <c r="C165" i="3"/>
  <c r="D165" i="3"/>
  <c r="E165" i="3"/>
  <c r="A166" i="3"/>
  <c r="B166" i="3"/>
  <c r="C166" i="3"/>
  <c r="D166" i="3"/>
  <c r="E166" i="3"/>
  <c r="A167" i="3"/>
  <c r="B167" i="3"/>
  <c r="C167" i="3"/>
  <c r="D167" i="3"/>
  <c r="E167" i="3"/>
  <c r="A168" i="3"/>
  <c r="B168" i="3"/>
  <c r="C168" i="3"/>
  <c r="D168" i="3"/>
  <c r="E168" i="3"/>
  <c r="A169" i="3"/>
  <c r="B169" i="3"/>
  <c r="C169" i="3"/>
  <c r="D169" i="3"/>
  <c r="E169" i="3"/>
  <c r="A170" i="3"/>
  <c r="B170" i="3"/>
  <c r="C170" i="3"/>
  <c r="D170" i="3"/>
  <c r="E170" i="3"/>
  <c r="A171" i="3"/>
  <c r="B171" i="3"/>
  <c r="C171" i="3"/>
  <c r="D171" i="3"/>
  <c r="E171" i="3"/>
  <c r="A172" i="3"/>
  <c r="B172" i="3"/>
  <c r="C172" i="3"/>
  <c r="D172" i="3"/>
  <c r="E172" i="3"/>
  <c r="A173" i="3"/>
  <c r="B173" i="3"/>
  <c r="C173" i="3"/>
  <c r="D173" i="3"/>
  <c r="E173" i="3"/>
  <c r="A174" i="3"/>
  <c r="B174" i="3"/>
  <c r="C174" i="3"/>
  <c r="D174" i="3"/>
  <c r="E174" i="3"/>
  <c r="A175" i="3"/>
  <c r="B175" i="3"/>
  <c r="C175" i="3"/>
  <c r="D175" i="3"/>
  <c r="E175" i="3"/>
  <c r="A176" i="3"/>
  <c r="B176" i="3"/>
  <c r="C176" i="3"/>
  <c r="D176" i="3"/>
  <c r="E176" i="3"/>
  <c r="A177" i="3"/>
  <c r="B177" i="3"/>
  <c r="C177" i="3"/>
  <c r="D177" i="3"/>
  <c r="E177" i="3"/>
  <c r="A178" i="3"/>
  <c r="B178" i="3"/>
  <c r="C178" i="3"/>
  <c r="D178" i="3"/>
  <c r="E178" i="3"/>
  <c r="A179" i="3"/>
  <c r="B179" i="3"/>
  <c r="C179" i="3"/>
  <c r="D179" i="3"/>
  <c r="E179" i="3"/>
  <c r="A180" i="3"/>
  <c r="B180" i="3"/>
  <c r="C180" i="3"/>
  <c r="D180" i="3"/>
  <c r="E180" i="3"/>
  <c r="A181" i="3"/>
  <c r="B181" i="3"/>
  <c r="C181" i="3"/>
  <c r="D181" i="3"/>
  <c r="E181" i="3"/>
  <c r="A182" i="3"/>
  <c r="B182" i="3"/>
  <c r="C182" i="3"/>
  <c r="D182" i="3"/>
  <c r="E182" i="3"/>
  <c r="A183" i="3"/>
  <c r="B183" i="3"/>
  <c r="C183" i="3"/>
  <c r="D183" i="3"/>
  <c r="E183" i="3"/>
  <c r="A184" i="3"/>
  <c r="B184" i="3"/>
  <c r="C184" i="3"/>
  <c r="D184" i="3"/>
  <c r="E184" i="3"/>
  <c r="A185" i="3"/>
  <c r="B185" i="3"/>
  <c r="C185" i="3"/>
  <c r="D185" i="3"/>
  <c r="E185" i="3"/>
  <c r="A186" i="3"/>
  <c r="B186" i="3"/>
  <c r="C186" i="3"/>
  <c r="D186" i="3"/>
  <c r="E186" i="3"/>
  <c r="A187" i="3"/>
  <c r="B187" i="3"/>
  <c r="C187" i="3"/>
  <c r="D187" i="3"/>
  <c r="E187" i="3"/>
  <c r="A188" i="3"/>
  <c r="B188" i="3"/>
  <c r="C188" i="3"/>
  <c r="D188" i="3"/>
  <c r="E188" i="3"/>
  <c r="A189" i="3"/>
  <c r="B189" i="3"/>
  <c r="C189" i="3"/>
  <c r="D189" i="3"/>
  <c r="E189" i="3"/>
  <c r="A190" i="3"/>
  <c r="B190" i="3"/>
  <c r="C190" i="3"/>
  <c r="D190" i="3"/>
  <c r="E190" i="3"/>
  <c r="A191" i="3"/>
  <c r="B191" i="3"/>
  <c r="C191" i="3"/>
  <c r="D191" i="3"/>
  <c r="E191" i="3"/>
  <c r="A192" i="3"/>
  <c r="B192" i="3"/>
  <c r="C192" i="3"/>
  <c r="D192" i="3"/>
  <c r="E192" i="3"/>
  <c r="A193" i="3"/>
  <c r="B193" i="3"/>
  <c r="C193" i="3"/>
  <c r="D193" i="3"/>
  <c r="E193" i="3"/>
  <c r="A194" i="3"/>
  <c r="B194" i="3"/>
  <c r="C194" i="3"/>
  <c r="D194" i="3"/>
  <c r="E194" i="3"/>
  <c r="A195" i="3"/>
  <c r="B195" i="3"/>
  <c r="C195" i="3"/>
  <c r="D195" i="3"/>
  <c r="E195" i="3"/>
  <c r="A196" i="3"/>
  <c r="B196" i="3"/>
  <c r="C196" i="3"/>
  <c r="D196" i="3"/>
  <c r="E196" i="3"/>
  <c r="A197" i="3"/>
  <c r="B197" i="3"/>
  <c r="C197" i="3"/>
  <c r="D197" i="3"/>
  <c r="E197" i="3"/>
  <c r="A198" i="3"/>
  <c r="B198" i="3"/>
  <c r="C198" i="3"/>
  <c r="D198" i="3"/>
  <c r="E198" i="3"/>
  <c r="A199" i="3"/>
  <c r="B199" i="3"/>
  <c r="C199" i="3"/>
  <c r="D199" i="3"/>
  <c r="E199" i="3"/>
  <c r="A200" i="3"/>
  <c r="B200" i="3"/>
  <c r="C200" i="3"/>
  <c r="D200" i="3"/>
  <c r="E200" i="3"/>
  <c r="A201" i="3"/>
  <c r="B201" i="3"/>
  <c r="C201" i="3"/>
  <c r="D201" i="3"/>
  <c r="E201" i="3"/>
  <c r="A202" i="3"/>
  <c r="B202" i="3"/>
  <c r="C202" i="3"/>
  <c r="D202" i="3"/>
  <c r="E202" i="3"/>
  <c r="A203" i="3"/>
  <c r="B203" i="3"/>
  <c r="C203" i="3"/>
  <c r="D203" i="3"/>
  <c r="E203" i="3"/>
  <c r="A204" i="3"/>
  <c r="B204" i="3"/>
  <c r="C204" i="3"/>
  <c r="D204" i="3"/>
  <c r="E204" i="3"/>
  <c r="B205" i="3"/>
  <c r="C205" i="3"/>
  <c r="D205" i="3"/>
  <c r="E205" i="3"/>
  <c r="A206" i="3"/>
  <c r="B206" i="3"/>
  <c r="C206" i="3"/>
  <c r="D206" i="3"/>
  <c r="E206" i="3"/>
  <c r="B207" i="3"/>
  <c r="C207" i="3"/>
  <c r="D207" i="3"/>
  <c r="E207" i="3"/>
  <c r="A208" i="3"/>
  <c r="B208" i="3"/>
  <c r="C208" i="3"/>
  <c r="D208" i="3"/>
  <c r="E208" i="3"/>
  <c r="A209" i="3"/>
  <c r="B209" i="3"/>
  <c r="C209" i="3"/>
  <c r="D209" i="3"/>
  <c r="E209" i="3"/>
  <c r="A210" i="3"/>
  <c r="B210" i="3"/>
  <c r="C210" i="3"/>
  <c r="D210" i="3"/>
  <c r="E210" i="3"/>
  <c r="A211" i="3"/>
  <c r="B211" i="3"/>
  <c r="C211" i="3"/>
  <c r="D211" i="3"/>
  <c r="E211" i="3"/>
  <c r="A212" i="3"/>
  <c r="B212" i="3"/>
  <c r="C212" i="3"/>
  <c r="D212" i="3"/>
  <c r="E212" i="3"/>
  <c r="A213" i="3"/>
  <c r="B213" i="3"/>
  <c r="C213" i="3"/>
  <c r="D213" i="3"/>
  <c r="E213" i="3"/>
  <c r="A214" i="3"/>
  <c r="B214" i="3"/>
  <c r="C214" i="3"/>
  <c r="D214" i="3"/>
  <c r="E214" i="3"/>
  <c r="A215" i="3"/>
  <c r="B215" i="3"/>
  <c r="C215" i="3"/>
  <c r="D215" i="3"/>
  <c r="E215" i="3"/>
  <c r="A216" i="3"/>
  <c r="B216" i="3"/>
  <c r="C216" i="3"/>
  <c r="D216" i="3"/>
  <c r="E216" i="3"/>
  <c r="A217" i="3"/>
  <c r="B217" i="3"/>
  <c r="C217" i="3"/>
  <c r="D217" i="3"/>
  <c r="E217" i="3"/>
  <c r="A218" i="3"/>
  <c r="B218" i="3"/>
  <c r="C218" i="3"/>
  <c r="D218" i="3"/>
  <c r="E218" i="3"/>
  <c r="A219" i="3"/>
  <c r="B219" i="3"/>
  <c r="C219" i="3"/>
  <c r="D219" i="3"/>
  <c r="E219" i="3"/>
  <c r="A220" i="3"/>
  <c r="B220" i="3"/>
  <c r="C220" i="3"/>
  <c r="D220" i="3"/>
  <c r="E220" i="3"/>
  <c r="A221" i="3"/>
  <c r="B221" i="3"/>
  <c r="C221" i="3"/>
  <c r="D221" i="3"/>
  <c r="E221" i="3"/>
  <c r="A222" i="3"/>
  <c r="B222" i="3"/>
  <c r="C222" i="3"/>
  <c r="D222" i="3"/>
  <c r="E222" i="3"/>
  <c r="A223" i="3"/>
  <c r="B223" i="3"/>
  <c r="C223" i="3"/>
  <c r="D223" i="3"/>
  <c r="E223" i="3"/>
  <c r="A224" i="3"/>
  <c r="B224" i="3"/>
  <c r="C224" i="3"/>
  <c r="D224" i="3"/>
  <c r="E224" i="3"/>
  <c r="A225" i="3"/>
  <c r="B225" i="3"/>
  <c r="C225" i="3"/>
  <c r="D225" i="3"/>
  <c r="E225" i="3"/>
  <c r="A226" i="3"/>
  <c r="B226" i="3"/>
  <c r="C226" i="3"/>
  <c r="D226" i="3"/>
  <c r="E226" i="3"/>
  <c r="A227" i="3"/>
  <c r="B227" i="3"/>
  <c r="C227" i="3"/>
  <c r="D227" i="3"/>
  <c r="E227" i="3"/>
  <c r="A228" i="3"/>
  <c r="B228" i="3"/>
  <c r="C228" i="3"/>
  <c r="D228" i="3"/>
  <c r="E228" i="3"/>
  <c r="A229" i="3"/>
  <c r="B229" i="3"/>
  <c r="C229" i="3"/>
  <c r="D229" i="3"/>
  <c r="E229" i="3"/>
  <c r="A230" i="3"/>
  <c r="B230" i="3"/>
  <c r="C230" i="3"/>
  <c r="D230" i="3"/>
  <c r="E230" i="3"/>
  <c r="A231" i="3"/>
  <c r="B231" i="3"/>
  <c r="C231" i="3"/>
  <c r="D231" i="3"/>
  <c r="E231" i="3"/>
  <c r="A232" i="3"/>
  <c r="B232" i="3"/>
  <c r="C232" i="3"/>
  <c r="D232" i="3"/>
  <c r="E232" i="3"/>
  <c r="A233" i="3"/>
  <c r="B233" i="3"/>
  <c r="C233" i="3"/>
  <c r="D233" i="3"/>
  <c r="E233" i="3"/>
  <c r="A234" i="3"/>
  <c r="B234" i="3"/>
  <c r="C234" i="3"/>
  <c r="D234" i="3"/>
  <c r="E234" i="3"/>
  <c r="A235" i="3"/>
  <c r="B235" i="3"/>
  <c r="C235" i="3"/>
  <c r="D235" i="3"/>
  <c r="E235" i="3"/>
  <c r="A236" i="3"/>
  <c r="B236" i="3"/>
  <c r="C236" i="3"/>
  <c r="D236" i="3"/>
  <c r="E236" i="3"/>
  <c r="A237" i="3"/>
  <c r="B237" i="3"/>
  <c r="C237" i="3"/>
  <c r="D237" i="3"/>
  <c r="E237" i="3"/>
  <c r="A238" i="3"/>
  <c r="B238" i="3"/>
  <c r="C238" i="3"/>
  <c r="D238" i="3"/>
  <c r="E238" i="3"/>
  <c r="A239" i="3"/>
  <c r="B239" i="3"/>
  <c r="C239" i="3"/>
  <c r="D239" i="3"/>
  <c r="E239" i="3"/>
  <c r="A240" i="3"/>
  <c r="B240" i="3"/>
  <c r="C240" i="3"/>
  <c r="D240" i="3"/>
  <c r="E240" i="3"/>
  <c r="A241" i="3"/>
  <c r="B241" i="3"/>
  <c r="C241" i="3"/>
  <c r="D241" i="3"/>
  <c r="E241" i="3"/>
  <c r="A242" i="3"/>
  <c r="B242" i="3"/>
  <c r="C242" i="3"/>
  <c r="D242" i="3"/>
  <c r="E242" i="3"/>
  <c r="A243" i="3"/>
  <c r="B243" i="3"/>
  <c r="C243" i="3"/>
  <c r="D243" i="3"/>
  <c r="E243" i="3"/>
  <c r="A244" i="3"/>
  <c r="B244" i="3"/>
  <c r="C244" i="3"/>
  <c r="D244" i="3"/>
  <c r="E244" i="3"/>
  <c r="A245" i="3"/>
  <c r="B245" i="3"/>
  <c r="C245" i="3"/>
  <c r="D245" i="3"/>
  <c r="E245" i="3"/>
  <c r="A246" i="3"/>
  <c r="B246" i="3"/>
  <c r="C246" i="3"/>
  <c r="D246" i="3"/>
  <c r="E246" i="3"/>
  <c r="A247" i="3"/>
  <c r="B247" i="3"/>
  <c r="C247" i="3"/>
  <c r="D247" i="3"/>
  <c r="E247" i="3"/>
  <c r="A248" i="3"/>
  <c r="B248" i="3"/>
  <c r="C248" i="3"/>
  <c r="D248" i="3"/>
  <c r="E248" i="3"/>
  <c r="A249" i="3"/>
  <c r="B249" i="3"/>
  <c r="C249" i="3"/>
  <c r="D249" i="3"/>
  <c r="E249" i="3"/>
  <c r="A250" i="3"/>
  <c r="B250" i="3"/>
  <c r="C250" i="3"/>
  <c r="D250" i="3"/>
  <c r="E250" i="3"/>
  <c r="A251" i="3"/>
  <c r="B251" i="3"/>
  <c r="C251" i="3"/>
  <c r="D251" i="3"/>
  <c r="E251" i="3"/>
  <c r="A252" i="3"/>
  <c r="B252" i="3"/>
  <c r="C252" i="3"/>
  <c r="D252" i="3"/>
  <c r="E252" i="3"/>
  <c r="A253" i="3"/>
  <c r="B253" i="3"/>
  <c r="C253" i="3"/>
  <c r="D253" i="3"/>
  <c r="E253" i="3"/>
  <c r="A254" i="3"/>
  <c r="B254" i="3"/>
  <c r="C254" i="3"/>
  <c r="D254" i="3"/>
  <c r="E254" i="3"/>
  <c r="A255" i="3"/>
  <c r="B255" i="3"/>
  <c r="C255" i="3"/>
  <c r="D255" i="3"/>
  <c r="E255" i="3"/>
  <c r="A256" i="3"/>
  <c r="B256" i="3"/>
  <c r="C256" i="3"/>
  <c r="D256" i="3"/>
  <c r="E256" i="3"/>
  <c r="A257" i="3"/>
  <c r="B257" i="3"/>
  <c r="C257" i="3"/>
  <c r="D257" i="3"/>
  <c r="E257" i="3"/>
  <c r="A258" i="3"/>
  <c r="B258" i="3"/>
  <c r="C258" i="3"/>
  <c r="D258" i="3"/>
  <c r="E258" i="3"/>
  <c r="A259" i="3"/>
  <c r="B259" i="3"/>
  <c r="C259" i="3"/>
  <c r="D259" i="3"/>
  <c r="E259" i="3"/>
  <c r="A260" i="3"/>
  <c r="B260" i="3"/>
  <c r="C260" i="3"/>
  <c r="D260" i="3"/>
  <c r="E260" i="3"/>
  <c r="A261" i="3"/>
  <c r="B261" i="3"/>
  <c r="C261" i="3"/>
  <c r="D261" i="3"/>
  <c r="E261" i="3"/>
  <c r="A262" i="3"/>
  <c r="B262" i="3"/>
  <c r="C262" i="3"/>
  <c r="D262" i="3"/>
  <c r="E262" i="3"/>
  <c r="A263" i="3"/>
  <c r="B263" i="3"/>
  <c r="C263" i="3"/>
  <c r="D263" i="3"/>
  <c r="E263" i="3"/>
  <c r="A264" i="3"/>
  <c r="B264" i="3"/>
  <c r="C264" i="3"/>
  <c r="D264" i="3"/>
  <c r="E264" i="3"/>
  <c r="A265" i="3"/>
  <c r="B265" i="3"/>
  <c r="C265" i="3"/>
  <c r="D265" i="3"/>
  <c r="E265" i="3"/>
  <c r="A266" i="3"/>
  <c r="B266" i="3"/>
  <c r="C266" i="3"/>
  <c r="D266" i="3"/>
  <c r="E266" i="3"/>
  <c r="A267" i="3"/>
  <c r="B267" i="3"/>
  <c r="C267" i="3"/>
  <c r="D267" i="3"/>
  <c r="E267" i="3"/>
  <c r="A268" i="3"/>
  <c r="B268" i="3"/>
  <c r="C268" i="3"/>
  <c r="D268" i="3"/>
  <c r="E268" i="3"/>
  <c r="A269" i="3"/>
  <c r="B269" i="3"/>
  <c r="C269" i="3"/>
  <c r="D269" i="3"/>
  <c r="E269" i="3"/>
  <c r="A270" i="3"/>
  <c r="B270" i="3"/>
  <c r="C270" i="3"/>
  <c r="D270" i="3"/>
  <c r="E270" i="3"/>
  <c r="A271" i="3"/>
  <c r="B271" i="3"/>
  <c r="C271" i="3"/>
  <c r="D271" i="3"/>
  <c r="E271" i="3"/>
  <c r="A272" i="3"/>
  <c r="B272" i="3"/>
  <c r="C272" i="3"/>
  <c r="D272" i="3"/>
  <c r="E272" i="3"/>
  <c r="A273" i="3"/>
  <c r="B273" i="3"/>
  <c r="C273" i="3"/>
  <c r="D273" i="3"/>
  <c r="E273" i="3"/>
  <c r="A274" i="3"/>
  <c r="B274" i="3"/>
  <c r="C274" i="3"/>
  <c r="D274" i="3"/>
  <c r="E274" i="3"/>
  <c r="A275" i="3"/>
  <c r="B275" i="3"/>
  <c r="C275" i="3"/>
  <c r="D275" i="3"/>
  <c r="E275" i="3"/>
  <c r="A276" i="3"/>
  <c r="B276" i="3"/>
  <c r="C276" i="3"/>
  <c r="D276" i="3"/>
  <c r="E276" i="3"/>
  <c r="A277" i="3"/>
  <c r="B277" i="3"/>
  <c r="C277" i="3"/>
  <c r="D277" i="3"/>
  <c r="E277" i="3"/>
  <c r="A278" i="3"/>
  <c r="B278" i="3"/>
  <c r="C278" i="3"/>
  <c r="D278" i="3"/>
  <c r="E278" i="3"/>
  <c r="A279" i="3"/>
  <c r="B279" i="3"/>
  <c r="C279" i="3"/>
  <c r="D279" i="3"/>
  <c r="E279" i="3"/>
  <c r="A280" i="3"/>
  <c r="B280" i="3"/>
  <c r="C280" i="3"/>
  <c r="D280" i="3"/>
  <c r="E280" i="3"/>
  <c r="A281" i="3"/>
  <c r="B281" i="3"/>
  <c r="C281" i="3"/>
  <c r="D281" i="3"/>
  <c r="E281" i="3"/>
  <c r="A282" i="3"/>
  <c r="B282" i="3"/>
  <c r="C282" i="3"/>
  <c r="D282" i="3"/>
  <c r="E282" i="3"/>
  <c r="A283" i="3"/>
  <c r="B283" i="3"/>
  <c r="C283" i="3"/>
  <c r="D283" i="3"/>
  <c r="E283" i="3"/>
  <c r="A284" i="3"/>
  <c r="B284" i="3"/>
  <c r="C284" i="3"/>
  <c r="D284" i="3"/>
  <c r="E284" i="3"/>
  <c r="A285" i="3"/>
  <c r="B285" i="3"/>
  <c r="C285" i="3"/>
  <c r="D285" i="3"/>
  <c r="E285" i="3"/>
  <c r="A286" i="3"/>
  <c r="B286" i="3"/>
  <c r="C286" i="3"/>
  <c r="D286" i="3"/>
  <c r="E286" i="3"/>
  <c r="A287" i="3"/>
  <c r="B287" i="3"/>
  <c r="C287" i="3"/>
  <c r="D287" i="3"/>
  <c r="E287" i="3"/>
  <c r="A288" i="3"/>
  <c r="B288" i="3"/>
  <c r="C288" i="3"/>
  <c r="D288" i="3"/>
  <c r="E288" i="3"/>
  <c r="A289" i="3"/>
  <c r="B289" i="3"/>
  <c r="C289" i="3"/>
  <c r="D289" i="3"/>
  <c r="E289" i="3"/>
  <c r="A290" i="3"/>
  <c r="B290" i="3"/>
  <c r="C290" i="3"/>
  <c r="D290" i="3"/>
  <c r="E290" i="3"/>
  <c r="A291" i="3"/>
  <c r="B291" i="3"/>
  <c r="C291" i="3"/>
  <c r="D291" i="3"/>
  <c r="E291" i="3"/>
  <c r="A292" i="3"/>
  <c r="B292" i="3"/>
  <c r="C292" i="3"/>
  <c r="D292" i="3"/>
  <c r="E292" i="3"/>
  <c r="A293" i="3"/>
  <c r="B293" i="3"/>
  <c r="C293" i="3"/>
  <c r="D293" i="3"/>
  <c r="E293" i="3"/>
  <c r="A294" i="3"/>
  <c r="B294" i="3"/>
  <c r="C294" i="3"/>
  <c r="D294" i="3"/>
  <c r="E294" i="3"/>
  <c r="A295" i="3"/>
  <c r="B295" i="3"/>
  <c r="C295" i="3"/>
  <c r="D295" i="3"/>
  <c r="E295" i="3"/>
  <c r="A296" i="3"/>
  <c r="B296" i="3"/>
  <c r="C296" i="3"/>
  <c r="D296" i="3"/>
  <c r="E296" i="3"/>
  <c r="A297" i="3"/>
  <c r="B297" i="3"/>
  <c r="C297" i="3"/>
  <c r="D297" i="3"/>
  <c r="E297" i="3"/>
  <c r="A298" i="3"/>
  <c r="B298" i="3"/>
  <c r="C298" i="3"/>
  <c r="D298" i="3"/>
  <c r="E298" i="3"/>
  <c r="A299" i="3"/>
  <c r="B299" i="3"/>
  <c r="C299" i="3"/>
  <c r="D299" i="3"/>
  <c r="E299" i="3"/>
  <c r="A300" i="3"/>
  <c r="B300" i="3"/>
  <c r="C300" i="3"/>
  <c r="D300" i="3"/>
  <c r="E300" i="3"/>
  <c r="A301" i="3"/>
  <c r="B301" i="3"/>
  <c r="C301" i="3"/>
  <c r="D301" i="3"/>
  <c r="E301" i="3"/>
  <c r="A302" i="3"/>
  <c r="B302" i="3"/>
  <c r="C302" i="3"/>
  <c r="D302" i="3"/>
  <c r="E302" i="3"/>
  <c r="A303" i="3"/>
  <c r="B303" i="3"/>
  <c r="C303" i="3"/>
  <c r="D303" i="3"/>
  <c r="E303" i="3"/>
  <c r="A304" i="3"/>
  <c r="B304" i="3"/>
  <c r="C304" i="3"/>
  <c r="D304" i="3"/>
  <c r="E304" i="3"/>
  <c r="A305" i="3"/>
  <c r="B305" i="3"/>
  <c r="C305" i="3"/>
  <c r="D305" i="3"/>
  <c r="E305" i="3"/>
  <c r="A306" i="3"/>
  <c r="B306" i="3"/>
  <c r="C306" i="3"/>
  <c r="D306" i="3"/>
  <c r="E306" i="3"/>
  <c r="A307" i="3"/>
  <c r="B307" i="3"/>
  <c r="C307" i="3"/>
  <c r="D307" i="3"/>
  <c r="E307" i="3"/>
  <c r="A308" i="3"/>
  <c r="B308" i="3"/>
  <c r="C308" i="3"/>
  <c r="D308" i="3"/>
  <c r="E308" i="3"/>
  <c r="A309" i="3"/>
  <c r="B309" i="3"/>
  <c r="C309" i="3"/>
  <c r="D309" i="3"/>
  <c r="E309" i="3"/>
  <c r="A310" i="3"/>
  <c r="B310" i="3"/>
  <c r="C310" i="3"/>
  <c r="D310" i="3"/>
  <c r="E310" i="3"/>
  <c r="A311" i="3"/>
  <c r="B311" i="3"/>
  <c r="C311" i="3"/>
  <c r="D311" i="3"/>
  <c r="E311" i="3"/>
  <c r="A312" i="3"/>
  <c r="B312" i="3"/>
  <c r="C312" i="3"/>
  <c r="D312" i="3"/>
  <c r="E312" i="3"/>
  <c r="A313" i="3"/>
  <c r="B313" i="3"/>
  <c r="C313" i="3"/>
  <c r="D313" i="3"/>
  <c r="E313" i="3"/>
  <c r="A314" i="3"/>
  <c r="B314" i="3"/>
  <c r="C314" i="3"/>
  <c r="D314" i="3"/>
  <c r="E314" i="3"/>
  <c r="A315" i="3"/>
  <c r="B315" i="3"/>
  <c r="C315" i="3"/>
  <c r="D315" i="3"/>
  <c r="E315" i="3"/>
  <c r="A316" i="3"/>
  <c r="B316" i="3"/>
  <c r="C316" i="3"/>
  <c r="D316" i="3"/>
  <c r="E316" i="3"/>
  <c r="A317" i="3"/>
  <c r="B317" i="3"/>
  <c r="C317" i="3"/>
  <c r="D317" i="3"/>
  <c r="E317" i="3"/>
  <c r="A318" i="3"/>
  <c r="B318" i="3"/>
  <c r="C318" i="3"/>
  <c r="D318" i="3"/>
  <c r="E318" i="3"/>
  <c r="A319" i="3"/>
  <c r="B319" i="3"/>
  <c r="C319" i="3"/>
  <c r="D319" i="3"/>
  <c r="E319" i="3"/>
  <c r="A320" i="3"/>
  <c r="B320" i="3"/>
  <c r="C320" i="3"/>
  <c r="D320" i="3"/>
  <c r="E320" i="3"/>
  <c r="A321" i="3"/>
  <c r="B321" i="3"/>
  <c r="C321" i="3"/>
  <c r="D321" i="3"/>
  <c r="E321" i="3"/>
  <c r="A322" i="3"/>
  <c r="B322" i="3"/>
  <c r="C322" i="3"/>
  <c r="D322" i="3"/>
  <c r="E322" i="3"/>
  <c r="A323" i="3"/>
  <c r="B323" i="3"/>
  <c r="C323" i="3"/>
  <c r="D323" i="3"/>
  <c r="E323" i="3"/>
  <c r="A324" i="3"/>
  <c r="B324" i="3"/>
  <c r="C324" i="3"/>
  <c r="D324" i="3"/>
  <c r="E324" i="3"/>
  <c r="A325" i="3"/>
  <c r="B325" i="3"/>
  <c r="C325" i="3"/>
  <c r="D325" i="3"/>
  <c r="E325" i="3"/>
  <c r="A326" i="3"/>
  <c r="B326" i="3"/>
  <c r="C326" i="3"/>
  <c r="D326" i="3"/>
  <c r="E326" i="3"/>
  <c r="A327" i="3"/>
  <c r="B327" i="3"/>
  <c r="C327" i="3"/>
  <c r="D327" i="3"/>
  <c r="E327" i="3"/>
  <c r="A328" i="3"/>
  <c r="B328" i="3"/>
  <c r="C328" i="3"/>
  <c r="D328" i="3"/>
  <c r="E328" i="3"/>
  <c r="A329" i="3"/>
  <c r="B329" i="3"/>
  <c r="C329" i="3"/>
  <c r="D329" i="3"/>
  <c r="E329" i="3"/>
  <c r="A330" i="3"/>
  <c r="B330" i="3"/>
  <c r="C330" i="3"/>
  <c r="D330" i="3"/>
  <c r="E330" i="3"/>
  <c r="A331" i="3"/>
  <c r="B331" i="3"/>
  <c r="C331" i="3"/>
  <c r="D331" i="3"/>
  <c r="E331" i="3"/>
  <c r="A332" i="3"/>
  <c r="B332" i="3"/>
  <c r="C332" i="3"/>
  <c r="D332" i="3"/>
  <c r="E332" i="3"/>
  <c r="A333" i="3"/>
  <c r="B333" i="3"/>
  <c r="C333" i="3"/>
  <c r="D333" i="3"/>
  <c r="E333" i="3"/>
  <c r="A334" i="3"/>
  <c r="B334" i="3"/>
  <c r="C334" i="3"/>
  <c r="D334" i="3"/>
  <c r="E334" i="3"/>
  <c r="A335" i="3"/>
  <c r="B335" i="3"/>
  <c r="C335" i="3"/>
  <c r="D335" i="3"/>
  <c r="E335" i="3"/>
  <c r="A336" i="3"/>
  <c r="B336" i="3"/>
  <c r="C336" i="3"/>
  <c r="D336" i="3"/>
  <c r="E336" i="3"/>
  <c r="A337" i="3"/>
  <c r="B337" i="3"/>
  <c r="C337" i="3"/>
  <c r="D337" i="3"/>
  <c r="E337" i="3"/>
  <c r="A338" i="3"/>
  <c r="B338" i="3"/>
  <c r="C338" i="3"/>
  <c r="D338" i="3"/>
  <c r="E338" i="3"/>
  <c r="A339" i="3"/>
  <c r="B339" i="3"/>
  <c r="C339" i="3"/>
  <c r="D339" i="3"/>
  <c r="E339" i="3"/>
  <c r="A340" i="3"/>
  <c r="B340" i="3"/>
  <c r="C340" i="3"/>
  <c r="D340" i="3"/>
  <c r="E340" i="3"/>
  <c r="A341" i="3"/>
  <c r="B341" i="3"/>
  <c r="C341" i="3"/>
  <c r="D341" i="3"/>
  <c r="E341" i="3"/>
  <c r="A342" i="3"/>
  <c r="B342" i="3"/>
  <c r="C342" i="3"/>
  <c r="D342" i="3"/>
  <c r="E342" i="3"/>
  <c r="A343" i="3"/>
  <c r="B343" i="3"/>
  <c r="C343" i="3"/>
  <c r="D343" i="3"/>
  <c r="E343" i="3"/>
  <c r="A344" i="3"/>
  <c r="B344" i="3"/>
  <c r="C344" i="3"/>
  <c r="D344" i="3"/>
  <c r="E344" i="3"/>
  <c r="A345" i="3"/>
  <c r="B345" i="3"/>
  <c r="C345" i="3"/>
  <c r="D345" i="3"/>
  <c r="E345" i="3"/>
  <c r="A346" i="3"/>
  <c r="B346" i="3"/>
  <c r="C346" i="3"/>
  <c r="D346" i="3"/>
  <c r="E346" i="3"/>
  <c r="A347" i="3"/>
  <c r="B347" i="3"/>
  <c r="C347" i="3"/>
  <c r="D347" i="3"/>
  <c r="E347" i="3"/>
  <c r="A348" i="3"/>
  <c r="B348" i="3"/>
  <c r="C348" i="3"/>
  <c r="D348" i="3"/>
  <c r="E348" i="3"/>
  <c r="A349" i="3"/>
  <c r="B349" i="3"/>
  <c r="C349" i="3"/>
  <c r="D349" i="3"/>
  <c r="E349" i="3"/>
  <c r="A350" i="3"/>
  <c r="B350" i="3"/>
  <c r="C350" i="3"/>
  <c r="D350" i="3"/>
  <c r="E350" i="3"/>
  <c r="A351" i="3"/>
  <c r="B351" i="3"/>
  <c r="C351" i="3"/>
  <c r="D351" i="3"/>
  <c r="E351" i="3"/>
  <c r="A352" i="3"/>
  <c r="B352" i="3"/>
  <c r="C352" i="3"/>
  <c r="D352" i="3"/>
  <c r="E352" i="3"/>
  <c r="A353" i="3"/>
  <c r="B353" i="3"/>
  <c r="C353" i="3"/>
  <c r="D353" i="3"/>
  <c r="E353" i="3"/>
  <c r="A354" i="3"/>
  <c r="B354" i="3"/>
  <c r="C354" i="3"/>
  <c r="D354" i="3"/>
  <c r="E354" i="3"/>
  <c r="A355" i="3"/>
  <c r="B355" i="3"/>
  <c r="C355" i="3"/>
  <c r="D355" i="3"/>
  <c r="E355" i="3"/>
  <c r="A356" i="3"/>
  <c r="B356" i="3"/>
  <c r="C356" i="3"/>
  <c r="D356" i="3"/>
  <c r="E356" i="3"/>
  <c r="A357" i="3"/>
  <c r="B357" i="3"/>
  <c r="C357" i="3"/>
  <c r="D357" i="3"/>
  <c r="E357" i="3"/>
  <c r="A358" i="3"/>
  <c r="B358" i="3"/>
  <c r="C358" i="3"/>
  <c r="D358" i="3"/>
  <c r="E358" i="3"/>
  <c r="A359" i="3"/>
  <c r="B359" i="3"/>
  <c r="C359" i="3"/>
  <c r="D359" i="3"/>
  <c r="E359" i="3"/>
  <c r="A360" i="3"/>
  <c r="B360" i="3"/>
  <c r="C360" i="3"/>
  <c r="D360" i="3"/>
  <c r="E360" i="3"/>
  <c r="A361" i="3"/>
  <c r="B361" i="3"/>
  <c r="C361" i="3"/>
  <c r="D361" i="3"/>
  <c r="E361" i="3"/>
  <c r="A362" i="3"/>
  <c r="B362" i="3"/>
  <c r="C362" i="3"/>
  <c r="D362" i="3"/>
  <c r="E362" i="3"/>
  <c r="A363" i="3"/>
  <c r="B363" i="3"/>
  <c r="C363" i="3"/>
  <c r="D363" i="3"/>
  <c r="E363" i="3"/>
  <c r="A364" i="3"/>
  <c r="B364" i="3"/>
  <c r="C364" i="3"/>
  <c r="D364" i="3"/>
  <c r="E364" i="3"/>
  <c r="A365" i="3"/>
  <c r="B365" i="3"/>
  <c r="C365" i="3"/>
  <c r="D365" i="3"/>
  <c r="E365" i="3"/>
  <c r="A366" i="3"/>
  <c r="B366" i="3"/>
  <c r="C366" i="3"/>
  <c r="D366" i="3"/>
  <c r="E366" i="3"/>
  <c r="A367" i="3"/>
  <c r="B367" i="3"/>
  <c r="C367" i="3"/>
  <c r="D367" i="3"/>
  <c r="E367" i="3"/>
  <c r="A368" i="3"/>
  <c r="B368" i="3"/>
  <c r="C368" i="3"/>
  <c r="D368" i="3"/>
  <c r="E368" i="3"/>
  <c r="A369" i="3"/>
  <c r="B369" i="3"/>
  <c r="C369" i="3"/>
  <c r="D369" i="3"/>
  <c r="E369" i="3"/>
  <c r="A370" i="3"/>
  <c r="B370" i="3"/>
  <c r="C370" i="3"/>
  <c r="D370" i="3"/>
  <c r="E370" i="3"/>
  <c r="A371" i="3"/>
  <c r="B371" i="3"/>
  <c r="C371" i="3"/>
  <c r="D371" i="3"/>
  <c r="E371" i="3"/>
  <c r="A372" i="3"/>
  <c r="B372" i="3"/>
  <c r="C372" i="3"/>
  <c r="D372" i="3"/>
  <c r="E372" i="3"/>
  <c r="A373" i="3"/>
  <c r="B373" i="3"/>
  <c r="C373" i="3"/>
  <c r="D373" i="3"/>
  <c r="E373" i="3"/>
  <c r="A374" i="3"/>
  <c r="B374" i="3"/>
  <c r="C374" i="3"/>
  <c r="D374" i="3"/>
  <c r="E374" i="3"/>
  <c r="A375" i="3"/>
  <c r="B375" i="3"/>
  <c r="C375" i="3"/>
  <c r="D375" i="3"/>
  <c r="E375" i="3"/>
  <c r="A376" i="3"/>
  <c r="B376" i="3"/>
  <c r="C376" i="3"/>
  <c r="D376" i="3"/>
  <c r="E376" i="3"/>
  <c r="A377" i="3"/>
  <c r="B377" i="3"/>
  <c r="C377" i="3"/>
  <c r="D377" i="3"/>
  <c r="E377" i="3"/>
  <c r="A378" i="3"/>
  <c r="B378" i="3"/>
  <c r="C378" i="3"/>
  <c r="D378" i="3"/>
  <c r="E378" i="3"/>
  <c r="A379" i="3"/>
  <c r="B379" i="3"/>
  <c r="C379" i="3"/>
  <c r="D379" i="3"/>
  <c r="E379" i="3"/>
  <c r="A380" i="3"/>
  <c r="B380" i="3"/>
  <c r="C380" i="3"/>
  <c r="D380" i="3"/>
  <c r="E380" i="3"/>
  <c r="A381" i="3"/>
  <c r="B381" i="3"/>
  <c r="C381" i="3"/>
  <c r="D381" i="3"/>
  <c r="E381" i="3"/>
  <c r="A382" i="3"/>
  <c r="B382" i="3"/>
  <c r="C382" i="3"/>
  <c r="D382" i="3"/>
  <c r="E382" i="3"/>
  <c r="A383" i="3"/>
  <c r="B383" i="3"/>
  <c r="C383" i="3"/>
  <c r="D383" i="3"/>
  <c r="E383" i="3"/>
  <c r="A384" i="3"/>
  <c r="B384" i="3"/>
  <c r="C384" i="3"/>
  <c r="D384" i="3"/>
  <c r="E384" i="3"/>
  <c r="A385" i="3"/>
  <c r="B385" i="3"/>
  <c r="C385" i="3"/>
  <c r="D385" i="3"/>
  <c r="E385" i="3"/>
  <c r="A386" i="3"/>
  <c r="B386" i="3"/>
  <c r="C386" i="3"/>
  <c r="D386" i="3"/>
  <c r="E386" i="3"/>
  <c r="A387" i="3"/>
  <c r="B387" i="3"/>
  <c r="C387" i="3"/>
  <c r="D387" i="3"/>
  <c r="E387" i="3"/>
  <c r="A388" i="3"/>
  <c r="B388" i="3"/>
  <c r="C388" i="3"/>
  <c r="D388" i="3"/>
  <c r="E388" i="3"/>
  <c r="A389" i="3"/>
  <c r="B389" i="3"/>
  <c r="C389" i="3"/>
  <c r="D389" i="3"/>
  <c r="E389" i="3"/>
  <c r="A390" i="3"/>
  <c r="B390" i="3"/>
  <c r="C390" i="3"/>
  <c r="D390" i="3"/>
  <c r="E390" i="3"/>
  <c r="A391" i="3"/>
  <c r="B391" i="3"/>
  <c r="C391" i="3"/>
  <c r="D391" i="3"/>
  <c r="E391" i="3"/>
  <c r="A392" i="3"/>
  <c r="B392" i="3"/>
  <c r="C392" i="3"/>
  <c r="D392" i="3"/>
  <c r="E392" i="3"/>
  <c r="A393" i="3"/>
  <c r="B393" i="3"/>
  <c r="C393" i="3"/>
  <c r="D393" i="3"/>
  <c r="E393" i="3"/>
  <c r="A394" i="3"/>
  <c r="B394" i="3"/>
  <c r="C394" i="3"/>
  <c r="D394" i="3"/>
  <c r="E394" i="3"/>
  <c r="A395" i="3"/>
  <c r="B395" i="3"/>
  <c r="C395" i="3"/>
  <c r="D395" i="3"/>
  <c r="E395" i="3"/>
  <c r="A396" i="3"/>
  <c r="B396" i="3"/>
  <c r="C396" i="3"/>
  <c r="D396" i="3"/>
  <c r="E396" i="3"/>
  <c r="A397" i="3"/>
  <c r="B397" i="3"/>
  <c r="C397" i="3"/>
  <c r="D397" i="3"/>
  <c r="E397" i="3"/>
  <c r="A398" i="3"/>
  <c r="B398" i="3"/>
  <c r="C398" i="3"/>
  <c r="D398" i="3"/>
  <c r="E398" i="3"/>
  <c r="A399" i="3"/>
  <c r="B399" i="3"/>
  <c r="C399" i="3"/>
  <c r="D399" i="3"/>
  <c r="E399" i="3"/>
  <c r="A400" i="3"/>
  <c r="B400" i="3"/>
  <c r="C400" i="3"/>
  <c r="D400" i="3"/>
  <c r="E400" i="3"/>
  <c r="A401" i="3"/>
  <c r="B401" i="3"/>
  <c r="C401" i="3"/>
  <c r="D401" i="3"/>
  <c r="E401" i="3"/>
  <c r="A402" i="3"/>
  <c r="B402" i="3"/>
  <c r="C402" i="3"/>
  <c r="D402" i="3"/>
  <c r="E402" i="3"/>
  <c r="A403" i="3"/>
  <c r="B403" i="3"/>
  <c r="C403" i="3"/>
  <c r="D403" i="3"/>
  <c r="E403" i="3"/>
  <c r="A404" i="3"/>
  <c r="B404" i="3"/>
  <c r="C404" i="3"/>
  <c r="D404" i="3"/>
  <c r="E404" i="3"/>
  <c r="A405" i="3"/>
  <c r="B405" i="3"/>
  <c r="C405" i="3"/>
  <c r="D405" i="3"/>
  <c r="E405" i="3"/>
  <c r="A406" i="3"/>
  <c r="B406" i="3"/>
  <c r="C406" i="3"/>
  <c r="D406" i="3"/>
  <c r="E406" i="3"/>
  <c r="A407" i="3"/>
  <c r="B407" i="3"/>
  <c r="C407" i="3"/>
  <c r="D407" i="3"/>
  <c r="E407" i="3"/>
  <c r="A408" i="3"/>
  <c r="B408" i="3"/>
  <c r="C408" i="3"/>
  <c r="D408" i="3"/>
  <c r="E408" i="3"/>
  <c r="A409" i="3"/>
  <c r="B409" i="3"/>
  <c r="C409" i="3"/>
  <c r="D409" i="3"/>
  <c r="E409" i="3"/>
  <c r="A410" i="3"/>
  <c r="B410" i="3"/>
  <c r="C410" i="3"/>
  <c r="D410" i="3"/>
  <c r="E410" i="3"/>
  <c r="A411" i="3"/>
  <c r="B411" i="3"/>
  <c r="C411" i="3"/>
  <c r="D411" i="3"/>
  <c r="E411" i="3"/>
  <c r="A412" i="3"/>
  <c r="B412" i="3"/>
  <c r="C412" i="3"/>
  <c r="D412" i="3"/>
  <c r="E412" i="3"/>
  <c r="A413" i="3"/>
  <c r="B413" i="3"/>
  <c r="C413" i="3"/>
  <c r="D413" i="3"/>
  <c r="E413" i="3"/>
  <c r="A414" i="3"/>
  <c r="B414" i="3"/>
  <c r="C414" i="3"/>
  <c r="D414" i="3"/>
  <c r="E414" i="3"/>
  <c r="A415" i="3"/>
  <c r="B415" i="3"/>
  <c r="C415" i="3"/>
  <c r="D415" i="3"/>
  <c r="E415" i="3"/>
  <c r="A416" i="3"/>
  <c r="B416" i="3"/>
  <c r="C416" i="3"/>
  <c r="D416" i="3"/>
  <c r="E416" i="3"/>
  <c r="A417" i="3"/>
  <c r="B417" i="3"/>
  <c r="C417" i="3"/>
  <c r="D417" i="3"/>
  <c r="E417" i="3"/>
  <c r="A418" i="3"/>
  <c r="B418" i="3"/>
  <c r="C418" i="3"/>
  <c r="D418" i="3"/>
  <c r="E418" i="3"/>
  <c r="A419" i="3"/>
  <c r="B419" i="3"/>
  <c r="C419" i="3"/>
  <c r="D419" i="3"/>
  <c r="E419" i="3"/>
  <c r="A420" i="3"/>
  <c r="B420" i="3"/>
  <c r="C420" i="3"/>
  <c r="D420" i="3"/>
  <c r="E420" i="3"/>
  <c r="A421" i="3"/>
  <c r="B421" i="3"/>
  <c r="C421" i="3"/>
  <c r="D421" i="3"/>
  <c r="E421" i="3"/>
  <c r="A422" i="3"/>
  <c r="B422" i="3"/>
  <c r="C422" i="3"/>
  <c r="D422" i="3"/>
  <c r="E422" i="3"/>
  <c r="A423" i="3"/>
  <c r="B423" i="3"/>
  <c r="C423" i="3"/>
  <c r="D423" i="3"/>
  <c r="E423" i="3"/>
  <c r="A424" i="3"/>
  <c r="B424" i="3"/>
  <c r="C424" i="3"/>
  <c r="D424" i="3"/>
  <c r="E424" i="3"/>
  <c r="A425" i="3"/>
  <c r="B425" i="3"/>
  <c r="C425" i="3"/>
  <c r="D425" i="3"/>
  <c r="E425" i="3"/>
  <c r="A426" i="3"/>
  <c r="B426" i="3"/>
  <c r="C426" i="3"/>
  <c r="D426" i="3"/>
  <c r="E426" i="3"/>
  <c r="A427" i="3"/>
  <c r="B427" i="3"/>
  <c r="C427" i="3"/>
  <c r="D427" i="3"/>
  <c r="E427" i="3"/>
  <c r="A428" i="3"/>
  <c r="B428" i="3"/>
  <c r="C428" i="3"/>
  <c r="D428" i="3"/>
  <c r="E428" i="3"/>
  <c r="A429" i="3"/>
  <c r="B429" i="3"/>
  <c r="C429" i="3"/>
  <c r="D429" i="3"/>
  <c r="E429" i="3"/>
  <c r="A430" i="3"/>
  <c r="B430" i="3"/>
  <c r="C430" i="3"/>
  <c r="D430" i="3"/>
  <c r="E430" i="3"/>
  <c r="A431" i="3"/>
  <c r="B431" i="3"/>
  <c r="C431" i="3"/>
  <c r="D431" i="3"/>
  <c r="E431" i="3"/>
  <c r="A432" i="3"/>
  <c r="B432" i="3"/>
  <c r="C432" i="3"/>
  <c r="D432" i="3"/>
  <c r="E432" i="3"/>
  <c r="A433" i="3"/>
  <c r="B433" i="3"/>
  <c r="C433" i="3"/>
  <c r="D433" i="3"/>
  <c r="E433" i="3"/>
  <c r="A434" i="3"/>
  <c r="B434" i="3"/>
  <c r="C434" i="3"/>
  <c r="D434" i="3"/>
  <c r="E434" i="3"/>
  <c r="A435" i="3"/>
  <c r="B435" i="3"/>
  <c r="C435" i="3"/>
  <c r="D435" i="3"/>
  <c r="E435" i="3"/>
  <c r="A436" i="3"/>
  <c r="B436" i="3"/>
  <c r="C436" i="3"/>
  <c r="D436" i="3"/>
  <c r="E436" i="3"/>
  <c r="A437" i="3"/>
  <c r="B437" i="3"/>
  <c r="C437" i="3"/>
  <c r="D437" i="3"/>
  <c r="E437" i="3"/>
  <c r="A438" i="3"/>
  <c r="B438" i="3"/>
  <c r="C438" i="3"/>
  <c r="D438" i="3"/>
  <c r="E438" i="3"/>
  <c r="A439" i="3"/>
  <c r="B439" i="3"/>
  <c r="C439" i="3"/>
  <c r="D439" i="3"/>
  <c r="E439" i="3"/>
  <c r="A440" i="3"/>
  <c r="B440" i="3"/>
  <c r="C440" i="3"/>
  <c r="D440" i="3"/>
  <c r="E440" i="3"/>
  <c r="A441" i="3"/>
  <c r="B441" i="3"/>
  <c r="C441" i="3"/>
  <c r="D441" i="3"/>
  <c r="E441" i="3"/>
  <c r="A442" i="3"/>
  <c r="B442" i="3"/>
  <c r="C442" i="3"/>
  <c r="D442" i="3"/>
  <c r="E442" i="3"/>
  <c r="A443" i="3"/>
  <c r="B443" i="3"/>
  <c r="C443" i="3"/>
  <c r="D443" i="3"/>
  <c r="E443" i="3"/>
  <c r="A444" i="3"/>
  <c r="B444" i="3"/>
  <c r="C444" i="3"/>
  <c r="D444" i="3"/>
  <c r="E444" i="3"/>
  <c r="A445" i="3"/>
  <c r="B445" i="3"/>
  <c r="C445" i="3"/>
  <c r="D445" i="3"/>
  <c r="E445" i="3"/>
  <c r="A446" i="3"/>
  <c r="B446" i="3"/>
  <c r="C446" i="3"/>
  <c r="D446" i="3"/>
  <c r="E446" i="3"/>
  <c r="A447" i="3"/>
  <c r="B447" i="3"/>
  <c r="C447" i="3"/>
  <c r="D447" i="3"/>
  <c r="E447" i="3"/>
  <c r="A448" i="3"/>
  <c r="B448" i="3"/>
  <c r="C448" i="3"/>
  <c r="D448" i="3"/>
  <c r="E448" i="3"/>
  <c r="A449" i="3"/>
  <c r="B449" i="3"/>
  <c r="C449" i="3"/>
  <c r="D449" i="3"/>
  <c r="E449" i="3"/>
  <c r="A450" i="3"/>
  <c r="B450" i="3"/>
  <c r="C450" i="3"/>
  <c r="D450" i="3"/>
  <c r="E450" i="3"/>
  <c r="A451" i="3"/>
  <c r="B451" i="3"/>
  <c r="C451" i="3"/>
  <c r="D451" i="3"/>
  <c r="E451" i="3"/>
  <c r="A452" i="3"/>
  <c r="B452" i="3"/>
  <c r="C452" i="3"/>
  <c r="D452" i="3"/>
  <c r="E452" i="3"/>
  <c r="A453" i="3"/>
  <c r="B453" i="3"/>
  <c r="C453" i="3"/>
  <c r="D453" i="3"/>
  <c r="E453" i="3"/>
  <c r="A454" i="3"/>
  <c r="B454" i="3"/>
  <c r="C454" i="3"/>
  <c r="D454" i="3"/>
  <c r="E454" i="3"/>
  <c r="A455" i="3"/>
  <c r="B455" i="3"/>
  <c r="C455" i="3"/>
  <c r="D455" i="3"/>
  <c r="E455" i="3"/>
  <c r="A456" i="3"/>
  <c r="B456" i="3"/>
  <c r="C456" i="3"/>
  <c r="D456" i="3"/>
  <c r="E456" i="3"/>
  <c r="A457" i="3"/>
  <c r="B457" i="3"/>
  <c r="C457" i="3"/>
  <c r="D457" i="3"/>
  <c r="E457" i="3"/>
  <c r="A458" i="3"/>
  <c r="B458" i="3"/>
  <c r="C458" i="3"/>
  <c r="D458" i="3"/>
  <c r="E458" i="3"/>
  <c r="A459" i="3"/>
  <c r="B459" i="3"/>
  <c r="C459" i="3"/>
  <c r="D459" i="3"/>
  <c r="E459" i="3"/>
  <c r="A460" i="3"/>
  <c r="B460" i="3"/>
  <c r="C460" i="3"/>
  <c r="D460" i="3"/>
  <c r="E460" i="3"/>
  <c r="A461" i="3"/>
  <c r="B461" i="3"/>
  <c r="C461" i="3"/>
  <c r="D461" i="3"/>
  <c r="E461" i="3"/>
  <c r="A462" i="3"/>
  <c r="B462" i="3"/>
  <c r="C462" i="3"/>
  <c r="D462" i="3"/>
  <c r="E462" i="3"/>
  <c r="A463" i="3"/>
  <c r="B463" i="3"/>
  <c r="C463" i="3"/>
  <c r="D463" i="3"/>
  <c r="E463" i="3"/>
  <c r="A464" i="3"/>
  <c r="B464" i="3"/>
  <c r="C464" i="3"/>
  <c r="D464" i="3"/>
  <c r="E464" i="3"/>
  <c r="A465" i="3"/>
  <c r="B465" i="3"/>
  <c r="C465" i="3"/>
  <c r="D465" i="3"/>
  <c r="E465" i="3"/>
  <c r="A466" i="3"/>
  <c r="B466" i="3"/>
  <c r="C466" i="3"/>
  <c r="D466" i="3"/>
  <c r="E466" i="3"/>
  <c r="A467" i="3"/>
  <c r="B467" i="3"/>
  <c r="C467" i="3"/>
  <c r="D467" i="3"/>
  <c r="E467" i="3"/>
  <c r="A468" i="3"/>
  <c r="B468" i="3"/>
  <c r="C468" i="3"/>
  <c r="D468" i="3"/>
  <c r="E468" i="3"/>
  <c r="A469" i="3"/>
  <c r="B469" i="3"/>
  <c r="C469" i="3"/>
  <c r="D469" i="3"/>
  <c r="E469" i="3"/>
  <c r="A470" i="3"/>
  <c r="B470" i="3"/>
  <c r="C470" i="3"/>
  <c r="D470" i="3"/>
  <c r="E470" i="3"/>
  <c r="A471" i="3"/>
  <c r="B471" i="3"/>
  <c r="C471" i="3"/>
  <c r="D471" i="3"/>
  <c r="E471" i="3"/>
  <c r="A472" i="3"/>
  <c r="B472" i="3"/>
  <c r="C472" i="3"/>
  <c r="D472" i="3"/>
  <c r="E472" i="3"/>
  <c r="A473" i="3"/>
  <c r="B473" i="3"/>
  <c r="C473" i="3"/>
  <c r="D473" i="3"/>
  <c r="E473" i="3"/>
  <c r="A474" i="3"/>
  <c r="B474" i="3"/>
  <c r="C474" i="3"/>
  <c r="D474" i="3"/>
  <c r="E474" i="3"/>
  <c r="A475" i="3"/>
  <c r="B475" i="3"/>
  <c r="C475" i="3"/>
  <c r="D475" i="3"/>
  <c r="E475" i="3"/>
  <c r="A476" i="3"/>
  <c r="B476" i="3"/>
  <c r="C476" i="3"/>
  <c r="D476" i="3"/>
  <c r="E476" i="3"/>
  <c r="A477" i="3"/>
  <c r="B477" i="3"/>
  <c r="C477" i="3"/>
  <c r="D477" i="3"/>
  <c r="E477" i="3"/>
  <c r="A478" i="3"/>
  <c r="B478" i="3"/>
  <c r="C478" i="3"/>
  <c r="D478" i="3"/>
  <c r="E478" i="3"/>
  <c r="A479" i="3"/>
  <c r="B479" i="3"/>
  <c r="C479" i="3"/>
  <c r="D479" i="3"/>
  <c r="E479" i="3"/>
  <c r="A480" i="3"/>
  <c r="B480" i="3"/>
  <c r="C480" i="3"/>
  <c r="D480" i="3"/>
  <c r="E480" i="3"/>
  <c r="A481" i="3"/>
  <c r="B481" i="3"/>
  <c r="C481" i="3"/>
  <c r="D481" i="3"/>
  <c r="E481" i="3"/>
  <c r="A482" i="3"/>
  <c r="B482" i="3"/>
  <c r="C482" i="3"/>
  <c r="D482" i="3"/>
  <c r="E482" i="3"/>
  <c r="A483" i="3"/>
  <c r="B483" i="3"/>
  <c r="C483" i="3"/>
  <c r="D483" i="3"/>
  <c r="E483" i="3"/>
  <c r="A484" i="3"/>
  <c r="B484" i="3"/>
  <c r="C484" i="3"/>
  <c r="D484" i="3"/>
  <c r="E484" i="3"/>
  <c r="A485" i="3"/>
  <c r="B485" i="3"/>
  <c r="C485" i="3"/>
  <c r="D485" i="3"/>
  <c r="E485" i="3"/>
  <c r="A486" i="3"/>
  <c r="B486" i="3"/>
  <c r="C486" i="3"/>
  <c r="D486" i="3"/>
  <c r="E486" i="3"/>
  <c r="A487" i="3"/>
  <c r="B487" i="3"/>
  <c r="C487" i="3"/>
  <c r="D487" i="3"/>
  <c r="E487" i="3"/>
  <c r="A488" i="3"/>
  <c r="B488" i="3"/>
  <c r="C488" i="3"/>
  <c r="D488" i="3"/>
  <c r="E488" i="3"/>
  <c r="A489" i="3"/>
  <c r="B489" i="3"/>
  <c r="C489" i="3"/>
  <c r="D489" i="3"/>
  <c r="E489" i="3"/>
  <c r="A490" i="3"/>
  <c r="B490" i="3"/>
  <c r="C490" i="3"/>
  <c r="D490" i="3"/>
  <c r="E490" i="3"/>
  <c r="A491" i="3"/>
  <c r="B491" i="3"/>
  <c r="C491" i="3"/>
  <c r="D491" i="3"/>
  <c r="E491" i="3"/>
  <c r="A492" i="3"/>
  <c r="B492" i="3"/>
  <c r="C492" i="3"/>
  <c r="D492" i="3"/>
  <c r="E492" i="3"/>
  <c r="A493" i="3"/>
  <c r="B493" i="3"/>
  <c r="C493" i="3"/>
  <c r="D493" i="3"/>
  <c r="E493" i="3"/>
  <c r="A494" i="3"/>
  <c r="B494" i="3"/>
  <c r="C494" i="3"/>
  <c r="D494" i="3"/>
  <c r="E494" i="3"/>
  <c r="A495" i="3"/>
  <c r="B495" i="3"/>
  <c r="C495" i="3"/>
  <c r="D495" i="3"/>
  <c r="E495" i="3"/>
  <c r="A496" i="3"/>
  <c r="B496" i="3"/>
  <c r="C496" i="3"/>
  <c r="D496" i="3"/>
  <c r="E496" i="3"/>
  <c r="A497" i="3"/>
  <c r="B497" i="3"/>
  <c r="C497" i="3"/>
  <c r="D497" i="3"/>
  <c r="E497" i="3"/>
  <c r="A498" i="3"/>
  <c r="B498" i="3"/>
  <c r="C498" i="3"/>
  <c r="D498" i="3"/>
  <c r="E498" i="3"/>
  <c r="A499" i="3"/>
  <c r="B499" i="3"/>
  <c r="C499" i="3"/>
  <c r="D499" i="3"/>
  <c r="E499" i="3"/>
  <c r="A500" i="3"/>
  <c r="B500" i="3"/>
  <c r="C500" i="3"/>
  <c r="D500" i="3"/>
  <c r="E500" i="3"/>
  <c r="A501" i="3"/>
  <c r="B501" i="3"/>
  <c r="C501" i="3"/>
  <c r="D501" i="3"/>
  <c r="E501" i="3"/>
  <c r="A502" i="3"/>
  <c r="B502" i="3"/>
  <c r="C502" i="3"/>
  <c r="D502" i="3"/>
  <c r="E502" i="3"/>
  <c r="A503" i="3"/>
  <c r="B503" i="3"/>
  <c r="C503" i="3"/>
  <c r="D503" i="3"/>
  <c r="E503" i="3"/>
  <c r="A504" i="3"/>
  <c r="B504" i="3"/>
  <c r="C504" i="3"/>
  <c r="D504" i="3"/>
  <c r="E504" i="3"/>
  <c r="A505" i="3"/>
  <c r="B505" i="3"/>
  <c r="C505" i="3"/>
  <c r="D505" i="3"/>
  <c r="E505" i="3"/>
  <c r="A506" i="3"/>
  <c r="B506" i="3"/>
  <c r="C506" i="3"/>
  <c r="D506" i="3"/>
  <c r="E506" i="3"/>
  <c r="A507" i="3"/>
  <c r="B507" i="3"/>
  <c r="C507" i="3"/>
  <c r="D507" i="3"/>
  <c r="E507" i="3"/>
  <c r="A508" i="3"/>
  <c r="B508" i="3"/>
  <c r="C508" i="3"/>
  <c r="D508" i="3"/>
  <c r="E508" i="3"/>
  <c r="A509" i="3"/>
  <c r="B509" i="3"/>
  <c r="C509" i="3"/>
  <c r="D509" i="3"/>
  <c r="E509" i="3"/>
  <c r="A510" i="3"/>
  <c r="B510" i="3"/>
  <c r="C510" i="3"/>
  <c r="D510" i="3"/>
  <c r="E510" i="3"/>
  <c r="A511" i="3"/>
  <c r="B511" i="3"/>
  <c r="C511" i="3"/>
  <c r="D511" i="3"/>
  <c r="E511" i="3"/>
  <c r="A512" i="3"/>
  <c r="B512" i="3"/>
  <c r="C512" i="3"/>
  <c r="D512" i="3"/>
  <c r="E512" i="3"/>
  <c r="A513" i="3"/>
  <c r="B513" i="3"/>
  <c r="C513" i="3"/>
  <c r="D513" i="3"/>
  <c r="E513" i="3"/>
  <c r="A514" i="3"/>
  <c r="B514" i="3"/>
  <c r="C514" i="3"/>
  <c r="D514" i="3"/>
  <c r="E514" i="3"/>
  <c r="A515" i="3"/>
  <c r="B515" i="3"/>
  <c r="C515" i="3"/>
  <c r="D515" i="3"/>
  <c r="E515" i="3"/>
  <c r="A516" i="3"/>
  <c r="B516" i="3"/>
  <c r="C516" i="3"/>
  <c r="D516" i="3"/>
  <c r="E516" i="3"/>
  <c r="A517" i="3"/>
  <c r="B517" i="3"/>
  <c r="C517" i="3"/>
  <c r="D517" i="3"/>
  <c r="E517" i="3"/>
  <c r="A518" i="3"/>
  <c r="B518" i="3"/>
  <c r="C518" i="3"/>
  <c r="D518" i="3"/>
  <c r="E518" i="3"/>
  <c r="A519" i="3"/>
  <c r="B519" i="3"/>
  <c r="C519" i="3"/>
  <c r="D519" i="3"/>
  <c r="E519" i="3"/>
  <c r="A520" i="3"/>
  <c r="B520" i="3"/>
  <c r="C520" i="3"/>
  <c r="D520" i="3"/>
  <c r="E520" i="3"/>
  <c r="A521" i="3"/>
  <c r="B521" i="3"/>
  <c r="C521" i="3"/>
  <c r="D521" i="3"/>
  <c r="E521" i="3"/>
  <c r="A522" i="3"/>
  <c r="B522" i="3"/>
  <c r="C522" i="3"/>
  <c r="D522" i="3"/>
  <c r="E522" i="3"/>
  <c r="A523" i="3"/>
  <c r="B523" i="3"/>
  <c r="C523" i="3"/>
  <c r="D523" i="3"/>
  <c r="E523" i="3"/>
  <c r="A524" i="3"/>
  <c r="B524" i="3"/>
  <c r="C524" i="3"/>
  <c r="D524" i="3"/>
  <c r="E524" i="3"/>
  <c r="A525" i="3"/>
  <c r="B525" i="3"/>
  <c r="C525" i="3"/>
  <c r="D525" i="3"/>
  <c r="E525" i="3"/>
  <c r="A526" i="3"/>
  <c r="B526" i="3"/>
  <c r="C526" i="3"/>
  <c r="D526" i="3"/>
  <c r="E526" i="3"/>
  <c r="A527" i="3"/>
  <c r="B527" i="3"/>
  <c r="C527" i="3"/>
  <c r="D527" i="3"/>
  <c r="E527" i="3"/>
  <c r="A528" i="3"/>
  <c r="B528" i="3"/>
  <c r="C528" i="3"/>
  <c r="D528" i="3"/>
  <c r="E528" i="3"/>
  <c r="A529" i="3"/>
  <c r="B529" i="3"/>
  <c r="C529" i="3"/>
  <c r="D529" i="3"/>
  <c r="E529" i="3"/>
  <c r="A530" i="3"/>
  <c r="B530" i="3"/>
  <c r="C530" i="3"/>
  <c r="D530" i="3"/>
  <c r="E530" i="3"/>
  <c r="A531" i="3"/>
  <c r="B531" i="3"/>
  <c r="C531" i="3"/>
  <c r="D531" i="3"/>
  <c r="E531" i="3"/>
  <c r="A532" i="3"/>
  <c r="B532" i="3"/>
  <c r="C532" i="3"/>
  <c r="D532" i="3"/>
  <c r="E532" i="3"/>
  <c r="A533" i="3"/>
  <c r="B533" i="3"/>
  <c r="C533" i="3"/>
  <c r="D533" i="3"/>
  <c r="E533" i="3"/>
  <c r="A534" i="3"/>
  <c r="B534" i="3"/>
  <c r="C534" i="3"/>
  <c r="D534" i="3"/>
  <c r="E534" i="3"/>
  <c r="A535" i="3"/>
  <c r="B535" i="3"/>
  <c r="C535" i="3"/>
  <c r="D535" i="3"/>
  <c r="E535" i="3"/>
  <c r="A536" i="3"/>
  <c r="B536" i="3"/>
  <c r="C536" i="3"/>
  <c r="D536" i="3"/>
  <c r="E536" i="3"/>
  <c r="A537" i="3"/>
  <c r="B537" i="3"/>
  <c r="C537" i="3"/>
  <c r="D537" i="3"/>
  <c r="E537" i="3"/>
  <c r="A538" i="3"/>
  <c r="B538" i="3"/>
  <c r="C538" i="3"/>
  <c r="D538" i="3"/>
  <c r="E538" i="3"/>
  <c r="A539" i="3"/>
  <c r="B539" i="3"/>
  <c r="C539" i="3"/>
  <c r="D539" i="3"/>
  <c r="E539" i="3"/>
  <c r="A540" i="3"/>
  <c r="B540" i="3"/>
  <c r="C540" i="3"/>
  <c r="D540" i="3"/>
  <c r="E540" i="3"/>
  <c r="A541" i="3"/>
  <c r="B541" i="3"/>
  <c r="C541" i="3"/>
  <c r="D541" i="3"/>
  <c r="E541" i="3"/>
  <c r="A542" i="3"/>
  <c r="B542" i="3"/>
  <c r="C542" i="3"/>
  <c r="D542" i="3"/>
  <c r="E542" i="3"/>
  <c r="A543" i="3"/>
  <c r="B543" i="3"/>
  <c r="C543" i="3"/>
  <c r="D543" i="3"/>
  <c r="E543" i="3"/>
  <c r="A544" i="3"/>
  <c r="B544" i="3"/>
  <c r="C544" i="3"/>
  <c r="D544" i="3"/>
  <c r="E544" i="3"/>
  <c r="A545" i="3"/>
  <c r="B545" i="3"/>
  <c r="C545" i="3"/>
  <c r="D545" i="3"/>
  <c r="E545" i="3"/>
  <c r="A546" i="3"/>
  <c r="B546" i="3"/>
  <c r="C546" i="3"/>
  <c r="D546" i="3"/>
  <c r="E546" i="3"/>
  <c r="A547" i="3"/>
  <c r="B547" i="3"/>
  <c r="C547" i="3"/>
  <c r="D547" i="3"/>
  <c r="E547" i="3"/>
  <c r="A548" i="3"/>
  <c r="B548" i="3"/>
  <c r="C548" i="3"/>
  <c r="D548" i="3"/>
  <c r="E548" i="3"/>
  <c r="A549" i="3"/>
  <c r="B549" i="3"/>
  <c r="C549" i="3"/>
  <c r="D549" i="3"/>
  <c r="E549" i="3"/>
  <c r="A550" i="3"/>
  <c r="B550" i="3"/>
  <c r="C550" i="3"/>
  <c r="D550" i="3"/>
  <c r="E550" i="3"/>
  <c r="A551" i="3"/>
  <c r="B551" i="3"/>
  <c r="C551" i="3"/>
  <c r="D551" i="3"/>
  <c r="E551" i="3"/>
  <c r="A552" i="3"/>
  <c r="B552" i="3"/>
  <c r="C552" i="3"/>
  <c r="D552" i="3"/>
  <c r="E552" i="3"/>
  <c r="A553" i="3"/>
  <c r="B553" i="3"/>
  <c r="C553" i="3"/>
  <c r="D553" i="3"/>
  <c r="E553" i="3"/>
  <c r="A554" i="3"/>
  <c r="B554" i="3"/>
  <c r="C554" i="3"/>
  <c r="D554" i="3"/>
  <c r="E554" i="3"/>
  <c r="A555" i="3"/>
  <c r="B555" i="3"/>
  <c r="C555" i="3"/>
  <c r="D555" i="3"/>
  <c r="E555" i="3"/>
  <c r="A556" i="3"/>
  <c r="B556" i="3"/>
  <c r="C556" i="3"/>
  <c r="D556" i="3"/>
  <c r="E556" i="3"/>
  <c r="A557" i="3"/>
  <c r="B557" i="3"/>
  <c r="C557" i="3"/>
  <c r="D557" i="3"/>
  <c r="E557" i="3"/>
  <c r="A558" i="3"/>
  <c r="B558" i="3"/>
  <c r="C558" i="3"/>
  <c r="D558" i="3"/>
  <c r="E558" i="3"/>
  <c r="A559" i="3"/>
  <c r="B559" i="3"/>
  <c r="C559" i="3"/>
  <c r="D559" i="3"/>
  <c r="E559" i="3"/>
  <c r="A560" i="3"/>
  <c r="B560" i="3"/>
  <c r="C560" i="3"/>
  <c r="D560" i="3"/>
  <c r="E560" i="3"/>
  <c r="A561" i="3"/>
  <c r="B561" i="3"/>
  <c r="C561" i="3"/>
  <c r="D561" i="3"/>
  <c r="E561" i="3"/>
  <c r="A562" i="3"/>
  <c r="B562" i="3"/>
  <c r="C562" i="3"/>
  <c r="D562" i="3"/>
  <c r="E562" i="3"/>
  <c r="A563" i="3"/>
  <c r="B563" i="3"/>
  <c r="C563" i="3"/>
  <c r="D563" i="3"/>
  <c r="E563" i="3"/>
  <c r="A564" i="3"/>
  <c r="B564" i="3"/>
  <c r="C564" i="3"/>
  <c r="D564" i="3"/>
  <c r="E564" i="3"/>
  <c r="A565" i="3"/>
  <c r="B565" i="3"/>
  <c r="C565" i="3"/>
  <c r="D565" i="3"/>
  <c r="E565" i="3"/>
  <c r="A566" i="3"/>
  <c r="B566" i="3"/>
  <c r="C566" i="3"/>
  <c r="D566" i="3"/>
  <c r="E566" i="3"/>
  <c r="A567" i="3"/>
  <c r="B567" i="3"/>
  <c r="C567" i="3"/>
  <c r="D567" i="3"/>
  <c r="E567" i="3"/>
  <c r="A568" i="3"/>
  <c r="B568" i="3"/>
  <c r="C568" i="3"/>
  <c r="D568" i="3"/>
  <c r="E568" i="3"/>
  <c r="A569" i="3"/>
  <c r="B569" i="3"/>
  <c r="C569" i="3"/>
  <c r="D569" i="3"/>
  <c r="E569" i="3"/>
  <c r="A570" i="3"/>
  <c r="B570" i="3"/>
  <c r="C570" i="3"/>
  <c r="D570" i="3"/>
  <c r="E570" i="3"/>
  <c r="A571" i="3"/>
  <c r="B571" i="3"/>
  <c r="C571" i="3"/>
  <c r="D571" i="3"/>
  <c r="E571" i="3"/>
  <c r="A572" i="3"/>
  <c r="B572" i="3"/>
  <c r="C572" i="3"/>
  <c r="D572" i="3"/>
  <c r="E572" i="3"/>
  <c r="A573" i="3"/>
  <c r="B573" i="3"/>
  <c r="C573" i="3"/>
  <c r="D573" i="3"/>
  <c r="E573" i="3"/>
  <c r="A574" i="3"/>
  <c r="B574" i="3"/>
  <c r="C574" i="3"/>
  <c r="D574" i="3"/>
  <c r="E574" i="3"/>
  <c r="A575" i="3"/>
  <c r="B575" i="3"/>
  <c r="C575" i="3"/>
  <c r="D575" i="3"/>
  <c r="E575" i="3"/>
  <c r="A576" i="3"/>
  <c r="B576" i="3"/>
  <c r="C576" i="3"/>
  <c r="D576" i="3"/>
  <c r="E576" i="3"/>
  <c r="A577" i="3"/>
  <c r="B577" i="3"/>
  <c r="C577" i="3"/>
  <c r="D577" i="3"/>
  <c r="E577" i="3"/>
  <c r="A578" i="3"/>
  <c r="B578" i="3"/>
  <c r="C578" i="3"/>
  <c r="D578" i="3"/>
  <c r="E578" i="3"/>
  <c r="A579" i="3"/>
  <c r="B579" i="3"/>
  <c r="C579" i="3"/>
  <c r="D579" i="3"/>
  <c r="E579" i="3"/>
  <c r="A580" i="3"/>
  <c r="B580" i="3"/>
  <c r="C580" i="3"/>
  <c r="D580" i="3"/>
  <c r="E580" i="3"/>
  <c r="E2" i="3"/>
  <c r="D2" i="3"/>
  <c r="C2" i="3"/>
  <c r="B2" i="3"/>
  <c r="A2" i="3"/>
  <c r="G3" i="3" l="1"/>
  <c r="H3" i="3"/>
  <c r="I3" i="3"/>
  <c r="J3" i="3"/>
  <c r="G4" i="3"/>
  <c r="H4" i="3"/>
  <c r="I4" i="3"/>
  <c r="J4" i="3"/>
  <c r="G5" i="3"/>
  <c r="H5" i="3"/>
  <c r="I5" i="3"/>
  <c r="J5" i="3"/>
  <c r="G6" i="3"/>
  <c r="H6" i="3"/>
  <c r="I6" i="3"/>
  <c r="J6" i="3"/>
  <c r="G7" i="3"/>
  <c r="H7" i="3"/>
  <c r="I7" i="3"/>
  <c r="J7" i="3"/>
  <c r="G8" i="3"/>
  <c r="H8" i="3"/>
  <c r="I8" i="3"/>
  <c r="J8" i="3"/>
  <c r="G9" i="3"/>
  <c r="H9" i="3"/>
  <c r="I9" i="3"/>
  <c r="J9" i="3"/>
  <c r="G10" i="3"/>
  <c r="H10" i="3"/>
  <c r="I10" i="3"/>
  <c r="J10" i="3"/>
  <c r="G11" i="3"/>
  <c r="H11" i="3"/>
  <c r="I11" i="3"/>
  <c r="J11" i="3"/>
  <c r="G12" i="3"/>
  <c r="H12" i="3"/>
  <c r="I12" i="3"/>
  <c r="J12" i="3"/>
  <c r="G13" i="3"/>
  <c r="H13" i="3"/>
  <c r="I13" i="3"/>
  <c r="J13" i="3"/>
  <c r="G14" i="3"/>
  <c r="H14" i="3"/>
  <c r="I14" i="3"/>
  <c r="J14" i="3"/>
  <c r="G15" i="3"/>
  <c r="H15" i="3"/>
  <c r="I15" i="3"/>
  <c r="J15" i="3"/>
  <c r="G16" i="3"/>
  <c r="H16" i="3"/>
  <c r="I16" i="3"/>
  <c r="J16" i="3"/>
  <c r="G17" i="3"/>
  <c r="H17" i="3"/>
  <c r="I17" i="3"/>
  <c r="J17" i="3"/>
  <c r="G18" i="3"/>
  <c r="H18" i="3"/>
  <c r="I18" i="3"/>
  <c r="J18" i="3"/>
  <c r="G19" i="3"/>
  <c r="H19" i="3"/>
  <c r="I19" i="3"/>
  <c r="J19" i="3"/>
  <c r="G20" i="3"/>
  <c r="H20" i="3"/>
  <c r="I20" i="3"/>
  <c r="J20" i="3"/>
  <c r="G21" i="3"/>
  <c r="H21" i="3"/>
  <c r="I21" i="3"/>
  <c r="J21" i="3"/>
  <c r="G22" i="3"/>
  <c r="H22" i="3"/>
  <c r="I22" i="3"/>
  <c r="J22" i="3"/>
  <c r="G23" i="3"/>
  <c r="H23" i="3"/>
  <c r="I23" i="3"/>
  <c r="J23" i="3"/>
  <c r="G24" i="3"/>
  <c r="H24" i="3"/>
  <c r="I24" i="3"/>
  <c r="J24" i="3"/>
  <c r="G25" i="3"/>
  <c r="H25" i="3"/>
  <c r="I25" i="3"/>
  <c r="J25" i="3"/>
  <c r="G26" i="3"/>
  <c r="H26" i="3"/>
  <c r="I26" i="3"/>
  <c r="J26" i="3"/>
  <c r="G27" i="3"/>
  <c r="H27" i="3"/>
  <c r="I27" i="3"/>
  <c r="J27" i="3"/>
  <c r="G28" i="3"/>
  <c r="H28" i="3"/>
  <c r="I28" i="3"/>
  <c r="J28" i="3"/>
  <c r="G29" i="3"/>
  <c r="H29" i="3"/>
  <c r="I29" i="3"/>
  <c r="J29" i="3"/>
  <c r="G30" i="3"/>
  <c r="H30" i="3"/>
  <c r="I30" i="3"/>
  <c r="J30" i="3"/>
  <c r="G31" i="3"/>
  <c r="H31" i="3"/>
  <c r="I31" i="3"/>
  <c r="J31" i="3"/>
  <c r="G32" i="3"/>
  <c r="H32" i="3"/>
  <c r="I32" i="3"/>
  <c r="J32" i="3"/>
  <c r="G33" i="3"/>
  <c r="H33" i="3"/>
  <c r="I33" i="3"/>
  <c r="J33" i="3"/>
  <c r="G34" i="3"/>
  <c r="H34" i="3"/>
  <c r="I34" i="3"/>
  <c r="J34" i="3"/>
  <c r="G35" i="3"/>
  <c r="H35" i="3"/>
  <c r="I35" i="3"/>
  <c r="J35" i="3"/>
  <c r="G36" i="3"/>
  <c r="H36" i="3"/>
  <c r="I36" i="3"/>
  <c r="J36" i="3"/>
  <c r="G37" i="3"/>
  <c r="H37" i="3"/>
  <c r="I37" i="3"/>
  <c r="J37" i="3"/>
  <c r="G38" i="3"/>
  <c r="H38" i="3"/>
  <c r="I38" i="3"/>
  <c r="J38" i="3"/>
  <c r="G39" i="3"/>
  <c r="H39" i="3"/>
  <c r="I39" i="3"/>
  <c r="J39" i="3"/>
  <c r="G40" i="3"/>
  <c r="H40" i="3"/>
  <c r="I40" i="3"/>
  <c r="J40" i="3"/>
  <c r="G41" i="3"/>
  <c r="H41" i="3"/>
  <c r="I41" i="3"/>
  <c r="J41" i="3"/>
  <c r="G42" i="3"/>
  <c r="H42" i="3"/>
  <c r="I42" i="3"/>
  <c r="J42" i="3"/>
  <c r="G43" i="3"/>
  <c r="H43" i="3"/>
  <c r="I43" i="3"/>
  <c r="J43" i="3"/>
  <c r="G44" i="3"/>
  <c r="H44" i="3"/>
  <c r="I44" i="3"/>
  <c r="J44" i="3"/>
  <c r="G45" i="3"/>
  <c r="H45" i="3"/>
  <c r="I45" i="3"/>
  <c r="J45" i="3"/>
  <c r="G46" i="3"/>
  <c r="H46" i="3"/>
  <c r="I46" i="3"/>
  <c r="J46" i="3"/>
  <c r="G47" i="3"/>
  <c r="H47" i="3"/>
  <c r="I47" i="3"/>
  <c r="J47" i="3"/>
  <c r="G48" i="3"/>
  <c r="H48" i="3"/>
  <c r="I48" i="3"/>
  <c r="J48" i="3"/>
  <c r="G49" i="3"/>
  <c r="H49" i="3"/>
  <c r="I49" i="3"/>
  <c r="J49" i="3"/>
  <c r="G50" i="3"/>
  <c r="H50" i="3"/>
  <c r="I50" i="3"/>
  <c r="J50" i="3"/>
  <c r="G51" i="3"/>
  <c r="H51" i="3"/>
  <c r="I51" i="3"/>
  <c r="J51" i="3"/>
  <c r="G52" i="3"/>
  <c r="H52" i="3"/>
  <c r="I52" i="3"/>
  <c r="J52" i="3"/>
  <c r="G53" i="3"/>
  <c r="H53" i="3"/>
  <c r="I53" i="3"/>
  <c r="J53" i="3"/>
  <c r="G54" i="3"/>
  <c r="H54" i="3"/>
  <c r="I54" i="3"/>
  <c r="J54" i="3"/>
  <c r="G55" i="3"/>
  <c r="H55" i="3"/>
  <c r="I55" i="3"/>
  <c r="J55" i="3"/>
  <c r="G56" i="3"/>
  <c r="H56" i="3"/>
  <c r="I56" i="3"/>
  <c r="J56" i="3"/>
  <c r="G57" i="3"/>
  <c r="H57" i="3"/>
  <c r="I57" i="3"/>
  <c r="J57" i="3"/>
  <c r="G58" i="3"/>
  <c r="H58" i="3"/>
  <c r="I58" i="3"/>
  <c r="J58" i="3"/>
  <c r="G59" i="3"/>
  <c r="H59" i="3"/>
  <c r="I59" i="3"/>
  <c r="J59" i="3"/>
  <c r="G60" i="3"/>
  <c r="H60" i="3"/>
  <c r="I60" i="3"/>
  <c r="J60" i="3"/>
  <c r="G61" i="3"/>
  <c r="H61" i="3"/>
  <c r="I61" i="3"/>
  <c r="J61" i="3"/>
  <c r="G62" i="3"/>
  <c r="H62" i="3"/>
  <c r="I62" i="3"/>
  <c r="J62" i="3"/>
  <c r="G63" i="3"/>
  <c r="H63" i="3"/>
  <c r="I63" i="3"/>
  <c r="J63" i="3"/>
  <c r="G64" i="3"/>
  <c r="H64" i="3"/>
  <c r="I64" i="3"/>
  <c r="J64" i="3"/>
  <c r="G65" i="3"/>
  <c r="H65" i="3"/>
  <c r="I65" i="3"/>
  <c r="J65" i="3"/>
  <c r="G66" i="3"/>
  <c r="H66" i="3"/>
  <c r="I66" i="3"/>
  <c r="J66" i="3"/>
  <c r="G67" i="3"/>
  <c r="H67" i="3"/>
  <c r="I67" i="3"/>
  <c r="J67" i="3"/>
  <c r="G68" i="3"/>
  <c r="H68" i="3"/>
  <c r="I68" i="3"/>
  <c r="J68" i="3"/>
  <c r="G69" i="3"/>
  <c r="H69" i="3"/>
  <c r="I69" i="3"/>
  <c r="J69" i="3"/>
  <c r="G70" i="3"/>
  <c r="H70" i="3"/>
  <c r="I70" i="3"/>
  <c r="J70" i="3"/>
  <c r="G71" i="3"/>
  <c r="H71" i="3"/>
  <c r="I71" i="3"/>
  <c r="J71" i="3"/>
  <c r="G72" i="3"/>
  <c r="H72" i="3"/>
  <c r="I72" i="3"/>
  <c r="J72" i="3"/>
  <c r="G73" i="3"/>
  <c r="H73" i="3"/>
  <c r="I73" i="3"/>
  <c r="J73" i="3"/>
  <c r="G74" i="3"/>
  <c r="H74" i="3"/>
  <c r="I74" i="3"/>
  <c r="J74" i="3"/>
  <c r="G75" i="3"/>
  <c r="H75" i="3"/>
  <c r="I75" i="3"/>
  <c r="J75" i="3"/>
  <c r="G76" i="3"/>
  <c r="H76" i="3"/>
  <c r="I76" i="3"/>
  <c r="J76" i="3"/>
  <c r="G77" i="3"/>
  <c r="H77" i="3"/>
  <c r="I77" i="3"/>
  <c r="J77" i="3"/>
  <c r="G78" i="3"/>
  <c r="H78" i="3"/>
  <c r="I78" i="3"/>
  <c r="J78" i="3"/>
  <c r="G79" i="3"/>
  <c r="H79" i="3"/>
  <c r="I79" i="3"/>
  <c r="J79" i="3"/>
  <c r="G80" i="3"/>
  <c r="H80" i="3"/>
  <c r="I80" i="3"/>
  <c r="J80" i="3"/>
  <c r="G81" i="3"/>
  <c r="H81" i="3"/>
  <c r="I81" i="3"/>
  <c r="J81" i="3"/>
  <c r="G82" i="3"/>
  <c r="H82" i="3"/>
  <c r="I82" i="3"/>
  <c r="J82" i="3"/>
  <c r="G83" i="3"/>
  <c r="H83" i="3"/>
  <c r="I83" i="3"/>
  <c r="J83" i="3"/>
  <c r="G84" i="3"/>
  <c r="H84" i="3"/>
  <c r="I84" i="3"/>
  <c r="J84" i="3"/>
  <c r="G85" i="3"/>
  <c r="H85" i="3"/>
  <c r="I85" i="3"/>
  <c r="J85" i="3"/>
  <c r="G86" i="3"/>
  <c r="H86" i="3"/>
  <c r="I86" i="3"/>
  <c r="J86" i="3"/>
  <c r="G87" i="3"/>
  <c r="H87" i="3"/>
  <c r="I87" i="3"/>
  <c r="J87" i="3"/>
  <c r="G88" i="3"/>
  <c r="H88" i="3"/>
  <c r="I88" i="3"/>
  <c r="J88" i="3"/>
  <c r="G89" i="3"/>
  <c r="H89" i="3"/>
  <c r="I89" i="3"/>
  <c r="J89" i="3"/>
  <c r="G90" i="3"/>
  <c r="H90" i="3"/>
  <c r="I90" i="3"/>
  <c r="J90" i="3"/>
  <c r="G91" i="3"/>
  <c r="H91" i="3"/>
  <c r="I91" i="3"/>
  <c r="J91" i="3"/>
  <c r="G92" i="3"/>
  <c r="H92" i="3"/>
  <c r="I92" i="3"/>
  <c r="J92" i="3"/>
  <c r="G93" i="3"/>
  <c r="H93" i="3"/>
  <c r="I93" i="3"/>
  <c r="J93" i="3"/>
  <c r="G94" i="3"/>
  <c r="H94" i="3"/>
  <c r="I94" i="3"/>
  <c r="J94" i="3"/>
  <c r="G95" i="3"/>
  <c r="H95" i="3"/>
  <c r="I95" i="3"/>
  <c r="J95" i="3"/>
  <c r="G96" i="3"/>
  <c r="H96" i="3"/>
  <c r="I96" i="3"/>
  <c r="J96" i="3"/>
  <c r="G97" i="3"/>
  <c r="H97" i="3"/>
  <c r="I97" i="3"/>
  <c r="J97" i="3"/>
  <c r="G98" i="3"/>
  <c r="H98" i="3"/>
  <c r="I98" i="3"/>
  <c r="J98" i="3"/>
  <c r="G99" i="3"/>
  <c r="H99" i="3"/>
  <c r="I99" i="3"/>
  <c r="J99" i="3"/>
  <c r="G100" i="3"/>
  <c r="H100" i="3"/>
  <c r="I100" i="3"/>
  <c r="J100" i="3"/>
  <c r="G101" i="3"/>
  <c r="H101" i="3"/>
  <c r="I101" i="3"/>
  <c r="J101" i="3"/>
  <c r="G102" i="3"/>
  <c r="H102" i="3"/>
  <c r="I102" i="3"/>
  <c r="J102" i="3"/>
  <c r="G103" i="3"/>
  <c r="H103" i="3"/>
  <c r="I103" i="3"/>
  <c r="J103" i="3"/>
  <c r="G104" i="3"/>
  <c r="H104" i="3"/>
  <c r="I104" i="3"/>
  <c r="J104" i="3"/>
  <c r="G105" i="3"/>
  <c r="H105" i="3"/>
  <c r="I105" i="3"/>
  <c r="J105" i="3"/>
  <c r="G106" i="3"/>
  <c r="H106" i="3"/>
  <c r="I106" i="3"/>
  <c r="J106" i="3"/>
  <c r="G107" i="3"/>
  <c r="H107" i="3"/>
  <c r="I107" i="3"/>
  <c r="J107" i="3"/>
  <c r="G108" i="3"/>
  <c r="H108" i="3"/>
  <c r="I108" i="3"/>
  <c r="J108" i="3"/>
  <c r="G109" i="3"/>
  <c r="H109" i="3"/>
  <c r="I109" i="3"/>
  <c r="J109" i="3"/>
  <c r="G110" i="3"/>
  <c r="H110" i="3"/>
  <c r="I110" i="3"/>
  <c r="J110" i="3"/>
  <c r="G111" i="3"/>
  <c r="H111" i="3"/>
  <c r="I111" i="3"/>
  <c r="J111" i="3"/>
  <c r="G112" i="3"/>
  <c r="H112" i="3"/>
  <c r="I112" i="3"/>
  <c r="J112" i="3"/>
  <c r="G113" i="3"/>
  <c r="H113" i="3"/>
  <c r="I113" i="3"/>
  <c r="J113" i="3"/>
  <c r="G114" i="3"/>
  <c r="H114" i="3"/>
  <c r="I114" i="3"/>
  <c r="J114" i="3"/>
  <c r="G115" i="3"/>
  <c r="H115" i="3"/>
  <c r="I115" i="3"/>
  <c r="J115" i="3"/>
  <c r="G116" i="3"/>
  <c r="H116" i="3"/>
  <c r="I116" i="3"/>
  <c r="J116" i="3"/>
  <c r="G117" i="3"/>
  <c r="H117" i="3"/>
  <c r="I117" i="3"/>
  <c r="J117" i="3"/>
  <c r="G118" i="3"/>
  <c r="H118" i="3"/>
  <c r="I118" i="3"/>
  <c r="J118" i="3"/>
  <c r="G119" i="3"/>
  <c r="H119" i="3"/>
  <c r="I119" i="3"/>
  <c r="J119" i="3"/>
  <c r="G120" i="3"/>
  <c r="H120" i="3"/>
  <c r="I120" i="3"/>
  <c r="J120" i="3"/>
  <c r="G121" i="3"/>
  <c r="H121" i="3"/>
  <c r="I121" i="3"/>
  <c r="J121" i="3"/>
  <c r="G122" i="3"/>
  <c r="H122" i="3"/>
  <c r="I122" i="3"/>
  <c r="J122" i="3"/>
  <c r="G123" i="3"/>
  <c r="H123" i="3"/>
  <c r="I123" i="3"/>
  <c r="J123" i="3"/>
  <c r="G124" i="3"/>
  <c r="H124" i="3"/>
  <c r="I124" i="3"/>
  <c r="J124" i="3"/>
  <c r="G125" i="3"/>
  <c r="H125" i="3"/>
  <c r="I125" i="3"/>
  <c r="J125" i="3"/>
  <c r="G126" i="3"/>
  <c r="H126" i="3"/>
  <c r="I126" i="3"/>
  <c r="J126" i="3"/>
  <c r="G127" i="3"/>
  <c r="H127" i="3"/>
  <c r="I127" i="3"/>
  <c r="J127" i="3"/>
  <c r="G128" i="3"/>
  <c r="H128" i="3"/>
  <c r="I128" i="3"/>
  <c r="J128" i="3"/>
  <c r="G129" i="3"/>
  <c r="H129" i="3"/>
  <c r="I129" i="3"/>
  <c r="J129" i="3"/>
  <c r="G130" i="3"/>
  <c r="H130" i="3"/>
  <c r="I130" i="3"/>
  <c r="J130" i="3"/>
  <c r="G131" i="3"/>
  <c r="H131" i="3"/>
  <c r="I131" i="3"/>
  <c r="J131" i="3"/>
  <c r="G132" i="3"/>
  <c r="H132" i="3"/>
  <c r="I132" i="3"/>
  <c r="J132" i="3"/>
  <c r="G133" i="3"/>
  <c r="H133" i="3"/>
  <c r="I133" i="3"/>
  <c r="J133" i="3"/>
  <c r="G134" i="3"/>
  <c r="H134" i="3"/>
  <c r="I134" i="3"/>
  <c r="J134" i="3"/>
  <c r="G135" i="3"/>
  <c r="H135" i="3"/>
  <c r="I135" i="3"/>
  <c r="J135" i="3"/>
  <c r="G136" i="3"/>
  <c r="H136" i="3"/>
  <c r="I136" i="3"/>
  <c r="J136" i="3"/>
  <c r="G137" i="3"/>
  <c r="H137" i="3"/>
  <c r="I137" i="3"/>
  <c r="J137" i="3"/>
  <c r="G138" i="3"/>
  <c r="H138" i="3"/>
  <c r="I138" i="3"/>
  <c r="J138" i="3"/>
  <c r="G139" i="3"/>
  <c r="H139" i="3"/>
  <c r="I139" i="3"/>
  <c r="J139" i="3"/>
  <c r="G140" i="3"/>
  <c r="H140" i="3"/>
  <c r="I140" i="3"/>
  <c r="J140" i="3"/>
  <c r="G141" i="3"/>
  <c r="H141" i="3"/>
  <c r="I141" i="3"/>
  <c r="J141" i="3"/>
  <c r="G142" i="3"/>
  <c r="H142" i="3"/>
  <c r="I142" i="3"/>
  <c r="J142" i="3"/>
  <c r="G143" i="3"/>
  <c r="H143" i="3"/>
  <c r="I143" i="3"/>
  <c r="J143" i="3"/>
  <c r="G144" i="3"/>
  <c r="H144" i="3"/>
  <c r="I144" i="3"/>
  <c r="J144" i="3"/>
  <c r="G145" i="3"/>
  <c r="H145" i="3"/>
  <c r="I145" i="3"/>
  <c r="J145" i="3"/>
  <c r="G146" i="3"/>
  <c r="H146" i="3"/>
  <c r="I146" i="3"/>
  <c r="J146" i="3"/>
  <c r="G147" i="3"/>
  <c r="H147" i="3"/>
  <c r="I147" i="3"/>
  <c r="J147" i="3"/>
  <c r="G148" i="3"/>
  <c r="H148" i="3"/>
  <c r="I148" i="3"/>
  <c r="J148" i="3"/>
  <c r="G149" i="3"/>
  <c r="H149" i="3"/>
  <c r="I149" i="3"/>
  <c r="J149" i="3"/>
  <c r="G150" i="3"/>
  <c r="H150" i="3"/>
  <c r="I150" i="3"/>
  <c r="J150" i="3"/>
  <c r="G151" i="3"/>
  <c r="H151" i="3"/>
  <c r="I151" i="3"/>
  <c r="J151" i="3"/>
  <c r="G152" i="3"/>
  <c r="H152" i="3"/>
  <c r="I152" i="3"/>
  <c r="J152" i="3"/>
  <c r="G153" i="3"/>
  <c r="H153" i="3"/>
  <c r="I153" i="3"/>
  <c r="J153" i="3"/>
  <c r="G154" i="3"/>
  <c r="H154" i="3"/>
  <c r="I154" i="3"/>
  <c r="J154" i="3"/>
  <c r="G155" i="3"/>
  <c r="H155" i="3"/>
  <c r="I155" i="3"/>
  <c r="J155" i="3"/>
  <c r="G156" i="3"/>
  <c r="H156" i="3"/>
  <c r="I156" i="3"/>
  <c r="J156" i="3"/>
  <c r="G157" i="3"/>
  <c r="H157" i="3"/>
  <c r="I157" i="3"/>
  <c r="J157" i="3"/>
  <c r="G158" i="3"/>
  <c r="H158" i="3"/>
  <c r="I158" i="3"/>
  <c r="J158" i="3"/>
  <c r="G159" i="3"/>
  <c r="H159" i="3"/>
  <c r="I159" i="3"/>
  <c r="J159" i="3"/>
  <c r="G160" i="3"/>
  <c r="H160" i="3"/>
  <c r="I160" i="3"/>
  <c r="J160" i="3"/>
  <c r="G161" i="3"/>
  <c r="H161" i="3"/>
  <c r="I161" i="3"/>
  <c r="J161" i="3"/>
  <c r="G162" i="3"/>
  <c r="H162" i="3"/>
  <c r="I162" i="3"/>
  <c r="J162" i="3"/>
  <c r="G163" i="3"/>
  <c r="H163" i="3"/>
  <c r="I163" i="3"/>
  <c r="J163" i="3"/>
  <c r="G164" i="3"/>
  <c r="H164" i="3"/>
  <c r="I164" i="3"/>
  <c r="J164" i="3"/>
  <c r="G165" i="3"/>
  <c r="H165" i="3"/>
  <c r="I165" i="3"/>
  <c r="J165" i="3"/>
  <c r="G166" i="3"/>
  <c r="H166" i="3"/>
  <c r="I166" i="3"/>
  <c r="J166" i="3"/>
  <c r="G167" i="3"/>
  <c r="H167" i="3"/>
  <c r="I167" i="3"/>
  <c r="J167" i="3"/>
  <c r="G168" i="3"/>
  <c r="H168" i="3"/>
  <c r="I168" i="3"/>
  <c r="J168" i="3"/>
  <c r="G169" i="3"/>
  <c r="H169" i="3"/>
  <c r="I169" i="3"/>
  <c r="J169" i="3"/>
  <c r="G170" i="3"/>
  <c r="H170" i="3"/>
  <c r="I170" i="3"/>
  <c r="J170" i="3"/>
  <c r="G171" i="3"/>
  <c r="H171" i="3"/>
  <c r="I171" i="3"/>
  <c r="J171" i="3"/>
  <c r="G172" i="3"/>
  <c r="H172" i="3"/>
  <c r="I172" i="3"/>
  <c r="J172" i="3"/>
  <c r="G173" i="3"/>
  <c r="H173" i="3"/>
  <c r="I173" i="3"/>
  <c r="J173" i="3"/>
  <c r="G174" i="3"/>
  <c r="H174" i="3"/>
  <c r="I174" i="3"/>
  <c r="J174" i="3"/>
  <c r="G175" i="3"/>
  <c r="H175" i="3"/>
  <c r="I175" i="3"/>
  <c r="J175" i="3"/>
  <c r="G176" i="3"/>
  <c r="H176" i="3"/>
  <c r="I176" i="3"/>
  <c r="J176" i="3"/>
  <c r="G177" i="3"/>
  <c r="H177" i="3"/>
  <c r="I177" i="3"/>
  <c r="J177" i="3"/>
  <c r="G178" i="3"/>
  <c r="H178" i="3"/>
  <c r="I178" i="3"/>
  <c r="J178" i="3"/>
  <c r="G179" i="3"/>
  <c r="H179" i="3"/>
  <c r="I179" i="3"/>
  <c r="J179" i="3"/>
  <c r="G180" i="3"/>
  <c r="H180" i="3"/>
  <c r="I180" i="3"/>
  <c r="J180" i="3"/>
  <c r="G181" i="3"/>
  <c r="H181" i="3"/>
  <c r="I181" i="3"/>
  <c r="J181" i="3"/>
  <c r="G182" i="3"/>
  <c r="H182" i="3"/>
  <c r="I182" i="3"/>
  <c r="J182" i="3"/>
  <c r="G183" i="3"/>
  <c r="H183" i="3"/>
  <c r="I183" i="3"/>
  <c r="J183" i="3"/>
  <c r="G184" i="3"/>
  <c r="H184" i="3"/>
  <c r="I184" i="3"/>
  <c r="J184" i="3"/>
  <c r="G185" i="3"/>
  <c r="H185" i="3"/>
  <c r="I185" i="3"/>
  <c r="J185" i="3"/>
  <c r="G186" i="3"/>
  <c r="H186" i="3"/>
  <c r="I186" i="3"/>
  <c r="J186" i="3"/>
  <c r="G187" i="3"/>
  <c r="H187" i="3"/>
  <c r="I187" i="3"/>
  <c r="J187" i="3"/>
  <c r="G188" i="3"/>
  <c r="H188" i="3"/>
  <c r="I188" i="3"/>
  <c r="J188" i="3"/>
  <c r="G189" i="3"/>
  <c r="H189" i="3"/>
  <c r="I189" i="3"/>
  <c r="J189" i="3"/>
  <c r="G190" i="3"/>
  <c r="H190" i="3"/>
  <c r="I190" i="3"/>
  <c r="J190" i="3"/>
  <c r="G191" i="3"/>
  <c r="H191" i="3"/>
  <c r="I191" i="3"/>
  <c r="J191" i="3"/>
  <c r="G192" i="3"/>
  <c r="H192" i="3"/>
  <c r="I192" i="3"/>
  <c r="J192" i="3"/>
  <c r="G193" i="3"/>
  <c r="H193" i="3"/>
  <c r="I193" i="3"/>
  <c r="J193" i="3"/>
  <c r="G194" i="3"/>
  <c r="H194" i="3"/>
  <c r="I194" i="3"/>
  <c r="J194" i="3"/>
  <c r="G195" i="3"/>
  <c r="H195" i="3"/>
  <c r="I195" i="3"/>
  <c r="J195" i="3"/>
  <c r="G196" i="3"/>
  <c r="H196" i="3"/>
  <c r="I196" i="3"/>
  <c r="J196" i="3"/>
  <c r="G197" i="3"/>
  <c r="H197" i="3"/>
  <c r="I197" i="3"/>
  <c r="J197" i="3"/>
  <c r="G198" i="3"/>
  <c r="H198" i="3"/>
  <c r="I198" i="3"/>
  <c r="J198" i="3"/>
  <c r="G199" i="3"/>
  <c r="H199" i="3"/>
  <c r="I199" i="3"/>
  <c r="J199" i="3"/>
  <c r="G200" i="3"/>
  <c r="H200" i="3"/>
  <c r="I200" i="3"/>
  <c r="J200" i="3"/>
  <c r="G201" i="3"/>
  <c r="H201" i="3"/>
  <c r="I201" i="3"/>
  <c r="J201" i="3"/>
  <c r="G202" i="3"/>
  <c r="H202" i="3"/>
  <c r="I202" i="3"/>
  <c r="J202" i="3"/>
  <c r="G203" i="3"/>
  <c r="H203" i="3"/>
  <c r="I203" i="3"/>
  <c r="J203" i="3"/>
  <c r="G204" i="3"/>
  <c r="H204" i="3"/>
  <c r="I204" i="3"/>
  <c r="J204" i="3"/>
  <c r="G205" i="3"/>
  <c r="H205" i="3"/>
  <c r="I205" i="3"/>
  <c r="J205" i="3"/>
  <c r="G206" i="3"/>
  <c r="H206" i="3"/>
  <c r="I206" i="3"/>
  <c r="J206" i="3"/>
  <c r="G207" i="3"/>
  <c r="H207" i="3"/>
  <c r="I207" i="3"/>
  <c r="J207" i="3"/>
  <c r="G208" i="3"/>
  <c r="H208" i="3"/>
  <c r="I208" i="3"/>
  <c r="J208" i="3"/>
  <c r="G209" i="3"/>
  <c r="H209" i="3"/>
  <c r="I209" i="3"/>
  <c r="J209" i="3"/>
  <c r="G210" i="3"/>
  <c r="H210" i="3"/>
  <c r="I210" i="3"/>
  <c r="J210" i="3"/>
  <c r="G211" i="3"/>
  <c r="H211" i="3"/>
  <c r="I211" i="3"/>
  <c r="J211" i="3"/>
  <c r="G212" i="3"/>
  <c r="H212" i="3"/>
  <c r="I212" i="3"/>
  <c r="J212" i="3"/>
  <c r="G213" i="3"/>
  <c r="H213" i="3"/>
  <c r="I213" i="3"/>
  <c r="J213" i="3"/>
  <c r="G214" i="3"/>
  <c r="H214" i="3"/>
  <c r="I214" i="3"/>
  <c r="J214" i="3"/>
  <c r="G215" i="3"/>
  <c r="H215" i="3"/>
  <c r="I215" i="3"/>
  <c r="J215" i="3"/>
  <c r="G216" i="3"/>
  <c r="H216" i="3"/>
  <c r="I216" i="3"/>
  <c r="J216" i="3"/>
  <c r="G217" i="3"/>
  <c r="H217" i="3"/>
  <c r="I217" i="3"/>
  <c r="J217" i="3"/>
  <c r="G218" i="3"/>
  <c r="H218" i="3"/>
  <c r="I218" i="3"/>
  <c r="J218" i="3"/>
  <c r="G219" i="3"/>
  <c r="H219" i="3"/>
  <c r="I219" i="3"/>
  <c r="J219" i="3"/>
  <c r="G220" i="3"/>
  <c r="H220" i="3"/>
  <c r="I220" i="3"/>
  <c r="J220" i="3"/>
  <c r="G221" i="3"/>
  <c r="H221" i="3"/>
  <c r="I221" i="3"/>
  <c r="J221" i="3"/>
  <c r="G222" i="3"/>
  <c r="H222" i="3"/>
  <c r="I222" i="3"/>
  <c r="J222" i="3"/>
  <c r="G223" i="3"/>
  <c r="H223" i="3"/>
  <c r="I223" i="3"/>
  <c r="J223" i="3"/>
  <c r="G224" i="3"/>
  <c r="H224" i="3"/>
  <c r="I224" i="3"/>
  <c r="J224" i="3"/>
  <c r="G225" i="3"/>
  <c r="H225" i="3"/>
  <c r="I225" i="3"/>
  <c r="J225" i="3"/>
  <c r="G226" i="3"/>
  <c r="H226" i="3"/>
  <c r="I226" i="3"/>
  <c r="J226" i="3"/>
  <c r="G227" i="3"/>
  <c r="H227" i="3"/>
  <c r="I227" i="3"/>
  <c r="J227" i="3"/>
  <c r="G228" i="3"/>
  <c r="H228" i="3"/>
  <c r="I228" i="3"/>
  <c r="J228" i="3"/>
  <c r="G229" i="3"/>
  <c r="H229" i="3"/>
  <c r="I229" i="3"/>
  <c r="J229" i="3"/>
  <c r="G230" i="3"/>
  <c r="H230" i="3"/>
  <c r="I230" i="3"/>
  <c r="J230" i="3"/>
  <c r="G231" i="3"/>
  <c r="H231" i="3"/>
  <c r="I231" i="3"/>
  <c r="J231" i="3"/>
  <c r="G232" i="3"/>
  <c r="H232" i="3"/>
  <c r="I232" i="3"/>
  <c r="J232" i="3"/>
  <c r="G233" i="3"/>
  <c r="H233" i="3"/>
  <c r="I233" i="3"/>
  <c r="J233" i="3"/>
  <c r="G234" i="3"/>
  <c r="H234" i="3"/>
  <c r="I234" i="3"/>
  <c r="J234" i="3"/>
  <c r="G235" i="3"/>
  <c r="H235" i="3"/>
  <c r="I235" i="3"/>
  <c r="J235" i="3"/>
  <c r="G236" i="3"/>
  <c r="H236" i="3"/>
  <c r="I236" i="3"/>
  <c r="J236" i="3"/>
  <c r="G237" i="3"/>
  <c r="H237" i="3"/>
  <c r="I237" i="3"/>
  <c r="J237" i="3"/>
  <c r="G238" i="3"/>
  <c r="H238" i="3"/>
  <c r="I238" i="3"/>
  <c r="J238" i="3"/>
  <c r="G239" i="3"/>
  <c r="H239" i="3"/>
  <c r="I239" i="3"/>
  <c r="J239" i="3"/>
  <c r="G240" i="3"/>
  <c r="H240" i="3"/>
  <c r="I240" i="3"/>
  <c r="J240" i="3"/>
  <c r="G241" i="3"/>
  <c r="H241" i="3"/>
  <c r="I241" i="3"/>
  <c r="J241" i="3"/>
  <c r="G242" i="3"/>
  <c r="H242" i="3"/>
  <c r="I242" i="3"/>
  <c r="J242" i="3"/>
  <c r="G243" i="3"/>
  <c r="H243" i="3"/>
  <c r="I243" i="3"/>
  <c r="J243" i="3"/>
  <c r="G244" i="3"/>
  <c r="H244" i="3"/>
  <c r="I244" i="3"/>
  <c r="J244" i="3"/>
  <c r="G245" i="3"/>
  <c r="H245" i="3"/>
  <c r="I245" i="3"/>
  <c r="J245" i="3"/>
  <c r="G246" i="3"/>
  <c r="H246" i="3"/>
  <c r="I246" i="3"/>
  <c r="J246" i="3"/>
  <c r="G247" i="3"/>
  <c r="H247" i="3"/>
  <c r="I247" i="3"/>
  <c r="J247" i="3"/>
  <c r="G248" i="3"/>
  <c r="H248" i="3"/>
  <c r="I248" i="3"/>
  <c r="J248" i="3"/>
  <c r="G249" i="3"/>
  <c r="H249" i="3"/>
  <c r="I249" i="3"/>
  <c r="J249" i="3"/>
  <c r="G250" i="3"/>
  <c r="H250" i="3"/>
  <c r="I250" i="3"/>
  <c r="J250" i="3"/>
  <c r="G251" i="3"/>
  <c r="H251" i="3"/>
  <c r="I251" i="3"/>
  <c r="J251" i="3"/>
  <c r="G252" i="3"/>
  <c r="H252" i="3"/>
  <c r="I252" i="3"/>
  <c r="J252" i="3"/>
  <c r="G253" i="3"/>
  <c r="H253" i="3"/>
  <c r="I253" i="3"/>
  <c r="J253" i="3"/>
  <c r="G254" i="3"/>
  <c r="H254" i="3"/>
  <c r="I254" i="3"/>
  <c r="J254" i="3"/>
  <c r="G255" i="3"/>
  <c r="H255" i="3"/>
  <c r="I255" i="3"/>
  <c r="J255" i="3"/>
  <c r="G256" i="3"/>
  <c r="H256" i="3"/>
  <c r="I256" i="3"/>
  <c r="J256" i="3"/>
  <c r="G257" i="3"/>
  <c r="H257" i="3"/>
  <c r="I257" i="3"/>
  <c r="J257" i="3"/>
  <c r="G258" i="3"/>
  <c r="H258" i="3"/>
  <c r="I258" i="3"/>
  <c r="J258" i="3"/>
  <c r="G259" i="3"/>
  <c r="H259" i="3"/>
  <c r="I259" i="3"/>
  <c r="J259" i="3"/>
  <c r="G260" i="3"/>
  <c r="H260" i="3"/>
  <c r="I260" i="3"/>
  <c r="J260" i="3"/>
  <c r="G261" i="3"/>
  <c r="H261" i="3"/>
  <c r="I261" i="3"/>
  <c r="J261" i="3"/>
  <c r="G262" i="3"/>
  <c r="H262" i="3"/>
  <c r="I262" i="3"/>
  <c r="J262" i="3"/>
  <c r="G263" i="3"/>
  <c r="H263" i="3"/>
  <c r="I263" i="3"/>
  <c r="J263" i="3"/>
  <c r="G264" i="3"/>
  <c r="H264" i="3"/>
  <c r="I264" i="3"/>
  <c r="J264" i="3"/>
  <c r="G265" i="3"/>
  <c r="H265" i="3"/>
  <c r="I265" i="3"/>
  <c r="J265" i="3"/>
  <c r="G266" i="3"/>
  <c r="H266" i="3"/>
  <c r="I266" i="3"/>
  <c r="J266" i="3"/>
  <c r="G267" i="3"/>
  <c r="H267" i="3"/>
  <c r="I267" i="3"/>
  <c r="J267" i="3"/>
  <c r="G268" i="3"/>
  <c r="H268" i="3"/>
  <c r="I268" i="3"/>
  <c r="J268" i="3"/>
  <c r="G269" i="3"/>
  <c r="H269" i="3"/>
  <c r="I269" i="3"/>
  <c r="J269" i="3"/>
  <c r="G270" i="3"/>
  <c r="H270" i="3"/>
  <c r="I270" i="3"/>
  <c r="J270" i="3"/>
  <c r="G271" i="3"/>
  <c r="H271" i="3"/>
  <c r="I271" i="3"/>
  <c r="J271" i="3"/>
  <c r="G272" i="3"/>
  <c r="H272" i="3"/>
  <c r="I272" i="3"/>
  <c r="J272" i="3"/>
  <c r="G273" i="3"/>
  <c r="H273" i="3"/>
  <c r="I273" i="3"/>
  <c r="J273" i="3"/>
  <c r="G274" i="3"/>
  <c r="H274" i="3"/>
  <c r="I274" i="3"/>
  <c r="J274" i="3"/>
  <c r="G275" i="3"/>
  <c r="H275" i="3"/>
  <c r="I275" i="3"/>
  <c r="J275" i="3"/>
  <c r="G276" i="3"/>
  <c r="H276" i="3"/>
  <c r="I276" i="3"/>
  <c r="J276" i="3"/>
  <c r="G277" i="3"/>
  <c r="H277" i="3"/>
  <c r="I277" i="3"/>
  <c r="J277" i="3"/>
  <c r="G278" i="3"/>
  <c r="H278" i="3"/>
  <c r="I278" i="3"/>
  <c r="J278" i="3"/>
  <c r="G279" i="3"/>
  <c r="H279" i="3"/>
  <c r="I279" i="3"/>
  <c r="J279" i="3"/>
  <c r="G280" i="3"/>
  <c r="H280" i="3"/>
  <c r="I280" i="3"/>
  <c r="J280" i="3"/>
  <c r="G281" i="3"/>
  <c r="H281" i="3"/>
  <c r="I281" i="3"/>
  <c r="J281" i="3"/>
  <c r="G282" i="3"/>
  <c r="H282" i="3"/>
  <c r="I282" i="3"/>
  <c r="J282" i="3"/>
  <c r="G283" i="3"/>
  <c r="H283" i="3"/>
  <c r="I283" i="3"/>
  <c r="J283" i="3"/>
  <c r="G284" i="3"/>
  <c r="H284" i="3"/>
  <c r="I284" i="3"/>
  <c r="J284" i="3"/>
  <c r="G285" i="3"/>
  <c r="H285" i="3"/>
  <c r="I285" i="3"/>
  <c r="J285" i="3"/>
  <c r="G286" i="3"/>
  <c r="H286" i="3"/>
  <c r="I286" i="3"/>
  <c r="J286" i="3"/>
  <c r="G287" i="3"/>
  <c r="H287" i="3"/>
  <c r="I287" i="3"/>
  <c r="J287" i="3"/>
  <c r="G288" i="3"/>
  <c r="H288" i="3"/>
  <c r="I288" i="3"/>
  <c r="J288" i="3"/>
  <c r="G289" i="3"/>
  <c r="H289" i="3"/>
  <c r="I289" i="3"/>
  <c r="J289" i="3"/>
  <c r="G290" i="3"/>
  <c r="H290" i="3"/>
  <c r="I290" i="3"/>
  <c r="J290" i="3"/>
  <c r="G291" i="3"/>
  <c r="H291" i="3"/>
  <c r="I291" i="3"/>
  <c r="J291" i="3"/>
  <c r="G292" i="3"/>
  <c r="H292" i="3"/>
  <c r="I292" i="3"/>
  <c r="J292" i="3"/>
  <c r="G293" i="3"/>
  <c r="H293" i="3"/>
  <c r="I293" i="3"/>
  <c r="J293" i="3"/>
  <c r="G294" i="3"/>
  <c r="H294" i="3"/>
  <c r="I294" i="3"/>
  <c r="J294" i="3"/>
  <c r="G295" i="3"/>
  <c r="H295" i="3"/>
  <c r="I295" i="3"/>
  <c r="J295" i="3"/>
  <c r="G296" i="3"/>
  <c r="H296" i="3"/>
  <c r="I296" i="3"/>
  <c r="J296" i="3"/>
  <c r="G297" i="3"/>
  <c r="H297" i="3"/>
  <c r="I297" i="3"/>
  <c r="J297" i="3"/>
  <c r="G298" i="3"/>
  <c r="H298" i="3"/>
  <c r="I298" i="3"/>
  <c r="J298" i="3"/>
  <c r="G299" i="3"/>
  <c r="H299" i="3"/>
  <c r="I299" i="3"/>
  <c r="J299" i="3"/>
  <c r="G300" i="3"/>
  <c r="H300" i="3"/>
  <c r="I300" i="3"/>
  <c r="J300" i="3"/>
  <c r="G301" i="3"/>
  <c r="H301" i="3"/>
  <c r="I301" i="3"/>
  <c r="J301" i="3"/>
  <c r="G302" i="3"/>
  <c r="H302" i="3"/>
  <c r="I302" i="3"/>
  <c r="J302" i="3"/>
  <c r="G303" i="3"/>
  <c r="H303" i="3"/>
  <c r="I303" i="3"/>
  <c r="J303" i="3"/>
  <c r="G304" i="3"/>
  <c r="H304" i="3"/>
  <c r="I304" i="3"/>
  <c r="J304" i="3"/>
  <c r="G305" i="3"/>
  <c r="H305" i="3"/>
  <c r="I305" i="3"/>
  <c r="J305" i="3"/>
  <c r="G306" i="3"/>
  <c r="H306" i="3"/>
  <c r="I306" i="3"/>
  <c r="J306" i="3"/>
  <c r="G307" i="3"/>
  <c r="H307" i="3"/>
  <c r="I307" i="3"/>
  <c r="J307" i="3"/>
  <c r="G308" i="3"/>
  <c r="H308" i="3"/>
  <c r="I308" i="3"/>
  <c r="J308" i="3"/>
  <c r="G309" i="3"/>
  <c r="H309" i="3"/>
  <c r="I309" i="3"/>
  <c r="J309" i="3"/>
  <c r="G310" i="3"/>
  <c r="H310" i="3"/>
  <c r="I310" i="3"/>
  <c r="J310" i="3"/>
  <c r="G311" i="3"/>
  <c r="H311" i="3"/>
  <c r="I311" i="3"/>
  <c r="J311" i="3"/>
  <c r="G312" i="3"/>
  <c r="H312" i="3"/>
  <c r="I312" i="3"/>
  <c r="J312" i="3"/>
  <c r="G313" i="3"/>
  <c r="H313" i="3"/>
  <c r="I313" i="3"/>
  <c r="J313" i="3"/>
  <c r="G314" i="3"/>
  <c r="H314" i="3"/>
  <c r="I314" i="3"/>
  <c r="J314" i="3"/>
  <c r="G315" i="3"/>
  <c r="H315" i="3"/>
  <c r="I315" i="3"/>
  <c r="J315" i="3"/>
  <c r="G316" i="3"/>
  <c r="H316" i="3"/>
  <c r="I316" i="3"/>
  <c r="J316" i="3"/>
  <c r="G317" i="3"/>
  <c r="H317" i="3"/>
  <c r="I317" i="3"/>
  <c r="J317" i="3"/>
  <c r="G318" i="3"/>
  <c r="H318" i="3"/>
  <c r="I318" i="3"/>
  <c r="J318" i="3"/>
  <c r="G319" i="3"/>
  <c r="H319" i="3"/>
  <c r="I319" i="3"/>
  <c r="J319" i="3"/>
  <c r="G320" i="3"/>
  <c r="H320" i="3"/>
  <c r="I320" i="3"/>
  <c r="J320" i="3"/>
  <c r="G321" i="3"/>
  <c r="H321" i="3"/>
  <c r="I321" i="3"/>
  <c r="J321" i="3"/>
  <c r="G322" i="3"/>
  <c r="H322" i="3"/>
  <c r="I322" i="3"/>
  <c r="J322" i="3"/>
  <c r="G323" i="3"/>
  <c r="H323" i="3"/>
  <c r="I323" i="3"/>
  <c r="J323" i="3"/>
  <c r="G324" i="3"/>
  <c r="H324" i="3"/>
  <c r="I324" i="3"/>
  <c r="J324" i="3"/>
  <c r="G325" i="3"/>
  <c r="H325" i="3"/>
  <c r="I325" i="3"/>
  <c r="J325" i="3"/>
  <c r="G326" i="3"/>
  <c r="H326" i="3"/>
  <c r="I326" i="3"/>
  <c r="J326" i="3"/>
  <c r="G327" i="3"/>
  <c r="H327" i="3"/>
  <c r="I327" i="3"/>
  <c r="J327" i="3"/>
  <c r="G328" i="3"/>
  <c r="H328" i="3"/>
  <c r="I328" i="3"/>
  <c r="J328" i="3"/>
  <c r="G329" i="3"/>
  <c r="H329" i="3"/>
  <c r="I329" i="3"/>
  <c r="J329" i="3"/>
  <c r="G330" i="3"/>
  <c r="H330" i="3"/>
  <c r="I330" i="3"/>
  <c r="J330" i="3"/>
  <c r="G331" i="3"/>
  <c r="H331" i="3"/>
  <c r="I331" i="3"/>
  <c r="J331" i="3"/>
  <c r="G332" i="3"/>
  <c r="H332" i="3"/>
  <c r="I332" i="3"/>
  <c r="J332" i="3"/>
  <c r="G333" i="3"/>
  <c r="H333" i="3"/>
  <c r="I333" i="3"/>
  <c r="J333" i="3"/>
  <c r="G334" i="3"/>
  <c r="H334" i="3"/>
  <c r="I334" i="3"/>
  <c r="J334" i="3"/>
  <c r="G335" i="3"/>
  <c r="H335" i="3"/>
  <c r="I335" i="3"/>
  <c r="J335" i="3"/>
  <c r="G336" i="3"/>
  <c r="H336" i="3"/>
  <c r="I336" i="3"/>
  <c r="J336" i="3"/>
  <c r="G337" i="3"/>
  <c r="H337" i="3"/>
  <c r="I337" i="3"/>
  <c r="J337" i="3"/>
  <c r="G338" i="3"/>
  <c r="H338" i="3"/>
  <c r="I338" i="3"/>
  <c r="J338" i="3"/>
  <c r="G339" i="3"/>
  <c r="H339" i="3"/>
  <c r="I339" i="3"/>
  <c r="J339" i="3"/>
  <c r="G340" i="3"/>
  <c r="H340" i="3"/>
  <c r="I340" i="3"/>
  <c r="J340" i="3"/>
  <c r="G341" i="3"/>
  <c r="H341" i="3"/>
  <c r="I341" i="3"/>
  <c r="J341" i="3"/>
  <c r="G342" i="3"/>
  <c r="H342" i="3"/>
  <c r="I342" i="3"/>
  <c r="J342" i="3"/>
  <c r="G343" i="3"/>
  <c r="H343" i="3"/>
  <c r="I343" i="3"/>
  <c r="J343" i="3"/>
  <c r="G344" i="3"/>
  <c r="H344" i="3"/>
  <c r="I344" i="3"/>
  <c r="J344" i="3"/>
  <c r="G345" i="3"/>
  <c r="H345" i="3"/>
  <c r="I345" i="3"/>
  <c r="J345" i="3"/>
  <c r="G346" i="3"/>
  <c r="H346" i="3"/>
  <c r="I346" i="3"/>
  <c r="J346" i="3"/>
  <c r="G347" i="3"/>
  <c r="H347" i="3"/>
  <c r="I347" i="3"/>
  <c r="J347" i="3"/>
  <c r="G348" i="3"/>
  <c r="H348" i="3"/>
  <c r="I348" i="3"/>
  <c r="J348" i="3"/>
  <c r="G349" i="3"/>
  <c r="H349" i="3"/>
  <c r="I349" i="3"/>
  <c r="J349" i="3"/>
  <c r="G350" i="3"/>
  <c r="H350" i="3"/>
  <c r="I350" i="3"/>
  <c r="J350" i="3"/>
  <c r="G351" i="3"/>
  <c r="H351" i="3"/>
  <c r="I351" i="3"/>
  <c r="J351" i="3"/>
  <c r="G352" i="3"/>
  <c r="H352" i="3"/>
  <c r="I352" i="3"/>
  <c r="J352" i="3"/>
  <c r="G353" i="3"/>
  <c r="H353" i="3"/>
  <c r="I353" i="3"/>
  <c r="J353" i="3"/>
  <c r="G354" i="3"/>
  <c r="H354" i="3"/>
  <c r="I354" i="3"/>
  <c r="J354" i="3"/>
  <c r="G355" i="3"/>
  <c r="H355" i="3"/>
  <c r="I355" i="3"/>
  <c r="J355" i="3"/>
  <c r="G356" i="3"/>
  <c r="H356" i="3"/>
  <c r="I356" i="3"/>
  <c r="J356" i="3"/>
  <c r="G357" i="3"/>
  <c r="H357" i="3"/>
  <c r="I357" i="3"/>
  <c r="J357" i="3"/>
  <c r="G358" i="3"/>
  <c r="H358" i="3"/>
  <c r="I358" i="3"/>
  <c r="J358" i="3"/>
  <c r="G359" i="3"/>
  <c r="H359" i="3"/>
  <c r="I359" i="3"/>
  <c r="J359" i="3"/>
  <c r="G360" i="3"/>
  <c r="H360" i="3"/>
  <c r="I360" i="3"/>
  <c r="J360" i="3"/>
  <c r="G361" i="3"/>
  <c r="H361" i="3"/>
  <c r="I361" i="3"/>
  <c r="J361" i="3"/>
  <c r="G362" i="3"/>
  <c r="H362" i="3"/>
  <c r="I362" i="3"/>
  <c r="J362" i="3"/>
  <c r="G363" i="3"/>
  <c r="H363" i="3"/>
  <c r="I363" i="3"/>
  <c r="J363" i="3"/>
  <c r="G364" i="3"/>
  <c r="H364" i="3"/>
  <c r="I364" i="3"/>
  <c r="J364" i="3"/>
  <c r="G365" i="3"/>
  <c r="H365" i="3"/>
  <c r="I365" i="3"/>
  <c r="J365" i="3"/>
  <c r="G366" i="3"/>
  <c r="H366" i="3"/>
  <c r="I366" i="3"/>
  <c r="J366" i="3"/>
  <c r="G367" i="3"/>
  <c r="H367" i="3"/>
  <c r="I367" i="3"/>
  <c r="J367" i="3"/>
  <c r="G368" i="3"/>
  <c r="H368" i="3"/>
  <c r="I368" i="3"/>
  <c r="J368" i="3"/>
  <c r="G369" i="3"/>
  <c r="H369" i="3"/>
  <c r="I369" i="3"/>
  <c r="J369" i="3"/>
  <c r="G370" i="3"/>
  <c r="H370" i="3"/>
  <c r="I370" i="3"/>
  <c r="J370" i="3"/>
  <c r="G371" i="3"/>
  <c r="H371" i="3"/>
  <c r="I371" i="3"/>
  <c r="J371" i="3"/>
  <c r="G372" i="3"/>
  <c r="H372" i="3"/>
  <c r="I372" i="3"/>
  <c r="J372" i="3"/>
  <c r="G373" i="3"/>
  <c r="H373" i="3"/>
  <c r="I373" i="3"/>
  <c r="J373" i="3"/>
  <c r="G374" i="3"/>
  <c r="H374" i="3"/>
  <c r="I374" i="3"/>
  <c r="J374" i="3"/>
  <c r="G375" i="3"/>
  <c r="H375" i="3"/>
  <c r="I375" i="3"/>
  <c r="J375" i="3"/>
  <c r="G376" i="3"/>
  <c r="H376" i="3"/>
  <c r="I376" i="3"/>
  <c r="J376" i="3"/>
  <c r="G377" i="3"/>
  <c r="H377" i="3"/>
  <c r="I377" i="3"/>
  <c r="J377" i="3"/>
  <c r="G378" i="3"/>
  <c r="H378" i="3"/>
  <c r="I378" i="3"/>
  <c r="J378" i="3"/>
  <c r="G379" i="3"/>
  <c r="H379" i="3"/>
  <c r="I379" i="3"/>
  <c r="J379" i="3"/>
  <c r="G380" i="3"/>
  <c r="H380" i="3"/>
  <c r="I380" i="3"/>
  <c r="J380" i="3"/>
  <c r="G381" i="3"/>
  <c r="H381" i="3"/>
  <c r="I381" i="3"/>
  <c r="J381" i="3"/>
  <c r="G382" i="3"/>
  <c r="H382" i="3"/>
  <c r="I382" i="3"/>
  <c r="J382" i="3"/>
  <c r="G383" i="3"/>
  <c r="H383" i="3"/>
  <c r="I383" i="3"/>
  <c r="J383" i="3"/>
  <c r="G384" i="3"/>
  <c r="H384" i="3"/>
  <c r="I384" i="3"/>
  <c r="J384" i="3"/>
  <c r="G385" i="3"/>
  <c r="H385" i="3"/>
  <c r="I385" i="3"/>
  <c r="J385" i="3"/>
  <c r="G386" i="3"/>
  <c r="H386" i="3"/>
  <c r="I386" i="3"/>
  <c r="J386" i="3"/>
  <c r="G387" i="3"/>
  <c r="H387" i="3"/>
  <c r="I387" i="3"/>
  <c r="J387" i="3"/>
  <c r="G388" i="3"/>
  <c r="H388" i="3"/>
  <c r="I388" i="3"/>
  <c r="J388" i="3"/>
  <c r="G389" i="3"/>
  <c r="H389" i="3"/>
  <c r="I389" i="3"/>
  <c r="J389" i="3"/>
  <c r="G390" i="3"/>
  <c r="H390" i="3"/>
  <c r="I390" i="3"/>
  <c r="J390" i="3"/>
  <c r="G391" i="3"/>
  <c r="H391" i="3"/>
  <c r="I391" i="3"/>
  <c r="J391" i="3"/>
  <c r="G392" i="3"/>
  <c r="H392" i="3"/>
  <c r="I392" i="3"/>
  <c r="J392" i="3"/>
  <c r="G393" i="3"/>
  <c r="H393" i="3"/>
  <c r="I393" i="3"/>
  <c r="J393" i="3"/>
  <c r="G394" i="3"/>
  <c r="H394" i="3"/>
  <c r="I394" i="3"/>
  <c r="J394" i="3"/>
  <c r="G395" i="3"/>
  <c r="H395" i="3"/>
  <c r="I395" i="3"/>
  <c r="J395" i="3"/>
  <c r="G396" i="3"/>
  <c r="H396" i="3"/>
  <c r="I396" i="3"/>
  <c r="J396" i="3"/>
  <c r="G397" i="3"/>
  <c r="H397" i="3"/>
  <c r="I397" i="3"/>
  <c r="J397" i="3"/>
  <c r="G398" i="3"/>
  <c r="H398" i="3"/>
  <c r="I398" i="3"/>
  <c r="J398" i="3"/>
  <c r="G399" i="3"/>
  <c r="H399" i="3"/>
  <c r="I399" i="3"/>
  <c r="J399" i="3"/>
  <c r="G400" i="3"/>
  <c r="H400" i="3"/>
  <c r="I400" i="3"/>
  <c r="J400" i="3"/>
  <c r="G401" i="3"/>
  <c r="H401" i="3"/>
  <c r="I401" i="3"/>
  <c r="J401" i="3"/>
  <c r="G402" i="3"/>
  <c r="H402" i="3"/>
  <c r="I402" i="3"/>
  <c r="J402" i="3"/>
  <c r="G403" i="3"/>
  <c r="H403" i="3"/>
  <c r="I403" i="3"/>
  <c r="J403" i="3"/>
  <c r="G404" i="3"/>
  <c r="H404" i="3"/>
  <c r="I404" i="3"/>
  <c r="J404" i="3"/>
  <c r="G405" i="3"/>
  <c r="H405" i="3"/>
  <c r="I405" i="3"/>
  <c r="J405" i="3"/>
  <c r="G406" i="3"/>
  <c r="H406" i="3"/>
  <c r="I406" i="3"/>
  <c r="J406" i="3"/>
  <c r="G407" i="3"/>
  <c r="H407" i="3"/>
  <c r="I407" i="3"/>
  <c r="J407" i="3"/>
  <c r="G408" i="3"/>
  <c r="H408" i="3"/>
  <c r="I408" i="3"/>
  <c r="J408" i="3"/>
  <c r="G409" i="3"/>
  <c r="H409" i="3"/>
  <c r="I409" i="3"/>
  <c r="J409" i="3"/>
  <c r="G410" i="3"/>
  <c r="H410" i="3"/>
  <c r="I410" i="3"/>
  <c r="J410" i="3"/>
  <c r="G411" i="3"/>
  <c r="H411" i="3"/>
  <c r="I411" i="3"/>
  <c r="J411" i="3"/>
  <c r="G412" i="3"/>
  <c r="H412" i="3"/>
  <c r="I412" i="3"/>
  <c r="J412" i="3"/>
  <c r="G413" i="3"/>
  <c r="H413" i="3"/>
  <c r="I413" i="3"/>
  <c r="J413" i="3"/>
  <c r="G414" i="3"/>
  <c r="H414" i="3"/>
  <c r="I414" i="3"/>
  <c r="J414" i="3"/>
  <c r="G415" i="3"/>
  <c r="H415" i="3"/>
  <c r="I415" i="3"/>
  <c r="J415" i="3"/>
  <c r="G416" i="3"/>
  <c r="H416" i="3"/>
  <c r="I416" i="3"/>
  <c r="J416" i="3"/>
  <c r="G417" i="3"/>
  <c r="H417" i="3"/>
  <c r="I417" i="3"/>
  <c r="J417" i="3"/>
  <c r="G418" i="3"/>
  <c r="H418" i="3"/>
  <c r="I418" i="3"/>
  <c r="J418" i="3"/>
  <c r="G419" i="3"/>
  <c r="H419" i="3"/>
  <c r="I419" i="3"/>
  <c r="J419" i="3"/>
  <c r="G420" i="3"/>
  <c r="H420" i="3"/>
  <c r="I420" i="3"/>
  <c r="J420" i="3"/>
  <c r="G421" i="3"/>
  <c r="H421" i="3"/>
  <c r="I421" i="3"/>
  <c r="J421" i="3"/>
  <c r="G422" i="3"/>
  <c r="H422" i="3"/>
  <c r="I422" i="3"/>
  <c r="J422" i="3"/>
  <c r="G423" i="3"/>
  <c r="H423" i="3"/>
  <c r="I423" i="3"/>
  <c r="J423" i="3"/>
  <c r="G424" i="3"/>
  <c r="H424" i="3"/>
  <c r="I424" i="3"/>
  <c r="J424" i="3"/>
  <c r="G425" i="3"/>
  <c r="H425" i="3"/>
  <c r="I425" i="3"/>
  <c r="J425" i="3"/>
  <c r="G426" i="3"/>
  <c r="H426" i="3"/>
  <c r="I426" i="3"/>
  <c r="J426" i="3"/>
  <c r="G427" i="3"/>
  <c r="H427" i="3"/>
  <c r="I427" i="3"/>
  <c r="J427" i="3"/>
  <c r="G428" i="3"/>
  <c r="H428" i="3"/>
  <c r="I428" i="3"/>
  <c r="J428" i="3"/>
  <c r="G429" i="3"/>
  <c r="H429" i="3"/>
  <c r="I429" i="3"/>
  <c r="J429" i="3"/>
  <c r="G430" i="3"/>
  <c r="H430" i="3"/>
  <c r="I430" i="3"/>
  <c r="J430" i="3"/>
  <c r="G431" i="3"/>
  <c r="H431" i="3"/>
  <c r="I431" i="3"/>
  <c r="J431" i="3"/>
  <c r="G432" i="3"/>
  <c r="H432" i="3"/>
  <c r="I432" i="3"/>
  <c r="J432" i="3"/>
  <c r="G433" i="3"/>
  <c r="H433" i="3"/>
  <c r="I433" i="3"/>
  <c r="J433" i="3"/>
  <c r="G434" i="3"/>
  <c r="H434" i="3"/>
  <c r="I434" i="3"/>
  <c r="J434" i="3"/>
  <c r="G435" i="3"/>
  <c r="H435" i="3"/>
  <c r="I435" i="3"/>
  <c r="J435" i="3"/>
  <c r="G436" i="3"/>
  <c r="H436" i="3"/>
  <c r="I436" i="3"/>
  <c r="J436" i="3"/>
  <c r="G437" i="3"/>
  <c r="H437" i="3"/>
  <c r="I437" i="3"/>
  <c r="J437" i="3"/>
  <c r="G438" i="3"/>
  <c r="H438" i="3"/>
  <c r="I438" i="3"/>
  <c r="J438" i="3"/>
  <c r="G439" i="3"/>
  <c r="H439" i="3"/>
  <c r="I439" i="3"/>
  <c r="J439" i="3"/>
  <c r="G440" i="3"/>
  <c r="H440" i="3"/>
  <c r="I440" i="3"/>
  <c r="J440" i="3"/>
  <c r="G441" i="3"/>
  <c r="H441" i="3"/>
  <c r="I441" i="3"/>
  <c r="J441" i="3"/>
  <c r="G442" i="3"/>
  <c r="H442" i="3"/>
  <c r="I442" i="3"/>
  <c r="J442" i="3"/>
  <c r="G443" i="3"/>
  <c r="H443" i="3"/>
  <c r="I443" i="3"/>
  <c r="J443" i="3"/>
  <c r="G444" i="3"/>
  <c r="H444" i="3"/>
  <c r="I444" i="3"/>
  <c r="J444" i="3"/>
  <c r="G445" i="3"/>
  <c r="H445" i="3"/>
  <c r="I445" i="3"/>
  <c r="J445" i="3"/>
  <c r="G446" i="3"/>
  <c r="H446" i="3"/>
  <c r="I446" i="3"/>
  <c r="J446" i="3"/>
  <c r="G447" i="3"/>
  <c r="H447" i="3"/>
  <c r="I447" i="3"/>
  <c r="J447" i="3"/>
  <c r="G448" i="3"/>
  <c r="H448" i="3"/>
  <c r="I448" i="3"/>
  <c r="J448" i="3"/>
  <c r="G449" i="3"/>
  <c r="H449" i="3"/>
  <c r="I449" i="3"/>
  <c r="J449" i="3"/>
  <c r="G450" i="3"/>
  <c r="H450" i="3"/>
  <c r="I450" i="3"/>
  <c r="J450" i="3"/>
  <c r="G451" i="3"/>
  <c r="H451" i="3"/>
  <c r="I451" i="3"/>
  <c r="J451" i="3"/>
  <c r="G452" i="3"/>
  <c r="H452" i="3"/>
  <c r="I452" i="3"/>
  <c r="J452" i="3"/>
  <c r="G453" i="3"/>
  <c r="H453" i="3"/>
  <c r="I453" i="3"/>
  <c r="J453" i="3"/>
  <c r="G454" i="3"/>
  <c r="H454" i="3"/>
  <c r="I454" i="3"/>
  <c r="J454" i="3"/>
  <c r="G455" i="3"/>
  <c r="H455" i="3"/>
  <c r="I455" i="3"/>
  <c r="J455" i="3"/>
  <c r="G456" i="3"/>
  <c r="H456" i="3"/>
  <c r="I456" i="3"/>
  <c r="J456" i="3"/>
  <c r="G457" i="3"/>
  <c r="H457" i="3"/>
  <c r="I457" i="3"/>
  <c r="J457" i="3"/>
  <c r="G458" i="3"/>
  <c r="H458" i="3"/>
  <c r="I458" i="3"/>
  <c r="J458" i="3"/>
  <c r="G459" i="3"/>
  <c r="H459" i="3"/>
  <c r="I459" i="3"/>
  <c r="J459" i="3"/>
  <c r="G460" i="3"/>
  <c r="H460" i="3"/>
  <c r="I460" i="3"/>
  <c r="J460" i="3"/>
  <c r="G461" i="3"/>
  <c r="H461" i="3"/>
  <c r="I461" i="3"/>
  <c r="J461" i="3"/>
  <c r="G462" i="3"/>
  <c r="H462" i="3"/>
  <c r="I462" i="3"/>
  <c r="J462" i="3"/>
  <c r="G463" i="3"/>
  <c r="H463" i="3"/>
  <c r="I463" i="3"/>
  <c r="J463" i="3"/>
  <c r="G464" i="3"/>
  <c r="H464" i="3"/>
  <c r="I464" i="3"/>
  <c r="J464" i="3"/>
  <c r="G465" i="3"/>
  <c r="H465" i="3"/>
  <c r="I465" i="3"/>
  <c r="J465" i="3"/>
  <c r="G466" i="3"/>
  <c r="H466" i="3"/>
  <c r="I466" i="3"/>
  <c r="J466" i="3"/>
  <c r="G467" i="3"/>
  <c r="H467" i="3"/>
  <c r="I467" i="3"/>
  <c r="J467" i="3"/>
  <c r="G468" i="3"/>
  <c r="H468" i="3"/>
  <c r="I468" i="3"/>
  <c r="J468" i="3"/>
  <c r="G469" i="3"/>
  <c r="H469" i="3"/>
  <c r="I469" i="3"/>
  <c r="J469" i="3"/>
  <c r="G470" i="3"/>
  <c r="H470" i="3"/>
  <c r="I470" i="3"/>
  <c r="J470" i="3"/>
  <c r="G471" i="3"/>
  <c r="H471" i="3"/>
  <c r="I471" i="3"/>
  <c r="J471" i="3"/>
  <c r="G472" i="3"/>
  <c r="H472" i="3"/>
  <c r="I472" i="3"/>
  <c r="J472" i="3"/>
  <c r="G473" i="3"/>
  <c r="H473" i="3"/>
  <c r="I473" i="3"/>
  <c r="J473" i="3"/>
  <c r="G474" i="3"/>
  <c r="H474" i="3"/>
  <c r="I474" i="3"/>
  <c r="J474" i="3"/>
  <c r="G475" i="3"/>
  <c r="H475" i="3"/>
  <c r="I475" i="3"/>
  <c r="J475" i="3"/>
  <c r="G476" i="3"/>
  <c r="H476" i="3"/>
  <c r="I476" i="3"/>
  <c r="J476" i="3"/>
  <c r="G477" i="3"/>
  <c r="H477" i="3"/>
  <c r="I477" i="3"/>
  <c r="J477" i="3"/>
  <c r="G478" i="3"/>
  <c r="H478" i="3"/>
  <c r="I478" i="3"/>
  <c r="J478" i="3"/>
  <c r="G479" i="3"/>
  <c r="H479" i="3"/>
  <c r="I479" i="3"/>
  <c r="J479" i="3"/>
  <c r="G480" i="3"/>
  <c r="H480" i="3"/>
  <c r="I480" i="3"/>
  <c r="J480" i="3"/>
  <c r="G481" i="3"/>
  <c r="H481" i="3"/>
  <c r="I481" i="3"/>
  <c r="J481" i="3"/>
  <c r="G482" i="3"/>
  <c r="H482" i="3"/>
  <c r="I482" i="3"/>
  <c r="J482" i="3"/>
  <c r="G483" i="3"/>
  <c r="H483" i="3"/>
  <c r="I483" i="3"/>
  <c r="J483" i="3"/>
  <c r="G484" i="3"/>
  <c r="H484" i="3"/>
  <c r="I484" i="3"/>
  <c r="J484" i="3"/>
  <c r="G485" i="3"/>
  <c r="H485" i="3"/>
  <c r="I485" i="3"/>
  <c r="J485" i="3"/>
  <c r="G486" i="3"/>
  <c r="H486" i="3"/>
  <c r="I486" i="3"/>
  <c r="J486" i="3"/>
  <c r="G487" i="3"/>
  <c r="H487" i="3"/>
  <c r="I487" i="3"/>
  <c r="J487" i="3"/>
  <c r="G488" i="3"/>
  <c r="H488" i="3"/>
  <c r="I488" i="3"/>
  <c r="J488" i="3"/>
  <c r="G489" i="3"/>
  <c r="H489" i="3"/>
  <c r="I489" i="3"/>
  <c r="J489" i="3"/>
  <c r="G490" i="3"/>
  <c r="H490" i="3"/>
  <c r="I490" i="3"/>
  <c r="J490" i="3"/>
  <c r="G491" i="3"/>
  <c r="H491" i="3"/>
  <c r="I491" i="3"/>
  <c r="J491" i="3"/>
  <c r="G492" i="3"/>
  <c r="H492" i="3"/>
  <c r="I492" i="3"/>
  <c r="J492" i="3"/>
  <c r="G493" i="3"/>
  <c r="H493" i="3"/>
  <c r="I493" i="3"/>
  <c r="J493" i="3"/>
  <c r="G494" i="3"/>
  <c r="H494" i="3"/>
  <c r="I494" i="3"/>
  <c r="J494" i="3"/>
  <c r="G495" i="3"/>
  <c r="H495" i="3"/>
  <c r="I495" i="3"/>
  <c r="J495" i="3"/>
  <c r="G496" i="3"/>
  <c r="H496" i="3"/>
  <c r="I496" i="3"/>
  <c r="J496" i="3"/>
  <c r="G497" i="3"/>
  <c r="H497" i="3"/>
  <c r="I497" i="3"/>
  <c r="J497" i="3"/>
  <c r="G498" i="3"/>
  <c r="H498" i="3"/>
  <c r="I498" i="3"/>
  <c r="J498" i="3"/>
  <c r="G499" i="3"/>
  <c r="H499" i="3"/>
  <c r="I499" i="3"/>
  <c r="J499" i="3"/>
  <c r="G500" i="3"/>
  <c r="H500" i="3"/>
  <c r="I500" i="3"/>
  <c r="J500" i="3"/>
  <c r="G501" i="3"/>
  <c r="H501" i="3"/>
  <c r="I501" i="3"/>
  <c r="J501" i="3"/>
  <c r="G502" i="3"/>
  <c r="H502" i="3"/>
  <c r="I502" i="3"/>
  <c r="J502" i="3"/>
  <c r="G503" i="3"/>
  <c r="H503" i="3"/>
  <c r="I503" i="3"/>
  <c r="J503" i="3"/>
  <c r="G504" i="3"/>
  <c r="H504" i="3"/>
  <c r="I504" i="3"/>
  <c r="J504" i="3"/>
  <c r="G505" i="3"/>
  <c r="H505" i="3"/>
  <c r="I505" i="3"/>
  <c r="J505" i="3"/>
  <c r="G506" i="3"/>
  <c r="H506" i="3"/>
  <c r="I506" i="3"/>
  <c r="J506" i="3"/>
  <c r="G507" i="3"/>
  <c r="H507" i="3"/>
  <c r="I507" i="3"/>
  <c r="J507" i="3"/>
  <c r="G508" i="3"/>
  <c r="H508" i="3"/>
  <c r="I508" i="3"/>
  <c r="J508" i="3"/>
  <c r="G509" i="3"/>
  <c r="H509" i="3"/>
  <c r="I509" i="3"/>
  <c r="J509" i="3"/>
  <c r="G510" i="3"/>
  <c r="H510" i="3"/>
  <c r="I510" i="3"/>
  <c r="J510" i="3"/>
  <c r="G511" i="3"/>
  <c r="H511" i="3"/>
  <c r="I511" i="3"/>
  <c r="J511" i="3"/>
  <c r="G512" i="3"/>
  <c r="H512" i="3"/>
  <c r="I512" i="3"/>
  <c r="J512" i="3"/>
  <c r="G513" i="3"/>
  <c r="H513" i="3"/>
  <c r="I513" i="3"/>
  <c r="J513" i="3"/>
  <c r="G514" i="3"/>
  <c r="H514" i="3"/>
  <c r="I514" i="3"/>
  <c r="J514" i="3"/>
  <c r="G515" i="3"/>
  <c r="H515" i="3"/>
  <c r="I515" i="3"/>
  <c r="J515" i="3"/>
  <c r="G516" i="3"/>
  <c r="H516" i="3"/>
  <c r="I516" i="3"/>
  <c r="J516" i="3"/>
  <c r="G517" i="3"/>
  <c r="H517" i="3"/>
  <c r="I517" i="3"/>
  <c r="J517" i="3"/>
  <c r="G518" i="3"/>
  <c r="H518" i="3"/>
  <c r="I518" i="3"/>
  <c r="J518" i="3"/>
  <c r="G519" i="3"/>
  <c r="H519" i="3"/>
  <c r="I519" i="3"/>
  <c r="J519" i="3"/>
  <c r="G520" i="3"/>
  <c r="H520" i="3"/>
  <c r="I520" i="3"/>
  <c r="J520" i="3"/>
  <c r="G521" i="3"/>
  <c r="H521" i="3"/>
  <c r="I521" i="3"/>
  <c r="J521" i="3"/>
  <c r="G522" i="3"/>
  <c r="H522" i="3"/>
  <c r="I522" i="3"/>
  <c r="J522" i="3"/>
  <c r="G523" i="3"/>
  <c r="H523" i="3"/>
  <c r="I523" i="3"/>
  <c r="J523" i="3"/>
  <c r="G524" i="3"/>
  <c r="H524" i="3"/>
  <c r="I524" i="3"/>
  <c r="J524" i="3"/>
  <c r="G525" i="3"/>
  <c r="H525" i="3"/>
  <c r="I525" i="3"/>
  <c r="J525" i="3"/>
  <c r="G526" i="3"/>
  <c r="H526" i="3"/>
  <c r="I526" i="3"/>
  <c r="J526" i="3"/>
  <c r="G527" i="3"/>
  <c r="H527" i="3"/>
  <c r="I527" i="3"/>
  <c r="J527" i="3"/>
  <c r="G528" i="3"/>
  <c r="H528" i="3"/>
  <c r="I528" i="3"/>
  <c r="J528" i="3"/>
  <c r="G529" i="3"/>
  <c r="H529" i="3"/>
  <c r="I529" i="3"/>
  <c r="J529" i="3"/>
  <c r="G530" i="3"/>
  <c r="H530" i="3"/>
  <c r="I530" i="3"/>
  <c r="J530" i="3"/>
  <c r="G531" i="3"/>
  <c r="H531" i="3"/>
  <c r="I531" i="3"/>
  <c r="J531" i="3"/>
  <c r="G532" i="3"/>
  <c r="H532" i="3"/>
  <c r="I532" i="3"/>
  <c r="J532" i="3"/>
  <c r="G533" i="3"/>
  <c r="H533" i="3"/>
  <c r="I533" i="3"/>
  <c r="J533" i="3"/>
  <c r="G534" i="3"/>
  <c r="H534" i="3"/>
  <c r="I534" i="3"/>
  <c r="J534" i="3"/>
  <c r="G535" i="3"/>
  <c r="H535" i="3"/>
  <c r="I535" i="3"/>
  <c r="J535" i="3"/>
  <c r="G536" i="3"/>
  <c r="H536" i="3"/>
  <c r="I536" i="3"/>
  <c r="J536" i="3"/>
  <c r="G537" i="3"/>
  <c r="H537" i="3"/>
  <c r="I537" i="3"/>
  <c r="J537" i="3"/>
  <c r="G538" i="3"/>
  <c r="H538" i="3"/>
  <c r="I538" i="3"/>
  <c r="J538" i="3"/>
  <c r="G539" i="3"/>
  <c r="H539" i="3"/>
  <c r="I539" i="3"/>
  <c r="J539" i="3"/>
  <c r="G540" i="3"/>
  <c r="H540" i="3"/>
  <c r="I540" i="3"/>
  <c r="J540" i="3"/>
  <c r="G541" i="3"/>
  <c r="H541" i="3"/>
  <c r="I541" i="3"/>
  <c r="J541" i="3"/>
  <c r="G542" i="3"/>
  <c r="H542" i="3"/>
  <c r="I542" i="3"/>
  <c r="J542" i="3"/>
  <c r="G543" i="3"/>
  <c r="H543" i="3"/>
  <c r="I543" i="3"/>
  <c r="J543" i="3"/>
  <c r="G544" i="3"/>
  <c r="H544" i="3"/>
  <c r="I544" i="3"/>
  <c r="J544" i="3"/>
  <c r="G545" i="3"/>
  <c r="H545" i="3"/>
  <c r="I545" i="3"/>
  <c r="J545" i="3"/>
  <c r="G546" i="3"/>
  <c r="H546" i="3"/>
  <c r="I546" i="3"/>
  <c r="J546" i="3"/>
  <c r="G547" i="3"/>
  <c r="H547" i="3"/>
  <c r="I547" i="3"/>
  <c r="J547" i="3"/>
  <c r="G548" i="3"/>
  <c r="H548" i="3"/>
  <c r="I548" i="3"/>
  <c r="J548" i="3"/>
  <c r="G549" i="3"/>
  <c r="H549" i="3"/>
  <c r="I549" i="3"/>
  <c r="J549" i="3"/>
  <c r="G550" i="3"/>
  <c r="H550" i="3"/>
  <c r="I550" i="3"/>
  <c r="J550" i="3"/>
  <c r="G551" i="3"/>
  <c r="H551" i="3"/>
  <c r="I551" i="3"/>
  <c r="J551" i="3"/>
  <c r="G552" i="3"/>
  <c r="H552" i="3"/>
  <c r="I552" i="3"/>
  <c r="J552" i="3"/>
  <c r="G553" i="3"/>
  <c r="H553" i="3"/>
  <c r="I553" i="3"/>
  <c r="J553" i="3"/>
  <c r="G554" i="3"/>
  <c r="H554" i="3"/>
  <c r="I554" i="3"/>
  <c r="J554" i="3"/>
  <c r="G555" i="3"/>
  <c r="H555" i="3"/>
  <c r="I555" i="3"/>
  <c r="J555" i="3"/>
  <c r="G556" i="3"/>
  <c r="H556" i="3"/>
  <c r="I556" i="3"/>
  <c r="J556" i="3"/>
  <c r="G557" i="3"/>
  <c r="H557" i="3"/>
  <c r="I557" i="3"/>
  <c r="J557" i="3"/>
  <c r="G558" i="3"/>
  <c r="H558" i="3"/>
  <c r="I558" i="3"/>
  <c r="J558" i="3"/>
  <c r="G559" i="3"/>
  <c r="H559" i="3"/>
  <c r="I559" i="3"/>
  <c r="J559" i="3"/>
  <c r="G560" i="3"/>
  <c r="H560" i="3"/>
  <c r="I560" i="3"/>
  <c r="J560" i="3"/>
  <c r="G561" i="3"/>
  <c r="H561" i="3"/>
  <c r="I561" i="3"/>
  <c r="J561" i="3"/>
  <c r="G562" i="3"/>
  <c r="H562" i="3"/>
  <c r="I562" i="3"/>
  <c r="J562" i="3"/>
  <c r="G563" i="3"/>
  <c r="H563" i="3"/>
  <c r="I563" i="3"/>
  <c r="J563" i="3"/>
  <c r="G564" i="3"/>
  <c r="H564" i="3"/>
  <c r="I564" i="3"/>
  <c r="J564" i="3"/>
  <c r="G565" i="3"/>
  <c r="H565" i="3"/>
  <c r="I565" i="3"/>
  <c r="J565" i="3"/>
  <c r="G566" i="3"/>
  <c r="H566" i="3"/>
  <c r="I566" i="3"/>
  <c r="J566" i="3"/>
  <c r="G567" i="3"/>
  <c r="H567" i="3"/>
  <c r="I567" i="3"/>
  <c r="J567" i="3"/>
  <c r="G568" i="3"/>
  <c r="H568" i="3"/>
  <c r="I568" i="3"/>
  <c r="J568" i="3"/>
  <c r="G569" i="3"/>
  <c r="H569" i="3"/>
  <c r="I569" i="3"/>
  <c r="J569" i="3"/>
  <c r="G570" i="3"/>
  <c r="H570" i="3"/>
  <c r="I570" i="3"/>
  <c r="J570" i="3"/>
  <c r="G571" i="3"/>
  <c r="H571" i="3"/>
  <c r="I571" i="3"/>
  <c r="J571" i="3"/>
  <c r="G572" i="3"/>
  <c r="H572" i="3"/>
  <c r="I572" i="3"/>
  <c r="J572" i="3"/>
  <c r="G573" i="3"/>
  <c r="H573" i="3"/>
  <c r="I573" i="3"/>
  <c r="J573" i="3"/>
  <c r="G574" i="3"/>
  <c r="H574" i="3"/>
  <c r="I574" i="3"/>
  <c r="J574" i="3"/>
  <c r="G575" i="3"/>
  <c r="H575" i="3"/>
  <c r="I575" i="3"/>
  <c r="J575" i="3"/>
  <c r="G576" i="3"/>
  <c r="H576" i="3"/>
  <c r="I576" i="3"/>
  <c r="J576" i="3"/>
  <c r="G577" i="3"/>
  <c r="H577" i="3"/>
  <c r="I577" i="3"/>
  <c r="J577" i="3"/>
  <c r="G578" i="3"/>
  <c r="H578" i="3"/>
  <c r="I578" i="3"/>
  <c r="J578" i="3"/>
  <c r="G579" i="3"/>
  <c r="H579" i="3"/>
  <c r="I579" i="3"/>
  <c r="J579" i="3"/>
  <c r="G580" i="3"/>
  <c r="H580" i="3"/>
  <c r="I580" i="3"/>
  <c r="J580" i="3"/>
  <c r="J2" i="3"/>
  <c r="I2" i="3"/>
  <c r="H2" i="3"/>
  <c r="G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2" i="3"/>
  <c r="BM3" i="1" l="1"/>
  <c r="BM4" i="1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6" i="1"/>
  <c r="BM97" i="1"/>
  <c r="BM98" i="1"/>
  <c r="BM99" i="1"/>
  <c r="BM100" i="1"/>
  <c r="BM101" i="1"/>
  <c r="BM102" i="1"/>
  <c r="BM103" i="1"/>
  <c r="BM104" i="1"/>
  <c r="BM105" i="1"/>
  <c r="BM106" i="1"/>
  <c r="BM107" i="1"/>
  <c r="BM109" i="1"/>
  <c r="BM110" i="1"/>
  <c r="BM113" i="1"/>
  <c r="BM114" i="1"/>
  <c r="BM115" i="1"/>
  <c r="BM116" i="1"/>
  <c r="BM127" i="1"/>
  <c r="BM128" i="1"/>
  <c r="BM129" i="1"/>
  <c r="BM130" i="1"/>
  <c r="BM131" i="1"/>
  <c r="BM132" i="1"/>
  <c r="BM133" i="1"/>
  <c r="BM134" i="1"/>
  <c r="BM135" i="1"/>
  <c r="BM136" i="1"/>
  <c r="BM137" i="1"/>
  <c r="BM138" i="1"/>
  <c r="BM139" i="1"/>
  <c r="BM140" i="1"/>
  <c r="BM141" i="1"/>
  <c r="BM142" i="1"/>
  <c r="BM143" i="1"/>
  <c r="BM144" i="1"/>
  <c r="BM145" i="1"/>
  <c r="BM146" i="1"/>
  <c r="BM147" i="1"/>
  <c r="BM148" i="1"/>
  <c r="BM149" i="1"/>
  <c r="BM150" i="1"/>
  <c r="BM151" i="1"/>
  <c r="BM152" i="1"/>
  <c r="BM153" i="1"/>
  <c r="BM154" i="1"/>
  <c r="BM155" i="1"/>
  <c r="BM156" i="1"/>
  <c r="BM157" i="1"/>
  <c r="BM158" i="1"/>
  <c r="BM159" i="1"/>
  <c r="BM160" i="1"/>
  <c r="BM161" i="1"/>
  <c r="BM162" i="1"/>
  <c r="BM163" i="1"/>
  <c r="BM164" i="1"/>
  <c r="BM165" i="1"/>
  <c r="BM166" i="1"/>
  <c r="BM167" i="1"/>
  <c r="BM168" i="1"/>
  <c r="BM169" i="1"/>
  <c r="BM170" i="1"/>
  <c r="BM172" i="1"/>
  <c r="BM173" i="1"/>
  <c r="BM174" i="1"/>
  <c r="BM175" i="1"/>
  <c r="BM176" i="1"/>
  <c r="BM177" i="1"/>
  <c r="BM178" i="1"/>
  <c r="BM179" i="1"/>
  <c r="BM180" i="1"/>
  <c r="BM181" i="1"/>
  <c r="BM183" i="1"/>
  <c r="BM184" i="1"/>
  <c r="BM185" i="1"/>
  <c r="BM186" i="1"/>
  <c r="BM187" i="1"/>
  <c r="BM188" i="1"/>
  <c r="BM189" i="1"/>
  <c r="BM190" i="1"/>
  <c r="BM191" i="1"/>
  <c r="BM192" i="1"/>
  <c r="BM193" i="1"/>
  <c r="BM194" i="1"/>
  <c r="BM195" i="1"/>
  <c r="BM196" i="1"/>
  <c r="BM197" i="1"/>
  <c r="BM198" i="1"/>
  <c r="BM199" i="1"/>
  <c r="BM200" i="1"/>
  <c r="BM201" i="1"/>
  <c r="BM202" i="1"/>
  <c r="BM203" i="1"/>
  <c r="BM204" i="1"/>
  <c r="BM205" i="1"/>
  <c r="BM206" i="1"/>
  <c r="BM207" i="1"/>
  <c r="BM208" i="1"/>
  <c r="BM209" i="1"/>
  <c r="BM210" i="1"/>
  <c r="BM211" i="1"/>
  <c r="BM212" i="1"/>
  <c r="BM213" i="1"/>
  <c r="BM214" i="1"/>
  <c r="BM215" i="1"/>
  <c r="BM216" i="1"/>
  <c r="BM217" i="1"/>
  <c r="BM218" i="1"/>
  <c r="BM219" i="1"/>
  <c r="BM220" i="1"/>
  <c r="BM221" i="1"/>
  <c r="BM222" i="1"/>
  <c r="BM223" i="1"/>
  <c r="BM224" i="1"/>
  <c r="BM225" i="1"/>
  <c r="BM226" i="1"/>
  <c r="BM227" i="1"/>
  <c r="BM228" i="1"/>
  <c r="BM229" i="1"/>
  <c r="BM230" i="1"/>
  <c r="BM231" i="1"/>
  <c r="BM232" i="1"/>
  <c r="BM233" i="1"/>
  <c r="BM234" i="1"/>
  <c r="BM235" i="1"/>
  <c r="BM236" i="1"/>
  <c r="BM237" i="1"/>
  <c r="BM238" i="1"/>
  <c r="BM239" i="1"/>
  <c r="BM240" i="1"/>
  <c r="BM241" i="1"/>
  <c r="BM242" i="1"/>
  <c r="BM243" i="1"/>
  <c r="BM244" i="1"/>
  <c r="BM245" i="1"/>
  <c r="BM246" i="1"/>
  <c r="BM247" i="1"/>
  <c r="BM248" i="1"/>
  <c r="BM249" i="1"/>
  <c r="BM250" i="1"/>
  <c r="BM251" i="1"/>
  <c r="BM252" i="1"/>
  <c r="BM253" i="1"/>
  <c r="BM254" i="1"/>
  <c r="BM255" i="1"/>
  <c r="BM256" i="1"/>
  <c r="BM257" i="1"/>
  <c r="BM258" i="1"/>
  <c r="BM259" i="1"/>
  <c r="BM260" i="1"/>
  <c r="BM261" i="1"/>
  <c r="BM262" i="1"/>
  <c r="BM263" i="1"/>
  <c r="BM264" i="1"/>
  <c r="BM265" i="1"/>
  <c r="BM266" i="1"/>
  <c r="BM267" i="1"/>
  <c r="BM268" i="1"/>
  <c r="BM269" i="1"/>
  <c r="BM270" i="1"/>
  <c r="BM271" i="1"/>
  <c r="BM272" i="1"/>
  <c r="BM273" i="1"/>
  <c r="BM274" i="1"/>
  <c r="BM275" i="1"/>
  <c r="BM276" i="1"/>
  <c r="BM277" i="1"/>
  <c r="BM278" i="1"/>
  <c r="BM279" i="1"/>
  <c r="BM280" i="1"/>
  <c r="BM281" i="1"/>
  <c r="BM282" i="1"/>
  <c r="BM283" i="1"/>
  <c r="BM284" i="1"/>
  <c r="BM285" i="1"/>
  <c r="BM286" i="1"/>
  <c r="BM287" i="1"/>
  <c r="BM288" i="1"/>
  <c r="BM289" i="1"/>
  <c r="BM290" i="1"/>
  <c r="BM291" i="1"/>
  <c r="BM292" i="1"/>
  <c r="BM293" i="1"/>
  <c r="BM294" i="1"/>
  <c r="BM295" i="1"/>
  <c r="BM296" i="1"/>
  <c r="BM297" i="1"/>
  <c r="BM298" i="1"/>
  <c r="BM299" i="1"/>
  <c r="BM300" i="1"/>
  <c r="BM301" i="1"/>
  <c r="BM302" i="1"/>
  <c r="BM303" i="1"/>
  <c r="BM304" i="1"/>
  <c r="BM305" i="1"/>
  <c r="BM306" i="1"/>
  <c r="BM307" i="1"/>
  <c r="BM308" i="1"/>
  <c r="BM309" i="1"/>
  <c r="BM310" i="1"/>
  <c r="BM311" i="1"/>
  <c r="BM312" i="1"/>
  <c r="BM313" i="1"/>
  <c r="BM314" i="1"/>
  <c r="BM315" i="1"/>
  <c r="BM316" i="1"/>
  <c r="BM317" i="1"/>
  <c r="BM318" i="1"/>
  <c r="BM319" i="1"/>
  <c r="BM320" i="1"/>
  <c r="BM321" i="1"/>
  <c r="BM322" i="1"/>
  <c r="BM323" i="1"/>
  <c r="BM324" i="1"/>
  <c r="BM325" i="1"/>
  <c r="BM326" i="1"/>
  <c r="BM327" i="1"/>
  <c r="BM328" i="1"/>
  <c r="BM329" i="1"/>
  <c r="BM330" i="1"/>
  <c r="BM331" i="1"/>
  <c r="BM332" i="1"/>
  <c r="BM333" i="1"/>
  <c r="BM335" i="1"/>
  <c r="BM336" i="1"/>
  <c r="BM337" i="1"/>
  <c r="BM338" i="1"/>
  <c r="BM339" i="1"/>
  <c r="BM340" i="1"/>
  <c r="BM341" i="1"/>
  <c r="BM342" i="1"/>
  <c r="BM343" i="1"/>
  <c r="BM344" i="1"/>
  <c r="BM345" i="1"/>
  <c r="BM346" i="1"/>
  <c r="BM347" i="1"/>
  <c r="BM348" i="1"/>
  <c r="BM349" i="1"/>
  <c r="BM350" i="1"/>
  <c r="BM351" i="1"/>
  <c r="BM352" i="1"/>
  <c r="BM353" i="1"/>
  <c r="BM354" i="1"/>
  <c r="BM355" i="1"/>
  <c r="BM356" i="1"/>
  <c r="BM357" i="1"/>
  <c r="BM358" i="1"/>
  <c r="BM359" i="1"/>
  <c r="BM360" i="1"/>
  <c r="BM361" i="1"/>
  <c r="BM362" i="1"/>
  <c r="BM363" i="1"/>
  <c r="BM364" i="1"/>
  <c r="BM365" i="1"/>
  <c r="BM366" i="1"/>
  <c r="BM367" i="1"/>
  <c r="BM368" i="1"/>
  <c r="BM369" i="1"/>
  <c r="BM370" i="1"/>
  <c r="BM371" i="1"/>
  <c r="BM372" i="1"/>
  <c r="BM373" i="1"/>
  <c r="BM374" i="1"/>
  <c r="BM375" i="1"/>
  <c r="BM376" i="1"/>
  <c r="BM377" i="1"/>
  <c r="BM378" i="1"/>
  <c r="BM379" i="1"/>
  <c r="BM380" i="1"/>
  <c r="BM381" i="1"/>
  <c r="BM382" i="1"/>
  <c r="BM383" i="1"/>
  <c r="BM384" i="1"/>
  <c r="BM385" i="1"/>
  <c r="BM386" i="1"/>
  <c r="BM387" i="1"/>
  <c r="BM388" i="1"/>
  <c r="BM389" i="1"/>
  <c r="BM390" i="1"/>
  <c r="BM391" i="1"/>
  <c r="BM392" i="1"/>
  <c r="BM393" i="1"/>
  <c r="BM394" i="1"/>
  <c r="BM395" i="1"/>
  <c r="BM419" i="1"/>
  <c r="BM420" i="1"/>
  <c r="BM421" i="1"/>
  <c r="BM422" i="1"/>
  <c r="BM423" i="1"/>
  <c r="BM424" i="1"/>
  <c r="BM425" i="1"/>
  <c r="BM426" i="1"/>
  <c r="BM427" i="1"/>
  <c r="BM428" i="1"/>
  <c r="BM429" i="1"/>
  <c r="BM430" i="1"/>
  <c r="BM431" i="1"/>
  <c r="BM432" i="1"/>
  <c r="BM433" i="1"/>
  <c r="BM434" i="1"/>
  <c r="BM435" i="1"/>
  <c r="BM436" i="1"/>
  <c r="BM437" i="1"/>
  <c r="BM438" i="1"/>
  <c r="BM439" i="1"/>
  <c r="BM440" i="1"/>
  <c r="BM441" i="1"/>
  <c r="BM442" i="1"/>
  <c r="BM443" i="1"/>
  <c r="BM471" i="1"/>
  <c r="BM2" i="1"/>
  <c r="B20" i="4" s="1"/>
  <c r="I6" i="4" l="1"/>
  <c r="I7" i="4"/>
  <c r="I4" i="4"/>
  <c r="I5" i="4"/>
  <c r="I3" i="4"/>
  <c r="K6" i="4"/>
  <c r="K7" i="4"/>
  <c r="K4" i="4"/>
  <c r="K5" i="4"/>
  <c r="K3" i="4"/>
</calcChain>
</file>

<file path=xl/comments1.xml><?xml version="1.0" encoding="utf-8"?>
<comments xmlns="http://schemas.openxmlformats.org/spreadsheetml/2006/main">
  <authors>
    <author>Victor</author>
  </authors>
  <commentList>
    <comment ref="CJ308" authorId="0" shapeId="0">
      <text>
        <r>
          <rPr>
            <b/>
            <sz val="9"/>
            <color indexed="81"/>
            <rFont val="Tahoma"/>
            <family val="2"/>
          </rPr>
          <t>Victor:</t>
        </r>
        <r>
          <rPr>
            <sz val="9"/>
            <color indexed="81"/>
            <rFont val="Tahoma"/>
            <family val="2"/>
          </rPr>
          <t xml:space="preserve">
Que processo é esse? Não consta da Base de Dados. Esclarecer para Relatório Complementar.</t>
        </r>
      </text>
    </comment>
  </commentList>
</comments>
</file>

<file path=xl/comments2.xml><?xml version="1.0" encoding="utf-8"?>
<comments xmlns="http://schemas.openxmlformats.org/spreadsheetml/2006/main">
  <authors>
    <author>Victor</author>
  </authors>
  <commentList>
    <comment ref="AO29" authorId="0" shapeId="0">
      <text>
        <r>
          <rPr>
            <b/>
            <sz val="9"/>
            <color indexed="81"/>
            <rFont val="Segoe UI"/>
            <family val="2"/>
          </rPr>
          <t>Victor:</t>
        </r>
        <r>
          <rPr>
            <sz val="9"/>
            <color indexed="81"/>
            <rFont val="Segoe UI"/>
            <family val="2"/>
          </rPr>
          <t xml:space="preserve">
O certo é 17. Não sei porque não está contando</t>
        </r>
      </text>
    </comment>
  </commentList>
</comments>
</file>

<file path=xl/sharedStrings.xml><?xml version="1.0" encoding="utf-8"?>
<sst xmlns="http://schemas.openxmlformats.org/spreadsheetml/2006/main" count="32410" uniqueCount="2557">
  <si>
    <t>UF</t>
  </si>
  <si>
    <t>Município</t>
  </si>
  <si>
    <t>Autor_1</t>
  </si>
  <si>
    <t>Tipo_Autor_1</t>
  </si>
  <si>
    <t>Autor_2</t>
  </si>
  <si>
    <t>Tipo_Autor_2</t>
  </si>
  <si>
    <t>Autor_3</t>
  </si>
  <si>
    <t>Tipo_Autor_3</t>
  </si>
  <si>
    <t>Número_do_Processo</t>
  </si>
  <si>
    <t>Autor_ 4</t>
  </si>
  <si>
    <t>Tipo_Autor_4</t>
  </si>
  <si>
    <t xml:space="preserve"> Autor_5</t>
  </si>
  <si>
    <t xml:space="preserve"> Réu_1</t>
  </si>
  <si>
    <t>Tipo_Autor_5</t>
  </si>
  <si>
    <t>Tipo_Réu_1</t>
  </si>
  <si>
    <t>Réu_2</t>
  </si>
  <si>
    <t>Tipo_Réu_2</t>
  </si>
  <si>
    <t>Réu_3</t>
  </si>
  <si>
    <t>Tipo_Réu_3</t>
  </si>
  <si>
    <t>Réu_4</t>
  </si>
  <si>
    <t>Tipo_Réu_4</t>
  </si>
  <si>
    <t>Réu_5</t>
  </si>
  <si>
    <t>Tipo_Réu_5</t>
  </si>
  <si>
    <t>Autor_Carg_1</t>
  </si>
  <si>
    <t>Autor_Part_1</t>
  </si>
  <si>
    <t>Autor_Colig_1</t>
  </si>
  <si>
    <t>Autor_Carg_2</t>
  </si>
  <si>
    <t>Autor_Part_2</t>
  </si>
  <si>
    <t>Autor_Colig_2</t>
  </si>
  <si>
    <t>Autor_Carg_3</t>
  </si>
  <si>
    <t>Autor_Part_3</t>
  </si>
  <si>
    <t>Autor_Colig_3</t>
  </si>
  <si>
    <t>Autor_Carg_4</t>
  </si>
  <si>
    <t>Autor_Part_4</t>
  </si>
  <si>
    <t>Autor_Colig_4</t>
  </si>
  <si>
    <t>Autor_Carg_5</t>
  </si>
  <si>
    <t>Autor_Part_5</t>
  </si>
  <si>
    <t>Autor_Colig_5</t>
  </si>
  <si>
    <t>Réu_Carg_1</t>
  </si>
  <si>
    <t>Réu_Part_1</t>
  </si>
  <si>
    <t>Réu_Colig_1</t>
  </si>
  <si>
    <t>Réu_Carg_2</t>
  </si>
  <si>
    <t>Réu_Part_2</t>
  </si>
  <si>
    <t>Réu_Colig_2</t>
  </si>
  <si>
    <t>Réu_Carg_3</t>
  </si>
  <si>
    <t>Réu_Part_3</t>
  </si>
  <si>
    <t>Réu_Colig_3</t>
  </si>
  <si>
    <t>Réu_Carg_4</t>
  </si>
  <si>
    <t>Réu_Part_4</t>
  </si>
  <si>
    <t>Réu_Colig_4</t>
  </si>
  <si>
    <t>Réu_Carg_5</t>
  </si>
  <si>
    <t>Réu_Part_5</t>
  </si>
  <si>
    <t>Réu_Colig_5</t>
  </si>
  <si>
    <t>N_de_Autores</t>
  </si>
  <si>
    <t>N_de_Réus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</si>
  <si>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</si>
  <si>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</si>
  <si>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</si>
  <si>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</si>
  <si>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</si>
  <si>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</si>
  <si>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</si>
  <si>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</si>
  <si>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</si>
  <si>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</si>
  <si>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</si>
  <si>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</si>
  <si>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</si>
  <si>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</si>
  <si>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</si>
  <si>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</si>
  <si>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</si>
  <si>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</si>
  <si>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</si>
  <si>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RO</t>
  </si>
  <si>
    <t>RN</t>
  </si>
  <si>
    <t>RR</t>
  </si>
  <si>
    <t>RS</t>
  </si>
  <si>
    <t>SC</t>
  </si>
  <si>
    <t>SE</t>
  </si>
  <si>
    <t>SP</t>
  </si>
  <si>
    <t>TO</t>
  </si>
  <si>
    <t>TSE</t>
  </si>
  <si>
    <t>Candidato</t>
  </si>
  <si>
    <t>Partido</t>
  </si>
  <si>
    <t>Coligação</t>
  </si>
  <si>
    <t>Provedor de Aplicação</t>
  </si>
  <si>
    <t>Imprensa (Pessoa Física)</t>
  </si>
  <si>
    <t>Imprensa (Pessoa Jurídica)</t>
  </si>
  <si>
    <t>Ministério Público</t>
  </si>
  <si>
    <t>Pessoa Física</t>
  </si>
  <si>
    <t>Pessoa Jurídica</t>
  </si>
  <si>
    <t>Tipo_de_Parte</t>
  </si>
  <si>
    <t>Cargo_Pretendido</t>
  </si>
  <si>
    <t>Presidente</t>
  </si>
  <si>
    <t>Governador</t>
  </si>
  <si>
    <t>Senador</t>
  </si>
  <si>
    <t>Deputado Federal</t>
  </si>
  <si>
    <t>Deputado Estadual</t>
  </si>
  <si>
    <t>Unidade_Federativa_Sigla</t>
  </si>
  <si>
    <t>Unidade_ Federativa_Código</t>
  </si>
  <si>
    <t>Estadual</t>
  </si>
  <si>
    <t>Nacional</t>
  </si>
  <si>
    <t>Local_de_Publicação</t>
  </si>
  <si>
    <t>Rede Social</t>
  </si>
  <si>
    <t>Blog</t>
  </si>
  <si>
    <t>Site de Notícias</t>
  </si>
  <si>
    <t>Site da Administração Direta</t>
  </si>
  <si>
    <t>Site da Administração Indireta</t>
  </si>
  <si>
    <t>Whatsapp</t>
  </si>
  <si>
    <t>Site de Pessoa Física</t>
  </si>
  <si>
    <t>Site de Pessoa Jurídica</t>
  </si>
  <si>
    <t>Rede_Social</t>
  </si>
  <si>
    <t>Facebook</t>
  </si>
  <si>
    <t>Twitter</t>
  </si>
  <si>
    <t>Youtube</t>
  </si>
  <si>
    <t>Instagram</t>
  </si>
  <si>
    <t>Outro</t>
  </si>
  <si>
    <t>Tipo_de_Publicação</t>
  </si>
  <si>
    <t>Texto</t>
  </si>
  <si>
    <t>Imagem</t>
  </si>
  <si>
    <t>Vídeo</t>
  </si>
  <si>
    <t>Áudio</t>
  </si>
  <si>
    <t>Pesquisa de Opinião</t>
  </si>
  <si>
    <t>Local_de_Publicação_1</t>
  </si>
  <si>
    <t>Rede_Social_1</t>
  </si>
  <si>
    <t>Tipo_de_Publicação_1</t>
  </si>
  <si>
    <t>Local_de_Publicação_2</t>
  </si>
  <si>
    <t>Rede_Social_2</t>
  </si>
  <si>
    <t>Rede_Social_3</t>
  </si>
  <si>
    <t>Local_de_Publicação_3</t>
  </si>
  <si>
    <t>Tipo_de_Publicação_2</t>
  </si>
  <si>
    <t>Tipo_de_Publicação_3</t>
  </si>
  <si>
    <t>Sim_Não</t>
  </si>
  <si>
    <t>Sim</t>
  </si>
  <si>
    <t>Não</t>
  </si>
  <si>
    <t>Evento_Político_1</t>
  </si>
  <si>
    <t>Evento_Político_2</t>
  </si>
  <si>
    <t>Evento_Político_3</t>
  </si>
  <si>
    <t>Retirada_Espontânea</t>
  </si>
  <si>
    <t>Não Sabe</t>
  </si>
  <si>
    <t>Retirada_Espontânea_1</t>
  </si>
  <si>
    <t>Retirada_Espontânea_2</t>
  </si>
  <si>
    <t>Retirada_Espontânea_3</t>
  </si>
  <si>
    <t>Tipo_de_Ação</t>
  </si>
  <si>
    <t>Representação</t>
  </si>
  <si>
    <t>Mandado de Segurança</t>
  </si>
  <si>
    <t>Pedido de Direito de Resposta</t>
  </si>
  <si>
    <t>Ação de Investigação</t>
  </si>
  <si>
    <t>Representação ao MP</t>
  </si>
  <si>
    <t>Processos_Relacionados</t>
  </si>
  <si>
    <t>N_Proc_Relac_1</t>
  </si>
  <si>
    <t>Tipo_Proc_Relac_1</t>
  </si>
  <si>
    <t>N_Proc_Relac_2</t>
  </si>
  <si>
    <t>Tipo_Proc_Relac_2</t>
  </si>
  <si>
    <t>N_Proc_Relac_3</t>
  </si>
  <si>
    <t>Tipo_Proc_Relac_3</t>
  </si>
  <si>
    <t>Link_Acompanhamento</t>
  </si>
  <si>
    <t>Lim_Julg_Ret</t>
  </si>
  <si>
    <t>Decisão_Retirada</t>
  </si>
  <si>
    <t>Defere</t>
  </si>
  <si>
    <t>Indefere</t>
  </si>
  <si>
    <t>Parcial - Conteúdo</t>
  </si>
  <si>
    <t>Parcial - Várias</t>
  </si>
  <si>
    <t>Parcial - Mista</t>
  </si>
  <si>
    <t>Lim_Dec_Ret</t>
  </si>
  <si>
    <t>Lim_Prazo_Ret</t>
  </si>
  <si>
    <t>Lim_Parte_Ret_1</t>
  </si>
  <si>
    <t>Lim_Parte_Ret_2</t>
  </si>
  <si>
    <t>Lim_Parte_Ret_3</t>
  </si>
  <si>
    <t>Lim_Det_Astr</t>
  </si>
  <si>
    <t>Lim_Val_Astr</t>
  </si>
  <si>
    <t>Tipo_de_Retirada</t>
  </si>
  <si>
    <t>Publicação</t>
  </si>
  <si>
    <t>Perfil do Usuário</t>
  </si>
  <si>
    <t>Site</t>
  </si>
  <si>
    <t>Lim_Tipo_Ret_1</t>
  </si>
  <si>
    <t>Lim_Tipo_Ret_2</t>
  </si>
  <si>
    <t>Fundamento_Retirada</t>
  </si>
  <si>
    <t>Pesquisa eleitoral sem prévio registro (Art. 33, § 3º)</t>
  </si>
  <si>
    <t>Pesquisa eleitoral fraudulenta (Art. 33, § 4º) (crime)</t>
  </si>
  <si>
    <r>
      <t xml:space="preserve">Propaganda antecipada (Art. 36, </t>
    </r>
    <r>
      <rPr>
        <i/>
        <sz val="11"/>
        <color theme="1"/>
        <rFont val="Calibri"/>
        <family val="2"/>
        <scheme val="minor"/>
      </rPr>
      <t>caput</t>
    </r>
    <r>
      <rPr>
        <sz val="11"/>
        <color theme="1"/>
        <rFont val="Calibri"/>
        <family val="2"/>
        <scheme val="minor"/>
      </rPr>
      <t xml:space="preserve"> e/ou Art. 57-A)</t>
    </r>
  </si>
  <si>
    <t>Propaganda com elementos de associação ao governo (Art. 40)</t>
  </si>
  <si>
    <r>
      <t xml:space="preserve">Propaganda paga na internet (Art. 57-C, </t>
    </r>
    <r>
      <rPr>
        <i/>
        <sz val="11"/>
        <color theme="1"/>
        <rFont val="Calibri"/>
        <family val="2"/>
        <scheme val="minor"/>
      </rPr>
      <t>caput</t>
    </r>
    <r>
      <rPr>
        <sz val="11"/>
        <color theme="1"/>
        <rFont val="Calibri"/>
        <family val="2"/>
        <scheme val="minor"/>
      </rPr>
      <t>)</t>
    </r>
  </si>
  <si>
    <t>Propaganda em sítio de pessoa jurídica (Art. 57-C, § 1º, I)</t>
  </si>
  <si>
    <t>Propaganda em sítio oficial (Art. 57-C, § 1º, II)</t>
  </si>
  <si>
    <r>
      <t xml:space="preserve">Propaganda anônima (Art. 57-D, </t>
    </r>
    <r>
      <rPr>
        <i/>
        <sz val="11"/>
        <color theme="1"/>
        <rFont val="Calibri"/>
        <family val="2"/>
        <scheme val="minor"/>
      </rPr>
      <t>caput</t>
    </r>
    <r>
      <rPr>
        <sz val="11"/>
        <color theme="1"/>
        <rFont val="Calibri"/>
        <family val="2"/>
        <scheme val="minor"/>
      </rPr>
      <t>)</t>
    </r>
  </si>
  <si>
    <t>Propaganda negativa (Art. 57-D, § 3º)</t>
  </si>
  <si>
    <r>
      <t xml:space="preserve">Descumprimento de ordem eleitoral (suspensão </t>
    </r>
    <r>
      <rPr>
        <i/>
        <sz val="11"/>
        <color theme="1"/>
        <rFont val="Calibri"/>
        <family val="2"/>
        <scheme val="minor"/>
      </rPr>
      <t>site</t>
    </r>
    <r>
      <rPr>
        <sz val="11"/>
        <color theme="1"/>
        <rFont val="Calibri"/>
        <family val="2"/>
        <scheme val="minor"/>
      </rPr>
      <t xml:space="preserve">) (Art. 57-I, </t>
    </r>
    <r>
      <rPr>
        <i/>
        <sz val="11"/>
        <color theme="1"/>
        <rFont val="Calibri"/>
        <family val="2"/>
        <scheme val="minor"/>
      </rPr>
      <t>caput</t>
    </r>
    <r>
      <rPr>
        <sz val="11"/>
        <color theme="1"/>
        <rFont val="Calibri"/>
        <family val="2"/>
        <scheme val="minor"/>
      </rPr>
      <t>)</t>
    </r>
  </si>
  <si>
    <t>Propaganda institucional vedada - agentes públicos (Art. 73, VI, b) e § 4º)</t>
  </si>
  <si>
    <t>Propaganda não tolerada (Art. 243, Código Eleitoral)</t>
  </si>
  <si>
    <t>Outros</t>
  </si>
  <si>
    <t>Conhecimento_Ação</t>
  </si>
  <si>
    <t>Conhece</t>
  </si>
  <si>
    <t>Não Conhece</t>
  </si>
  <si>
    <t>Conhece Parcialmente</t>
  </si>
  <si>
    <t>Sent_Con_Ação</t>
  </si>
  <si>
    <t>Fundamento_Conhecimento_Ação</t>
  </si>
  <si>
    <t>Intempestividade do Ajuizamento</t>
  </si>
  <si>
    <t>Falta de assinatura ou documentos</t>
  </si>
  <si>
    <t>Tipo processual errado</t>
  </si>
  <si>
    <t>Sent_Fund_Con_Ação</t>
  </si>
  <si>
    <t>Ilegitimidade de parte autora</t>
  </si>
  <si>
    <t>Ilegitimidade de parte ré</t>
  </si>
  <si>
    <t>Autor_4</t>
  </si>
  <si>
    <t>Autor_5</t>
  </si>
  <si>
    <t>Sent_Parte_Ilegit_1</t>
  </si>
  <si>
    <t>Sent_Parte_Ilegit_2</t>
  </si>
  <si>
    <t>Sent_Dec_Ret</t>
  </si>
  <si>
    <t>Mantém</t>
  </si>
  <si>
    <t>Lim_Fundamento_Retirada_1</t>
  </si>
  <si>
    <t>Lim_Fundamento_Retirada_2</t>
  </si>
  <si>
    <t>Lim_Fundamento_Retirada_3</t>
  </si>
  <si>
    <t>Sent_Julg_Ret</t>
  </si>
  <si>
    <t>Sent_Prazo_Ret</t>
  </si>
  <si>
    <t>Sent_Parte_Ret_1</t>
  </si>
  <si>
    <t>Sent_Parte_Ret_2</t>
  </si>
  <si>
    <t>Sent_Parte_Ret_3</t>
  </si>
  <si>
    <t>Sent_Det_Astr</t>
  </si>
  <si>
    <t>Sent_Val_Astr</t>
  </si>
  <si>
    <t>Sent_Tipo_Ret_1</t>
  </si>
  <si>
    <t>Sent_Tipo_Ret_2</t>
  </si>
  <si>
    <t>Sent_Fundamento_Retirada_1</t>
  </si>
  <si>
    <t>Sent_Fundamento_Retirada_2</t>
  </si>
  <si>
    <t>Sent_Fundamento_Retirada_3</t>
  </si>
  <si>
    <t>Reverte</t>
  </si>
  <si>
    <t>Altera_Liminar</t>
  </si>
  <si>
    <t>Inaplicável</t>
  </si>
  <si>
    <t>Prazo_Retirada</t>
  </si>
  <si>
    <t>ALERTA</t>
  </si>
  <si>
    <t>Sent_Julg_Multa</t>
  </si>
  <si>
    <t>Decisão_Multa</t>
  </si>
  <si>
    <t>Sent_Dec_Multa_1</t>
  </si>
  <si>
    <t>Sent_Parte_1_Multa_1</t>
  </si>
  <si>
    <t>Sent_Parte_2_Multa_1</t>
  </si>
  <si>
    <t>Sent_Parte_3_Multa_1</t>
  </si>
  <si>
    <t>Sent_Dec_Multa_2</t>
  </si>
  <si>
    <t>Sent_Parte_1_Multa_2</t>
  </si>
  <si>
    <t>Sent_Parte_2_Multa_2</t>
  </si>
  <si>
    <t>Sent_Parte_3_Multa_2</t>
  </si>
  <si>
    <t>Sent_Val_Multa_1</t>
  </si>
  <si>
    <t>Sent_Val_Multa_2</t>
  </si>
  <si>
    <t>Fundamento_Multa</t>
  </si>
  <si>
    <r>
      <t xml:space="preserve">Atribuição indevida de autoria a terceiro (Art. 57-H, </t>
    </r>
    <r>
      <rPr>
        <i/>
        <sz val="11"/>
        <color theme="1"/>
        <rFont val="Calibri"/>
        <family val="2"/>
        <scheme val="minor"/>
      </rPr>
      <t>caput</t>
    </r>
    <r>
      <rPr>
        <sz val="11"/>
        <color theme="1"/>
        <rFont val="Calibri"/>
        <family val="2"/>
        <scheme val="minor"/>
      </rPr>
      <t>)</t>
    </r>
  </si>
  <si>
    <t>Contratação de pessoas para denegrir imagem de 3º (Art. 57-H, §§ 1º e 2º) (crime)</t>
  </si>
  <si>
    <r>
      <t xml:space="preserve">Propaganda antecipada (Art. 36, </t>
    </r>
    <r>
      <rPr>
        <i/>
        <sz val="11"/>
        <color theme="1"/>
        <rFont val="Calibri"/>
        <family val="2"/>
        <scheme val="minor"/>
      </rPr>
      <t>caput</t>
    </r>
    <r>
      <rPr>
        <sz val="11"/>
        <color theme="1"/>
        <rFont val="Calibri"/>
        <family val="2"/>
        <scheme val="minor"/>
      </rPr>
      <t xml:space="preserve"> e/ou Art. 57-A) (multa, § 3º)</t>
    </r>
  </si>
  <si>
    <r>
      <t xml:space="preserve">Propaganda paga na internet (Art. 57-C, </t>
    </r>
    <r>
      <rPr>
        <i/>
        <sz val="11"/>
        <color theme="1"/>
        <rFont val="Calibri"/>
        <family val="2"/>
        <scheme val="minor"/>
      </rPr>
      <t>caput</t>
    </r>
    <r>
      <rPr>
        <sz val="11"/>
        <color theme="1"/>
        <rFont val="Calibri"/>
        <family val="2"/>
        <scheme val="minor"/>
      </rPr>
      <t>) (multa, § 2º)</t>
    </r>
  </si>
  <si>
    <t>Propaganda em sítio de pessoa jurídica (Art. 57-C, § 1º, I) (multa, § 2º)</t>
  </si>
  <si>
    <t>Propaganda em sítio oficial (Art. 57-C, § 1º, II) (multa, §2º)</t>
  </si>
  <si>
    <r>
      <t xml:space="preserve">Propaganda anônima (Art. 57-D, </t>
    </r>
    <r>
      <rPr>
        <i/>
        <sz val="11"/>
        <color theme="1"/>
        <rFont val="Calibri"/>
        <family val="2"/>
        <scheme val="minor"/>
      </rPr>
      <t>caput</t>
    </r>
    <r>
      <rPr>
        <sz val="11"/>
        <color theme="1"/>
        <rFont val="Calibri"/>
        <family val="2"/>
        <scheme val="minor"/>
      </rPr>
      <t>) (multa, § 2º)</t>
    </r>
  </si>
  <si>
    <t>Propaganda negativa (Art. 57-D, § 3º) (multa, § 2º)</t>
  </si>
  <si>
    <t>Sent_Fundamento_Multa_1</t>
  </si>
  <si>
    <t>Sent_Fundamento_Multa_2</t>
  </si>
  <si>
    <t>Sent_Julg_Resp</t>
  </si>
  <si>
    <t>Sent_Dec_Resp</t>
  </si>
  <si>
    <t>Decisão_Resposta</t>
  </si>
  <si>
    <t>Sent_Parte_Resp_1</t>
  </si>
  <si>
    <t>Sent_Parte_Resp_2</t>
  </si>
  <si>
    <t>Sent_Parte_Resp_3</t>
  </si>
  <si>
    <t>Sent_Dobro_Resp</t>
  </si>
  <si>
    <t>Sent_Unid_Tempo</t>
  </si>
  <si>
    <t>Unidade_de_Tempo</t>
  </si>
  <si>
    <t>Horas</t>
  </si>
  <si>
    <t>Dias</t>
  </si>
  <si>
    <t>Semanas</t>
  </si>
  <si>
    <t>Meses</t>
  </si>
  <si>
    <t>Sent_Quant_Tempo</t>
  </si>
  <si>
    <t>Aco_Tipo_Recurso</t>
  </si>
  <si>
    <t>Tipo_de_Recurso</t>
  </si>
  <si>
    <t>Recurso Inominado</t>
  </si>
  <si>
    <t>Recurso Especial</t>
  </si>
  <si>
    <t>Agravo Regimental</t>
  </si>
  <si>
    <t>Embargos de Declaração</t>
  </si>
  <si>
    <t>Órgão_Julgador</t>
  </si>
  <si>
    <t>Aco_Relator</t>
  </si>
  <si>
    <t>Posicionamento_Colegiado</t>
  </si>
  <si>
    <t>Unânime</t>
  </si>
  <si>
    <t>Majoritário</t>
  </si>
  <si>
    <t>Posic_Coleg_Mer</t>
  </si>
  <si>
    <t>Altera_Sentença</t>
  </si>
  <si>
    <t>Reforma Total</t>
  </si>
  <si>
    <t>Reforma Parcial</t>
  </si>
  <si>
    <t>Conhecimento_Recurso</t>
  </si>
  <si>
    <t>Fundamento_Conhecimento_Recurso</t>
  </si>
  <si>
    <t>Intempestividade do Recurso</t>
  </si>
  <si>
    <t>Ilegitimidade para recorrer</t>
  </si>
  <si>
    <t>Aco_Julg_Ret</t>
  </si>
  <si>
    <t>Aco_Dec_Ret</t>
  </si>
  <si>
    <t>Aco_Prazo_Ret</t>
  </si>
  <si>
    <t>Aco_Parte_Ret_1</t>
  </si>
  <si>
    <t>Aco_Parte_Ret_2</t>
  </si>
  <si>
    <t>Aco_Parte_Ret_3</t>
  </si>
  <si>
    <t>Aco_Det_Astr</t>
  </si>
  <si>
    <t>Aco_Val_Astr</t>
  </si>
  <si>
    <t>Aco_Tipo_Ret_1</t>
  </si>
  <si>
    <t>Aco_Tipo_Ret_2</t>
  </si>
  <si>
    <t>Aco_Fundamento_Retirada_1</t>
  </si>
  <si>
    <t>Aco_Fundamento_Retirada_2</t>
  </si>
  <si>
    <t>Aco_Fundamento_Retirada_3</t>
  </si>
  <si>
    <t>Aco_Julg_Multa</t>
  </si>
  <si>
    <t>Aco_Dec_Multa_1</t>
  </si>
  <si>
    <t>Aco_Parte_1_Multa_1</t>
  </si>
  <si>
    <t>Aco_Parte_2_Multa_1</t>
  </si>
  <si>
    <t>Aco_Parte_3_Multa_1</t>
  </si>
  <si>
    <t>Aco_Val_Multa_1</t>
  </si>
  <si>
    <t>Aco_Fundamento_Multa_1</t>
  </si>
  <si>
    <t>Aco_Dec_Multa_2</t>
  </si>
  <si>
    <t>Aco_Parte_1_Multa_2</t>
  </si>
  <si>
    <t>Aco_Parte_2_Multa_2</t>
  </si>
  <si>
    <t>Aco_Parte_3_Multa_2</t>
  </si>
  <si>
    <t>Aco_Val_Multa_2</t>
  </si>
  <si>
    <t>Aco_Fundamento_Multa_2</t>
  </si>
  <si>
    <t>Aco_Julg_Resp</t>
  </si>
  <si>
    <t>Aco_Dec_Resp</t>
  </si>
  <si>
    <t>Aco_Parte_Resp_1</t>
  </si>
  <si>
    <t>Aco_Parte_Resp_2</t>
  </si>
  <si>
    <t>Aco_Parte_Resp_3</t>
  </si>
  <si>
    <t>Aco_Dobro_Resp</t>
  </si>
  <si>
    <t>Aco_Unid_Tempo</t>
  </si>
  <si>
    <t>Aco_Quant_Tempo</t>
  </si>
  <si>
    <t>Novos_Recursos</t>
  </si>
  <si>
    <t>Tipo_Nov_Rec_1</t>
  </si>
  <si>
    <t>Tipo_Nov_Rec_2</t>
  </si>
  <si>
    <t>Tipo_Nov_Rec_3</t>
  </si>
  <si>
    <t>Resultado_Final</t>
  </si>
  <si>
    <t>Result_Final</t>
  </si>
  <si>
    <t>Trânsito_em_Julgado</t>
  </si>
  <si>
    <t>Data_Inicio_Prot</t>
  </si>
  <si>
    <t>Data_Inicio_Dist</t>
  </si>
  <si>
    <t>Data_Lim_Julg</t>
  </si>
  <si>
    <t>Data_Sent_Julg</t>
  </si>
  <si>
    <t>Data_Aco_Julg</t>
  </si>
  <si>
    <t>Data_Tran_Julg</t>
  </si>
  <si>
    <t>Decisão_Disponibilidade</t>
  </si>
  <si>
    <t>Disponível</t>
  </si>
  <si>
    <t>Indisponível</t>
  </si>
  <si>
    <t>Inocorrente</t>
  </si>
  <si>
    <t>Dúvida</t>
  </si>
  <si>
    <t>Vice-Presidente</t>
  </si>
  <si>
    <t>Vice-Governador</t>
  </si>
  <si>
    <t>Suplente</t>
  </si>
  <si>
    <t>Municipal</t>
  </si>
  <si>
    <t>Tipo_Diretório</t>
  </si>
  <si>
    <t>Autor_Tipo_Dir_1</t>
  </si>
  <si>
    <t>Autor_Tipo_Dir_2</t>
  </si>
  <si>
    <t>Autor_Tipo_Dir_3</t>
  </si>
  <si>
    <t>Autor_Tipo_Dir_4</t>
  </si>
  <si>
    <t>Autor_Tipo_Dir_5</t>
  </si>
  <si>
    <t>Réu_Tipo_Dir_1</t>
  </si>
  <si>
    <t>Réu_Tipo_Dir_2</t>
  </si>
  <si>
    <t>Réu_Tipo_Dir_3</t>
  </si>
  <si>
    <t>Réu_Tipo_Dir_4</t>
  </si>
  <si>
    <t>Réu_Tipo_Dir_5</t>
  </si>
  <si>
    <t>Posic_Coleg_Con_1</t>
  </si>
  <si>
    <t>Con_Recurso_1</t>
  </si>
  <si>
    <t>Fund_Con_Recurso_1</t>
  </si>
  <si>
    <t>Posic_Coleg_Con_2</t>
  </si>
  <si>
    <t>Con_Recurso_2</t>
  </si>
  <si>
    <t>Fund_Con_Recurso_2</t>
  </si>
  <si>
    <t>Tipo_de_Parte_Recursal</t>
  </si>
  <si>
    <t>Recorrido</t>
  </si>
  <si>
    <t>Recorrente Grupo 1</t>
  </si>
  <si>
    <t>Recorrente Grupo 2</t>
  </si>
  <si>
    <t>Recorrente Grupo 3</t>
  </si>
  <si>
    <t>Parte_Rec_1</t>
  </si>
  <si>
    <t>Parte_Rec_2</t>
  </si>
  <si>
    <t>Parte_Rec_3</t>
  </si>
  <si>
    <t>Parte_Rec_4</t>
  </si>
  <si>
    <t>Parte_Rec_5</t>
  </si>
  <si>
    <t>Parte_Rec_6</t>
  </si>
  <si>
    <t>Parte_Rec_7</t>
  </si>
  <si>
    <t>Parte_Rec_8</t>
  </si>
  <si>
    <t>Parte_Rec_9</t>
  </si>
  <si>
    <t>Parte_Rec_10</t>
  </si>
  <si>
    <t>Tipo_Parte_Rec_1</t>
  </si>
  <si>
    <t>Tipo_Parte_Rec_2</t>
  </si>
  <si>
    <t>Tipo_Parte_Rec_3</t>
  </si>
  <si>
    <t>Tipo_Parte_Rec_4</t>
  </si>
  <si>
    <t>Tipo_Parte_Rec_5</t>
  </si>
  <si>
    <t>Tipo_Parte_Rec_6</t>
  </si>
  <si>
    <t>Tipo_Parte_Rec_7</t>
  </si>
  <si>
    <t>Tipo_Parte_Rec_8</t>
  </si>
  <si>
    <t>Tipo_Parte_Rec_9</t>
  </si>
  <si>
    <t>Tipo_Parte_Rec_10</t>
  </si>
  <si>
    <t>Posic_Coleg_Con_3</t>
  </si>
  <si>
    <t>Con_Recurso_3</t>
  </si>
  <si>
    <t>Fund_Con_Recurso_3</t>
  </si>
  <si>
    <t>Texto e Imagem</t>
  </si>
  <si>
    <t>Perfil de Usuário</t>
  </si>
  <si>
    <t>Página Oficial</t>
  </si>
  <si>
    <t>Página Não Oficial</t>
  </si>
  <si>
    <t>Link Patrocinado</t>
  </si>
  <si>
    <t>Lim_Fundamento_Rejeitado_1</t>
  </si>
  <si>
    <t>Lim_Fundamento_Rejeitado_2</t>
  </si>
  <si>
    <t>Lim_Fundamento_Rejeitado_3</t>
  </si>
  <si>
    <t>Sent_Fundamento_Retirada_Rejeitado_1</t>
  </si>
  <si>
    <t>Sent_Fundamento_Retirada_Rejeitado_2</t>
  </si>
  <si>
    <t>Sent_Fundamento_Retirada_Rejeitado_3</t>
  </si>
  <si>
    <t>Sent_Fundamento_Multa_Rejeitado_1</t>
  </si>
  <si>
    <t>Sent_Fundamento_Multa_Rejeitado_2</t>
  </si>
  <si>
    <t>Aco_Fundamento_Retirada_Rejeitado_1</t>
  </si>
  <si>
    <t>Aco_Fundamento_Retirada_Rejeitado_2</t>
  </si>
  <si>
    <t>Aco_Fundamento_Retirada__Rejeitado_3</t>
  </si>
  <si>
    <t>Aco_Fundamento_Multa_Rejeitado_1</t>
  </si>
  <si>
    <t>Aco_Fundamento_Multa_Rejeitado_2</t>
  </si>
  <si>
    <t>Pesquisa Eleitoral com dados irregulares (Art. 34, § 3º)</t>
  </si>
  <si>
    <t>Pesquisa Eleitoral com dados irregulares (Art. 34, §§ 2º e 3º)</t>
  </si>
  <si>
    <t>ALTERA_LIMINAR</t>
  </si>
  <si>
    <t>ALTERA_SENTENÇA</t>
  </si>
  <si>
    <t>LIM_DISPONIB</t>
  </si>
  <si>
    <t>SENT_DISPONIB</t>
  </si>
  <si>
    <t>Mantém - Ind.</t>
  </si>
  <si>
    <t>0000131-45.2014.6.12.0000</t>
  </si>
  <si>
    <t>PT</t>
  </si>
  <si>
    <t>0000171-27.2014.6.12.0000</t>
  </si>
  <si>
    <t>PMDB</t>
  </si>
  <si>
    <t>0000227-94.2013.6.12.0000</t>
  </si>
  <si>
    <t>0000844-20.2014.6.12.0000</t>
  </si>
  <si>
    <t>03.12.01</t>
  </si>
  <si>
    <t>0000901-38.2014.6.12.0000</t>
  </si>
  <si>
    <t>Simone Nassar Tebet</t>
  </si>
  <si>
    <t>0000911-82.2014.6.12.0000</t>
  </si>
  <si>
    <t>Delcídio do Amaral Gomez</t>
  </si>
  <si>
    <t>0000912-67.2014.6.12.0000</t>
  </si>
  <si>
    <t>Antônio João Hugo Rodrigues</t>
  </si>
  <si>
    <t>PSD</t>
  </si>
  <si>
    <t>0000919-59.2014.6.12.0000</t>
  </si>
  <si>
    <t>0000935-13.2014.6.12.0000</t>
  </si>
  <si>
    <t>0000953-34.2014.6.12.0000</t>
  </si>
  <si>
    <t>Nelson Trad Filho</t>
  </si>
  <si>
    <t>TOP Mídia Painéis Publicitários Ltda. - EPP</t>
  </si>
  <si>
    <t>MIDIAMAX NEWS - Jornal Eletrônico de Mato Grosso do Sul</t>
  </si>
  <si>
    <t>SILVANO VENÂNCIO DE CARVALHO</t>
  </si>
  <si>
    <t>Fábio Ricardo Trad</t>
  </si>
  <si>
    <t>04.12.01</t>
  </si>
  <si>
    <t>http://www.tse.jus.br/sadJudSadpPush/ExibirDadosProcesso.do?nprot=136942014&amp;comboTribunal=ms</t>
  </si>
  <si>
    <t>http://www.tse.jus.br/sadJudSadpPush/ExibirDadosProcesso.do?nprot=176092014&amp;comboTribunal=ms</t>
  </si>
  <si>
    <t>http://www.tse.jus.br/sadJudSadpPush/ExibirDadosProcesso.do?nprot=382282013&amp;comboTribunal=ms</t>
  </si>
  <si>
    <t>http://www.tse.jus.br/sadJudSadpPush/ExibirDadosProcesso.do?nprot=245682014&amp;comboTribunal=ms</t>
  </si>
  <si>
    <t>http://www.tse.jus.br/sadJudSadpPush/ExibirDadosProcesso.do?nprot=270832014&amp;comboTribunal=ms</t>
  </si>
  <si>
    <t>http://www.tse.jus.br/sadJudSadpPush/ExibirDadosProcesso.do?nprot=275162014&amp;comboTribunal=ms</t>
  </si>
  <si>
    <t>http://inter03.tse.jus.br/sadpPush/ExibirDadosProcesso.do?nprot=276472014&amp;comboTribunal=ms</t>
  </si>
  <si>
    <t>http://inter03.tse.jus.br/sadpPush/ExibirDadosProcesso.do?nprot=276532014&amp;comboTribunal=ms</t>
  </si>
  <si>
    <t>http://inter03.tse.jus.br/sadpPush/ExibirDadosProcesso.do?nprot=276882014&amp;comboTribunal=ms</t>
  </si>
  <si>
    <t>http://inter03.tse.jus.br/sadpPush/ExibirDadosProcesso.do?nprot=297832014&amp;comboTribunal=ms</t>
  </si>
  <si>
    <t>Propaganda antecipada (Art. 36, caput e/ou Art. 57-A)</t>
  </si>
  <si>
    <t>Propaganda antecipada (Art. 36, caput e/ou Art. 57-A) (multa, § 3º)</t>
  </si>
  <si>
    <t>Propaganda paga na internet (Art. 57-C, caput) (multa, § 2º)</t>
  </si>
  <si>
    <t>02.12.01</t>
  </si>
  <si>
    <t>02.12.02</t>
  </si>
  <si>
    <t>02.12.03</t>
  </si>
  <si>
    <t>0001067-70.2014.6.12.0000</t>
  </si>
  <si>
    <t>0001068-55.2014.6.12.0000</t>
  </si>
  <si>
    <t>0001071-10.2014.6.12.0000</t>
  </si>
  <si>
    <t>0001072-92.2014.6.12.0000</t>
  </si>
  <si>
    <t>0001098-90.2014.6.12.0000</t>
  </si>
  <si>
    <t>0001135-20.2014.6.12.0000</t>
  </si>
  <si>
    <t>0001580-38.2014.6.12.0000</t>
  </si>
  <si>
    <t>0001598-59.2014.6.12.0000</t>
  </si>
  <si>
    <t>0000636-63.2014.6.11.0000</t>
  </si>
  <si>
    <t>0000707-65.2014.6.11.0000</t>
  </si>
  <si>
    <t>0000709-35.2014.6.11.0000</t>
  </si>
  <si>
    <t>0000711-05.2014.6.11.0000</t>
  </si>
  <si>
    <t>0000715-42.2014.6.11.0000</t>
  </si>
  <si>
    <t>0000723-19.2014.6.11.0000</t>
  </si>
  <si>
    <t>0000752-69.2014.6.11.0000</t>
  </si>
  <si>
    <t>0000754-39.2014.6.11.0000</t>
  </si>
  <si>
    <t>0001347-68.2014.6.11.0000</t>
  </si>
  <si>
    <t>0001479-28.2014.6.11.0000</t>
  </si>
  <si>
    <t>0001545-08.2014.6.11.0000</t>
  </si>
  <si>
    <t>0001580-65.2014.6.11.0000</t>
  </si>
  <si>
    <t>0001212-72.2014.6.14.0000</t>
  </si>
  <si>
    <t>0001236-03.2014.6.14.0000</t>
  </si>
  <si>
    <t>0001514-04.2014.6.14.0000</t>
  </si>
  <si>
    <t>0001665-67.2014.6.14.0000</t>
  </si>
  <si>
    <t>0002525-68.2014.6.14.0000</t>
  </si>
  <si>
    <t>0000697-10.2014.6.15.0000</t>
  </si>
  <si>
    <t>Emerson Cafure</t>
  </si>
  <si>
    <t>Divoncir Schreiner Maran</t>
  </si>
  <si>
    <t>Luiz Cláudio Bonassini da Silva</t>
  </si>
  <si>
    <t>Romero Osme Dias Lopes</t>
  </si>
  <si>
    <t>MS CADA VEZ MELHOR I</t>
  </si>
  <si>
    <t>http://inter03.tse.jus.br/sadpPush/ExibirDadosProcesso.do?nprot=306902014&amp;comboTribunal=ms</t>
  </si>
  <si>
    <t>Reinaldo Azambuja Silva</t>
  </si>
  <si>
    <t>PSDB</t>
  </si>
  <si>
    <t>Rosiane Modesto de Oliveira</t>
  </si>
  <si>
    <t>http://www.tse.jus.br/sadJudSadpPush/ExibirDadosProcesso.do?nprot=306912014&amp;comboTribunal=ms</t>
  </si>
  <si>
    <t>Derly dos Reis de Oliveira</t>
  </si>
  <si>
    <t>PP</t>
  </si>
  <si>
    <t>http://www.tse.jus.br/sadJudSadpPush/ExibirDadosProcesso.do?nprot=306932014&amp;comboTribunal=ms</t>
  </si>
  <si>
    <t>Grazielle Salgado Machado</t>
  </si>
  <si>
    <t>03.12.02</t>
  </si>
  <si>
    <t>http://www.tse.jus.br/sadJudSadpPush/ExibirDadosProcesso.do?nprot=306942014&amp;comboTribunal=ms</t>
  </si>
  <si>
    <t>José Orcírio Miranda dos Santos</t>
  </si>
  <si>
    <t>03.12.03</t>
  </si>
  <si>
    <t>http://www.tse.jus.br/sadJudSadpPush/ExibirDadosProcesso.do?nprot=312932014&amp;comboTribunal=ms</t>
  </si>
  <si>
    <t>Campo Grande Notícias LTDA - EPP - Campo Grande News</t>
  </si>
  <si>
    <t>http://www.tse.jus.br/sadJudSadpPush/ExibirDadosProcesso.do?nprot=322622014&amp;comboTribunal=ms</t>
  </si>
  <si>
    <t>http://www.tse.jus.br/sadJudSadpPush/ExibirDadosProcesso.do?nprot=369542014&amp;comboTribunal=ms</t>
  </si>
  <si>
    <t xml:space="preserve"> Editora Três Ltda - Revista "Isto É")</t>
  </si>
  <si>
    <t>http://www.tse.jus.br/sadJudSadpPush/ExibirDadosProcesso.do?nprot=370772014&amp;comboTribunal=ms</t>
  </si>
  <si>
    <t>http://inter03.tse.jus.br/sadpPush/ExibirDadosProcesso.do?nprot=241492014&amp;comboTribunal=mt</t>
  </si>
  <si>
    <t>02.13.01</t>
  </si>
  <si>
    <t>José Pedro Gonçalves Taques</t>
  </si>
  <si>
    <t>PDT</t>
  </si>
  <si>
    <t>Google</t>
  </si>
  <si>
    <t>Paulo Cézar Alves Sodré</t>
  </si>
  <si>
    <t>http://inter03.tse.jus.br/sadpPush/ExibirDadosProcesso.do?nprot=279692014&amp;comboTribunal=mt</t>
  </si>
  <si>
    <t>Fabio Paulino Garcia</t>
  </si>
  <si>
    <t>PSB</t>
  </si>
  <si>
    <t>03.13.01</t>
  </si>
  <si>
    <t>Isso é Notícia</t>
  </si>
  <si>
    <t>Ana Cristina Silva Mendes</t>
  </si>
  <si>
    <t>http://inter03.tse.jus.br/sadpPush/ExibirDadosProcesso.do?nprot=279942014&amp;comboTribunal=mt</t>
  </si>
  <si>
    <t>Janaina Greyce Riva Moreira Lima</t>
  </si>
  <si>
    <t>Adriana Lucia Vandoni Curvo</t>
  </si>
  <si>
    <t>03.13.02</t>
  </si>
  <si>
    <t>Hipernotícias Comunicação Ltda</t>
  </si>
  <si>
    <t>Alberto Pampado Neto</t>
  </si>
  <si>
    <t>http://inter03.tse.jus.br/sadpPush/ExibirDadosProcesso.do?nprot=279842014&amp;comboTribunal=mt</t>
  </si>
  <si>
    <t>Ministério Público Eleitoral</t>
  </si>
  <si>
    <t>Antonio Rosa Rodrigues</t>
  </si>
  <si>
    <t>PROS</t>
  </si>
  <si>
    <t>03.13.03</t>
  </si>
  <si>
    <t>Vinicius Eduardo Lima Pires de Miranda</t>
  </si>
  <si>
    <t>03.13.04</t>
  </si>
  <si>
    <t>http://inter03.tse.jus.br/sadpPush/ExibirDadosProcesso.do?nprot=282872014&amp;comboTribunal=mt</t>
  </si>
  <si>
    <t>http://inter03.tse.jus.br/sadpPush/ExibirDadosProcesso.do?nprot=286802014&amp;comboTribunal=mt</t>
  </si>
  <si>
    <t>02.13.02</t>
  </si>
  <si>
    <t>Carlos Henrique Baqueta Fávaro</t>
  </si>
  <si>
    <t>José Geraldo Riva</t>
  </si>
  <si>
    <t>Aray Carlos da Fonseca Filho</t>
  </si>
  <si>
    <t>Rui Carlos Ottoni Prado</t>
  </si>
  <si>
    <t>O Nortão</t>
  </si>
  <si>
    <t>http://inter03.tse.jus.br/sadpPush/ExibirDadosProcesso.do?nprot=294222014&amp;comboTribunal=mt</t>
  </si>
  <si>
    <t>0000759-61.2014.6.11.0000</t>
  </si>
  <si>
    <t>http://inter03.tse.jus.br/sadpPush/ExibirDadosProcesso.do?nprot=294722014&amp;comboTribunal=mt</t>
  </si>
  <si>
    <t>MÍDIA NEWS" - R4 COMUNICAÇÕES</t>
  </si>
  <si>
    <t>http://inter03.tse.jus.br/sadpPush/ExibirDadosProcesso.do?nprot=334522014&amp;comboTribunal=mt</t>
  </si>
  <si>
    <t>Ricardo Klein</t>
  </si>
  <si>
    <t>03.13.05</t>
  </si>
  <si>
    <t>http://inter03.tse.jus.br/sadpPush/ExibirDadosProcesso.do?nprot=364302014&amp;comboTribunal=mt</t>
  </si>
  <si>
    <t>Ari Dorneles Pereira</t>
  </si>
  <si>
    <t>http://inter03.tse.jus.br/sadpPush/ExibirDadosProcesso.do?nprot=375202014&amp;comboTribunal=mt</t>
  </si>
  <si>
    <t>http://inter03.tse.jus.br/sadpPush/ExibirDadosProcesso.do?nprot=382432014&amp;comboTribunal=mt</t>
  </si>
  <si>
    <t>POPULARONLINE.COM.BR</t>
  </si>
  <si>
    <t>Layr Motta da Silva</t>
  </si>
  <si>
    <t>http://inter03.tse.jus.br/sadpPush/ExibirDadosProcesso.do?nprot=226192014&amp;comboTribunal=pa</t>
  </si>
  <si>
    <t>02.14.01</t>
  </si>
  <si>
    <t>Mauro Alexandre</t>
  </si>
  <si>
    <t>Antônio Carlos Almeida Campelo</t>
  </si>
  <si>
    <t>http://inter03.tse.jus.br/sadpPush/ExibirDadosProcesso.do?nprot=234672014&amp;comboTribunal=pa</t>
  </si>
  <si>
    <t>Simão Robison Oliveira Jatene</t>
  </si>
  <si>
    <t>DIÁRIO DO PARÁ</t>
  </si>
  <si>
    <t>Marco Antônio Lobo Castelo Branco</t>
  </si>
  <si>
    <t>http://inter03.tse.jus.br/sadpPush/ExibirDadosProcesso.do?nprot=285122014&amp;comboTribunal=pa</t>
  </si>
  <si>
    <t>José Renato Ogawa Rodrigues</t>
  </si>
  <si>
    <t>03.14.01</t>
  </si>
  <si>
    <t>Propaganda paga na internet (Art. 57-C, caput)</t>
  </si>
  <si>
    <t>Agnaldo Wellington Souza Corrêa</t>
  </si>
  <si>
    <t>http://inter03.tse.jus.br/sadpPush/ExibirDadosProcesso.do?nprot=290582014&amp;comboTribunal=pa</t>
  </si>
  <si>
    <t>Luziane de Lima Solon Oliveira</t>
  </si>
  <si>
    <t>03.14.02</t>
  </si>
  <si>
    <t>Éder Mauro Cardoso Barra</t>
  </si>
  <si>
    <t>http://inter03.tse.jus.br/sadpPush/ExibirDadosProcesso.do?nprot=319822014&amp;comboTribunal=pa</t>
  </si>
  <si>
    <t>0000714.46-2014.6.15.0000</t>
  </si>
  <si>
    <t>0000715-31.2014.6.15.0000</t>
  </si>
  <si>
    <t>0000717-98.2014.6.15.0000</t>
  </si>
  <si>
    <t>0000926-67.2014.6.15.0000</t>
  </si>
  <si>
    <t>0001422-96.2014.6.15.0000</t>
  </si>
  <si>
    <t>0001461-93.2014.6.15.0000</t>
  </si>
  <si>
    <t>0001485-24.2014.6.15.0000</t>
  </si>
  <si>
    <t>0001522-51.2014.6.15.0000</t>
  </si>
  <si>
    <t>0001523-36.2014.6.15.0000</t>
  </si>
  <si>
    <t>0001524-21.2014.6.15.0000</t>
  </si>
  <si>
    <t>0001525-06.2014.6.15.0000</t>
  </si>
  <si>
    <t>0001526-88.2014.6.15.0000</t>
  </si>
  <si>
    <t>0001527-73.2014.6.15.0000</t>
  </si>
  <si>
    <t>0001615-14.2014.6.15.0000</t>
  </si>
  <si>
    <t>0001666-25.2014.6.15.0000</t>
  </si>
  <si>
    <t>0001799-67.2014.6.15.0000</t>
  </si>
  <si>
    <t>0001825-65.2014.6.15.0000</t>
  </si>
  <si>
    <t>0001849-93.2014.6.15.0000</t>
  </si>
  <si>
    <t>0001910-51.2014.6.15.0000</t>
  </si>
  <si>
    <t>0000137-14.2014.6.17.0000</t>
  </si>
  <si>
    <t>0000229-89.2014.6.17.0000</t>
  </si>
  <si>
    <t>0000272-26.2014.6.17.0000</t>
  </si>
  <si>
    <t>0000283-55.2014.6.17.0000</t>
  </si>
  <si>
    <t>0000291-32.2014.6.17.0000</t>
  </si>
  <si>
    <t>http://inter03.tse.jus.br/sadpPush/ExibirDadosProcesso.do?nprot=238152014&amp;comboTribunal=pb</t>
  </si>
  <si>
    <t>Rubens Germano Costa</t>
  </si>
  <si>
    <t>03.15.01</t>
  </si>
  <si>
    <t>Antonieta Lúcia Maroja Arcoverde Nóbrega</t>
  </si>
  <si>
    <t>Ricardo Vieira Coutinho</t>
  </si>
  <si>
    <t>02.15.01</t>
  </si>
  <si>
    <t>http://inter03.tse.jus.br/sadpPush/ExibirDadosProcesso.do?nprot=247112014&amp;comboTribunal=pb</t>
  </si>
  <si>
    <t>José Guedes Cavalcanti Neto</t>
  </si>
  <si>
    <t>http://inter03.tse.jus.br/sadpPush/ExibirDadosProcesso.do?nprot=247452014&amp;comboTribunal=pb</t>
  </si>
  <si>
    <t>BLOG DO LOBO</t>
  </si>
  <si>
    <t>Propaganda anônima (Art. 57-D, caput)</t>
  </si>
  <si>
    <t>http://inter03.tse.jus.br/sadpPush/ExibirDadosProcesso.do?nprot=250502014&amp;comboTribunal=pb</t>
  </si>
  <si>
    <t>Hugo Motta Wanderley da Nobrega</t>
  </si>
  <si>
    <t>03.15.02</t>
  </si>
  <si>
    <t>http://inter03.tse.jus.br/sadpPush/ExibirDadosProcesso.do?nprot=272882014&amp;comboTribunal=pb</t>
  </si>
  <si>
    <t>REDE LITORÂNEA DE RÁDIO LTDA - EPP</t>
  </si>
  <si>
    <t>SALA 10 COMUNICAÇÃO LTDA</t>
  </si>
  <si>
    <t>http://inter03.tse.jus.br/sadpPush/ExibirDadosProcesso.do?nprot=299562014&amp;comboTribunal=pb</t>
  </si>
  <si>
    <t>Niliane Meira Lima</t>
  </si>
  <si>
    <t>02.15.02</t>
  </si>
  <si>
    <t>http://inter03.tse.jus.br/sadpPush/ExibirDadosProcesso.do?nprot=313452014&amp;comboTribunal=pb</t>
  </si>
  <si>
    <t>Flávio Emiliano Moreira Damião Soares</t>
  </si>
  <si>
    <t>http://inter03.tse.jus.br/sadpPush/ExibirDadosProcesso.do?nprot=319192014&amp;comboTribunal=pb</t>
  </si>
  <si>
    <t>MARCONI XAVIER DE LUCENA</t>
  </si>
  <si>
    <t>http://inter03.tse.jus.br/sadpPush/ExibirDadosProcesso.do?nprot=346372014&amp;comboTribunal=pb</t>
  </si>
  <si>
    <t>Jales Java dos Santos Lacerda Caliman</t>
  </si>
  <si>
    <t>03.15.03</t>
  </si>
  <si>
    <t xml:space="preserve"> PROGRAMA NACIONAL DE MODERNIZAÇÃO DA ADVOCACIA</t>
  </si>
  <si>
    <t>BLOG PAPAIRC40</t>
  </si>
  <si>
    <t>http://inter03.tse.jus.br/sadpPush/ExibirDadosProcesso.do?nprot=375722014&amp;comboTribunal=pb</t>
  </si>
  <si>
    <t>http://inter03.tse.jus.br/sadpPush/ExibirDadosProcesso.do?nprot=386912014&amp;comboTribunal=pb</t>
  </si>
  <si>
    <t xml:space="preserve"> WSCOM COMUNICAÇÕES E ARTES LTDA-ME</t>
  </si>
  <si>
    <t>http://inter03.tse.jus.br/sadpPush/ExibirDadosProcesso.do?nprot=417052014&amp;comboTribunal=pb</t>
  </si>
  <si>
    <t>http://inter03.tse.jus.br/sadpPush/ExibirDadosProcesso.do?nprot=419542014&amp;comboTribunal=pb</t>
  </si>
  <si>
    <t>HEBER TIBURTINO LEITE</t>
  </si>
  <si>
    <t>http://inter03.tse.jus.br/sadpPush/ExibirDadosProcesso.do?nprot=420482014&amp;comboTribunal=pb</t>
  </si>
  <si>
    <t>LUIZ FÁBIO TARGINO DE PAIVA CAVALCANTI</t>
  </si>
  <si>
    <t>http://inter03.tse.jus.br/sadpPush/ExibirDadosProcesso.do?nprot=460722014&amp;comboTribunal=pb</t>
  </si>
  <si>
    <t>http://inter03.tse.jus.br/sadpPush/ExibirDadosProcesso.do?nprot=238772014&amp;comboTribunal=pe</t>
  </si>
  <si>
    <t>Armando de Queiroz Monteiro Neto</t>
  </si>
  <si>
    <t>PTB</t>
  </si>
  <si>
    <t>José Ivo de Paula Guimarães</t>
  </si>
  <si>
    <t>http://inter03.tse.jus.br/sadpPush/ExibirDadosProcesso.do?nprot=333132014&amp;comboTribunal=pe</t>
  </si>
  <si>
    <t>Paulo Henrique Saraiva Câmara</t>
  </si>
  <si>
    <t>02.16.02</t>
  </si>
  <si>
    <t>Benedito de Lira</t>
  </si>
  <si>
    <t>02.02.01</t>
  </si>
  <si>
    <t>02.03.01</t>
  </si>
  <si>
    <t>Carlos Eduardo de Souza Braga</t>
  </si>
  <si>
    <t>Rebecca Martins Garcia</t>
  </si>
  <si>
    <t>José Melo de Oliveira</t>
  </si>
  <si>
    <t>02.03.02</t>
  </si>
  <si>
    <t>José Henrique Oliveira</t>
  </si>
  <si>
    <t>02.04.01</t>
  </si>
  <si>
    <t>Carlos Camilo Góes Capiberibe</t>
  </si>
  <si>
    <t>03.04.01</t>
  </si>
  <si>
    <t>Marcos Jose Reategui Souza</t>
  </si>
  <si>
    <t>PSC</t>
  </si>
  <si>
    <t>02.04.02</t>
  </si>
  <si>
    <t>DEM</t>
  </si>
  <si>
    <t>Rui Costa dos Santos</t>
  </si>
  <si>
    <t>02.05.01</t>
  </si>
  <si>
    <t>Moema Isabel Passos Gramacho</t>
  </si>
  <si>
    <t>03.05.03</t>
  </si>
  <si>
    <t>Paulo Souto</t>
  </si>
  <si>
    <t>02.05.03</t>
  </si>
  <si>
    <t>Lidice da Mata e Souza</t>
  </si>
  <si>
    <t>02.05.02</t>
  </si>
  <si>
    <t>03.05.02</t>
  </si>
  <si>
    <t>02.06.01</t>
  </si>
  <si>
    <t>Eunício Lopes Oliveira</t>
  </si>
  <si>
    <t>Marcus Alexandre Médici Aguiar Viana da Silva</t>
  </si>
  <si>
    <t>Gicélia Viana Da Silva Médici Aguiar</t>
  </si>
  <si>
    <t>Maria Nazareth Mello de Araujo Lambert</t>
  </si>
  <si>
    <t>02.01.01</t>
  </si>
  <si>
    <t>Andréia de Oliveira</t>
  </si>
  <si>
    <t>02.02.02</t>
  </si>
  <si>
    <t>Sebastião Lucivaldo de Moraes Carril</t>
  </si>
  <si>
    <t>Carril e Souza LTDA.</t>
  </si>
  <si>
    <t>Durango Martins Duarte</t>
  </si>
  <si>
    <t>DDC Comunicações LTDA.</t>
  </si>
  <si>
    <t>Elias Emanuel Rebouças de Lima</t>
  </si>
  <si>
    <t>Rossieli Soares da Silva</t>
  </si>
  <si>
    <t>Lucia Carla Da Gama Rodrigues</t>
  </si>
  <si>
    <t>Miberval Ferreira Jucá</t>
  </si>
  <si>
    <t>Regina Fernandes do Nascimento</t>
  </si>
  <si>
    <t>Carlos Lobato</t>
  </si>
  <si>
    <t>Gilvam Pinheiro Borges</t>
  </si>
  <si>
    <t>Carlos Rinaldo Nogueira Martins</t>
  </si>
  <si>
    <t>PSOL</t>
  </si>
  <si>
    <t>02.04.03</t>
  </si>
  <si>
    <t>Doralice Nascimento de Souza</t>
  </si>
  <si>
    <t>Globo</t>
  </si>
  <si>
    <t>Marcos Roberto Marques da Silva</t>
  </si>
  <si>
    <t>Washington Luiz Magalhaes Picanço da Silva</t>
  </si>
  <si>
    <t>Marcell Carvalho de Moraes</t>
  </si>
  <si>
    <t>PV</t>
  </si>
  <si>
    <t>03.05.01</t>
  </si>
  <si>
    <t>Bahia40Graus</t>
  </si>
  <si>
    <t>Nivaldo Nery Filho</t>
  </si>
  <si>
    <t>Antonio Carlos Farias Nunes</t>
  </si>
  <si>
    <t>Servint</t>
  </si>
  <si>
    <t>Tumblr</t>
  </si>
  <si>
    <t>Ciro Ferreira Gomes</t>
  </si>
  <si>
    <t>Cid Ferreira Gomes</t>
  </si>
  <si>
    <t>José Roberto Arruda</t>
  </si>
  <si>
    <t>02.07.03</t>
  </si>
  <si>
    <t>Eliana Maria Passos Pedrosa</t>
  </si>
  <si>
    <t>PPS</t>
  </si>
  <si>
    <t>02.07.05</t>
  </si>
  <si>
    <t>http://inter03.tse.jus.br/sadpPush/ExibirDadosProcesso.do?nprot=15542014&amp;comboTribunal=ac</t>
  </si>
  <si>
    <t>inter03.tse.jus.br/sadpPush/ExibirDadosProcesso.do?nprot=27032014&amp;comboTribunal=ac</t>
  </si>
  <si>
    <t>inter03.tse.jus.br/sadpPush/ExibirDadosProcesso.do?nprot=95012014&amp;comboTribunal=al</t>
  </si>
  <si>
    <t>http://inter03.tse.jus.br/sadpPush/ExibirDadosProcesso.do?nprot=135832014&amp;comboTribunal=am</t>
  </si>
  <si>
    <t>http://inter03.tse.jus.br/sadpPush/ExibirDadosProcesso.do?nprot=137152014&amp;comboTribunal=am</t>
  </si>
  <si>
    <t>http://inter03.tse.jus.br/sadpPush/ExibirDadosProcesso.do?nprot=137332014&amp;comboTribunal=am</t>
  </si>
  <si>
    <t>http://inter03.tse.jus.br/sadpPush/ExibirDadosProcesso.do?nprot=169802014&amp;comboTribunal=am</t>
  </si>
  <si>
    <t>http://inter03.tse.jus.br/sadpPush/ExibirDadosProcesso.do?nprot=169812014&amp;comboTribunal=am</t>
  </si>
  <si>
    <t>http://inter03.tse.jus.br/sadpPush/ExibirDadosProcesso.do?nprot=197032014&amp;comboTribunal=am</t>
  </si>
  <si>
    <t>inter03.tse.jus.br/sadpPush/ExibirDadosProcesso.do?nprot=199462014&amp;comboTribunal=am</t>
  </si>
  <si>
    <t>http://inter03.tse.jus.br/sadpPush/ExibirDadosProcesso.do?nprot=231372014&amp;comboTribunal=am</t>
  </si>
  <si>
    <t>http://inter03.tse.jus.br/sadpPush/ExibirDadosProcesso.do?nprot=233442014&amp;comboTribunal=am</t>
  </si>
  <si>
    <t>http://inter03.tse.jus.br/sadpPush/ExibirDadosProcesso.do?nprot=236122014&amp;comboTribunal=am</t>
  </si>
  <si>
    <t>http://inter03.tse.jus.br/sadpPush/ExibirDadosProcesso.do?nprot=237882014&amp;comboTribunal=am</t>
  </si>
  <si>
    <t>http://inter03.tse.jus.br/sadpPush/ExibirDadosProcesso.do?nprot=82212014&amp;comboTribunal=ap</t>
  </si>
  <si>
    <t>inter03.tse.jus.br/sadpPush/ExibirDadosProcesso.do?nprot=110982014&amp;comboTribunal=ap</t>
  </si>
  <si>
    <t>inter03.tse.jus.br/sadpPush/ExibirDadosProcesso.do?nprot=116582014&amp;comboTribunal=ap</t>
  </si>
  <si>
    <t>inter03.tse.jus.br/sadpPush/ExibirDadosProcesso.do?nprot=138602014&amp;comboTribunal=ap</t>
  </si>
  <si>
    <t>inter03.tse.jus.br/sadpPush/ExibirDadosProcesso.do?nprot=149752014&amp;comboTribunal=ap</t>
  </si>
  <si>
    <t>http://inter03.tse.jus.br/sadpPush/ExibirDadosProcesso.do?nprot=151652014&amp;comboTribunal=ap</t>
  </si>
  <si>
    <t>http://inter03.tse.jus.br/sadpPush/ExibirDadosProcesso.do?nprot=72572014&amp;comboTribunal=ba</t>
  </si>
  <si>
    <t>http://inter03.tse.jus.br/sadpPush/ExibirDadosProcesso.do?nprot=181172014&amp;comboTribunal=ba</t>
  </si>
  <si>
    <t>http://inter03.tse.jus.br/sadpPush/ExibirDadosProcesso.do?nprot=370532014&amp;comboTribunal=ba</t>
  </si>
  <si>
    <t>http://inter03.tse.jus.br/sadpPush/ExibirDadosProcesso.do?nprot=381742014&amp;comboTribunal=ba</t>
  </si>
  <si>
    <t>http://inter03.tse.jus.br/sadpPush/ExibirDadosProcesso.do?nprot=390172014&amp;comboTribunal=ba</t>
  </si>
  <si>
    <t>http://inter03.tse.jus.br/sadpPush/ExibirDadosProcesso.do?nprot=424742014&amp;comboTribunal=ba</t>
  </si>
  <si>
    <t>http://inter03.tse.jus.br/sadpPush/ExibirDadosProcesso.do?nprot=427662014&amp;comboTribunal=ba</t>
  </si>
  <si>
    <t>http://inter03.tse.jus.br/sadpPush/ExibirDadosProcesso.do?nprot=461102014&amp;comboTribunal=ba</t>
  </si>
  <si>
    <t>http://inter03.tse.jus.br/sadpPush/ExibirDadosProcesso.do?nprot=463762014&amp;comboTribunal=ba</t>
  </si>
  <si>
    <t>http://inter03.tse.jus.br/sadpPush/ExibirDadosProcesso.do?nprot=501292014&amp;comboTribunal=ba</t>
  </si>
  <si>
    <t>http://inter03.tse.jus.br/sadpPush/ExibirDadosProcesso.do?nprot=501612014&amp;comboTribunal=ba</t>
  </si>
  <si>
    <t>http://inter03.tse.jus.br/sadpPush/ExibirDadosProcesso.do?nprot=507522014&amp;comboTribunal=ba</t>
  </si>
  <si>
    <t>http://inter03.tse.jus.br/sadpPush/ExibirDadosProcesso.do?nprot=522542014&amp;comboTribunal=ba</t>
  </si>
  <si>
    <t>http://inter03.tse.jus.br/sadpPush/ExibirDadosProcesso.do?nprot=549222014&amp;comboTribunal=ba</t>
  </si>
  <si>
    <t>http://inter03.tse.jus.br/sadpPush/ExibirDadosProcesso.do?nprot=569042014&amp;comboTribunal=ba</t>
  </si>
  <si>
    <t>http://inter03.tse.jus.br/sadpPush/ExibirDadosProcesso.do?nprot=626802014&amp;comboTribunal=ba</t>
  </si>
  <si>
    <t>inter03.tse.jus.br/sadpPush/ExibirDadosProcesso.do?nprot=631652014&amp;comboTribunal=ba</t>
  </si>
  <si>
    <t>http://inter03.tse.jus.br/sadpPush/ExibirDadosProcesso.do?nprot=293262014&amp;comboTribunal=ce</t>
  </si>
  <si>
    <t>http://inter03.tse.jus.br/sadpPush/ExibirDadosProcesso.do?nprot=381172014&amp;comboTribunal=ce</t>
  </si>
  <si>
    <t>http://inter03.tse.jus.br/sadpPush/ExibirDadosProcesso.do?nprot=498632014&amp;comboTribunal=ce</t>
  </si>
  <si>
    <t>inter03.tse.jus.br/sadpPush/ExibirDadosProcesso.do?nprot=498642014&amp;comboTribunal=ce</t>
  </si>
  <si>
    <t>http://inter03.tse.jus.br/sadpPush/ExibirDadosProcesso.do?nprot=662952014&amp;comboTribunal=ce</t>
  </si>
  <si>
    <t>http://inter03.tse.jus.br/sadpPush/ExibirDadosProcesso.do?nprot=150732014&amp;comboTribunal=df</t>
  </si>
  <si>
    <t>inter03.tse.jus.br/sadpPush/ExibirDadosProcesso.do?nprot=154552014&amp;comboTribunal=df</t>
  </si>
  <si>
    <t>http://inter03.tse.jus.br/sadpPush/ExibirDadosProcesso.do?nprot=157072014&amp;comboTribunal=df</t>
  </si>
  <si>
    <t>inter03.tse.jus.br/sadpPush/ExibirDadosProcesso.do?nprot=162212014&amp;comboTribunal=df</t>
  </si>
  <si>
    <t>Jair Araújo Facundes</t>
  </si>
  <si>
    <t>Otávio Leão Praxedes</t>
  </si>
  <si>
    <t>Márcio Rys Meirelles de Miranda</t>
  </si>
  <si>
    <t>Francisco Délcio Gonçalves de Queiroz</t>
  </si>
  <si>
    <t>Marília Gurgel Rocha de Paiva e Sales</t>
  </si>
  <si>
    <t>Jaiza Maria Pinto Fraxe</t>
  </si>
  <si>
    <t>Juiz Délcio Luis Santos</t>
  </si>
  <si>
    <t>João Mauro Bessa</t>
  </si>
  <si>
    <t>Cassius Clay</t>
  </si>
  <si>
    <t>Hausseler</t>
  </si>
  <si>
    <t>Lívia Cristina Marques Peres</t>
  </si>
  <si>
    <t>Agostino Silvério</t>
  </si>
  <si>
    <t>Salomão Viana</t>
  </si>
  <si>
    <t>Francisco de Oliveira Bispo</t>
  </si>
  <si>
    <t>Márcio Reinaldo Miranda Braga</t>
  </si>
  <si>
    <t>Carlos Henrique Garcia de Oliveira</t>
  </si>
  <si>
    <t>Luís Praxedes Vieira da Silva</t>
  </si>
  <si>
    <t>César Loyola</t>
  </si>
  <si>
    <t>James Eduardo Oliveira</t>
  </si>
  <si>
    <t>0000100-63.2014.6.07.0000</t>
  </si>
  <si>
    <t>0000103-18.2014.6.07.0000</t>
  </si>
  <si>
    <t>0000120-54.2014.6.07.0000</t>
  </si>
  <si>
    <t>0000121-39.2014.6.07.0000</t>
  </si>
  <si>
    <t>0000125-75.2014.6.07.0000</t>
  </si>
  <si>
    <t>0001377-17.2014.6.07.0000</t>
  </si>
  <si>
    <t>0001424-88.2014.6.07.0000</t>
  </si>
  <si>
    <t>Godofredo Gonçalves Filho</t>
  </si>
  <si>
    <t>PRP</t>
  </si>
  <si>
    <t>02.07.01</t>
  </si>
  <si>
    <t>0001442-12.2014.6.07.0000</t>
  </si>
  <si>
    <t>0001532-20.2014.6.07.0000</t>
  </si>
  <si>
    <t>0001539-12.2014.6.07.0000</t>
  </si>
  <si>
    <t>0001577-24.2014.6.07.0000</t>
  </si>
  <si>
    <t>0001671-69.2014.6.07.0000</t>
  </si>
  <si>
    <t>Rodrigo Sobral Rollemberg</t>
  </si>
  <si>
    <t>02.07.02</t>
  </si>
  <si>
    <t>0001672-54.2014.6.07.0000</t>
  </si>
  <si>
    <t>0001695-97.2014.6.07.0000</t>
  </si>
  <si>
    <t>0001698-52.2014.6.07.0000</t>
  </si>
  <si>
    <t>0001709-81.2014.6.07.0000</t>
  </si>
  <si>
    <t>0001714-06.2014.6.07.0000</t>
  </si>
  <si>
    <t>0001720-13.2014.6.07.0000</t>
  </si>
  <si>
    <t>0001747-93.2014.6.07.0000</t>
  </si>
  <si>
    <t>Agnelo Santos Queiroz Filho</t>
  </si>
  <si>
    <t>0001769-54.2014.6.07.0000</t>
  </si>
  <si>
    <t>0001775-61.2014.6.07.0000</t>
  </si>
  <si>
    <t>0001785-08.2014.6.07.0000</t>
  </si>
  <si>
    <t>0001844-93.2014.6.07.0000</t>
  </si>
  <si>
    <t>0001852-70.2014.6.07.0000</t>
  </si>
  <si>
    <t>0000029-34.2014.6.08.0000</t>
  </si>
  <si>
    <t>0000052-77.2014.6.08.0000</t>
  </si>
  <si>
    <t>0000076-08.2014.6.08.0000</t>
  </si>
  <si>
    <t>0000825-25.2014.6.08.0000</t>
  </si>
  <si>
    <t>0000828-77.2014.6.08.0000</t>
  </si>
  <si>
    <t>Paulo César Hartung Gomes</t>
  </si>
  <si>
    <t>02.08.01</t>
  </si>
  <si>
    <t>0000928-32.2014.6.08.0000</t>
  </si>
  <si>
    <t>0002003-06.2014.6.08.0000</t>
  </si>
  <si>
    <t>0002045-58.2014.6.08.0000</t>
  </si>
  <si>
    <t>02.08.02</t>
  </si>
  <si>
    <t>0000063-79.2014.6.09.0000</t>
  </si>
  <si>
    <t>02.09.01</t>
  </si>
  <si>
    <t>0000220-52.2014.6.09.0000</t>
  </si>
  <si>
    <t>0000229-14.2014.6.09.0000</t>
  </si>
  <si>
    <t>0000252-57.2014.6.09.0000</t>
  </si>
  <si>
    <t>0000293-58.2013.6.09.0000</t>
  </si>
  <si>
    <t>0000397-50.2013.6.09.0000</t>
  </si>
  <si>
    <t>Edmilson Gama da Silva</t>
  </si>
  <si>
    <t>José Carlos Vasconcellos</t>
  </si>
  <si>
    <t>Celina Leao Hizim</t>
  </si>
  <si>
    <t>Luiz Andre Roriz Solano</t>
  </si>
  <si>
    <t>PRTB</t>
  </si>
  <si>
    <t>Portal Brasil Notícia</t>
  </si>
  <si>
    <t>Blog donnysilva.com.br</t>
  </si>
  <si>
    <t>Geraldo Magela Pereira</t>
  </si>
  <si>
    <t>Rodrigo Grassi Cademartori</t>
  </si>
  <si>
    <t>Jornal Brasil Capital</t>
  </si>
  <si>
    <t>Portal www.blogradiocorredor.com.br</t>
  </si>
  <si>
    <t>Karla Barbosa Oliveira</t>
  </si>
  <si>
    <t>PHS</t>
  </si>
  <si>
    <t>03.08.01</t>
  </si>
  <si>
    <t>José Renato Casagrande</t>
  </si>
  <si>
    <t>Alberto Campos Fernandes</t>
  </si>
  <si>
    <t>03.08.02</t>
  </si>
  <si>
    <t>Blog do Elimar Côrtes</t>
  </si>
  <si>
    <t>Jornal e "Site" ES Hoje</t>
  </si>
  <si>
    <t>Elimar Guimarães Côrtes</t>
  </si>
  <si>
    <t>Danieleh Henriques Coutinho</t>
  </si>
  <si>
    <t>Carlos Roberto Coutinho</t>
  </si>
  <si>
    <t>José de Barros Neto</t>
  </si>
  <si>
    <t>Marataízes Irir Provedor de Internet Ltda.</t>
  </si>
  <si>
    <t>Adriano Costa Pereira</t>
  </si>
  <si>
    <t>José Luiz Gobbi</t>
  </si>
  <si>
    <t>Perfil de José Luiz Gobbi no Facebook</t>
  </si>
  <si>
    <t>Marconi Ferreira Perillo Junior</t>
  </si>
  <si>
    <t>02.09.02</t>
  </si>
  <si>
    <t>Estado de Goiás</t>
  </si>
  <si>
    <t>Orion Andrade de Carvalho</t>
  </si>
  <si>
    <t>Cristiano Livramento da Silva</t>
  </si>
  <si>
    <t>Goiás 24 Horas</t>
  </si>
  <si>
    <t>http://inter03.tse.jus.br/sadpPush/ExibirDadosProcesso.do?nprot=176152014&amp;comboTribunal=df</t>
  </si>
  <si>
    <t>http://inter03.tse.jus.br/sadpPush/ExibirDadosProcesso.do?nprot=215712014&amp;comboTribunal=df</t>
  </si>
  <si>
    <t>http://inter03.tse.jus.br/sadpPush/ExibirDadosProcesso.do?nprot=217312014&amp;comboTribunal=df</t>
  </si>
  <si>
    <t>http://inter03.tse.jus.br/sadpPush/ExibirDadosProcesso.do?nprot=285752014&amp;comboTribunal=df</t>
  </si>
  <si>
    <t>http://inter03.tse.jus.br/sadpPush/ExibirDadosProcesso.do?nprot=233512014&amp;comboTribunal=tse</t>
  </si>
  <si>
    <t>http://inter03.tse.jus.br/sadpPush/ExibirDadosProcesso.do?nprot=330142014&amp;comboTribunal=df</t>
  </si>
  <si>
    <t>http://inter03.tse.jus.br/sadpPush/ExibirDadosProcesso.do?nprot=368002014&amp;comboTribunal=df</t>
  </si>
  <si>
    <t>http://inter03.tse.jus.br/sadpPush/ExibirDadosProcesso.do?nprot=368522014&amp;comboTribunal=df</t>
  </si>
  <si>
    <t>http://inter03.tse.jus.br/sadpPush/ExibirDadosProcesso.do?nprot=372312014&amp;comboTribunal=df</t>
  </si>
  <si>
    <t>http://inter03.tse.jus.br/sadpPush/ExibirDadosProcesso.do?nprot=396692014&amp;comboTribunal=df</t>
  </si>
  <si>
    <t>http://inter03.tse.jus.br/sadpPush/ExibirDadosProcesso.do?nprot=398312014&amp;comboTribunal=df</t>
  </si>
  <si>
    <t>http://inter03.tse.jus.br/sadpPush/ExibirDadosProcesso.do?nprot=399742014&amp;comboTribunal=df</t>
  </si>
  <si>
    <t>http://inter03.tse.jus.br/sadpPush/ExibirDadosProcesso.do?nprot=406042014&amp;comboTribunal=df</t>
  </si>
  <si>
    <t>http://inter03.tse.jus.br/sadpPush/ExibirDadosProcesso.do?nprot=406022014&amp;comboTribunal=df</t>
  </si>
  <si>
    <t>http://inter03.tse.jus.br/sadpPush/ExibirDadosProcesso.do?nprot=411692014&amp;comboTribunal=df</t>
  </si>
  <si>
    <t>http://inter03.tse.jus.br/sadpPush/ExibirDadosProcesso.do?nprot=412452014&amp;comboTribunal=df</t>
  </si>
  <si>
    <t>http://inter03.tse.jus.br/sadpPush/ExibirDadosProcesso.do?nprot=412762014&amp;comboTribunal=df</t>
  </si>
  <si>
    <t>http://inter03.tse.jus.br/sadpPush/ExibirDadosProcesso.do?nprot=417652014&amp;comboTribunal=df</t>
  </si>
  <si>
    <t>http://inter03.tse.jus.br/sadpPush/ExibirDadosProcesso.do?nprot=424182014&amp;comboTribunal=df</t>
  </si>
  <si>
    <t>http://inter03.tse.jus.br/sadpPush/ExibirDadosProcesso.do?nprot=424612014&amp;comboTribunal=df</t>
  </si>
  <si>
    <t>http://inter03.tse.jus.br/sadpPush/ExibirDadosProcesso.do?nprot=427302014&amp;comboTribunal=df</t>
  </si>
  <si>
    <t>http://inter03.tse.jus.br/sadpPush/ExibirDadosProcesso.do?nprot=451882014&amp;comboTribunal=df</t>
  </si>
  <si>
    <t>http://inter03.tse.jus.br/sadpPush/ExibirDadosProcesso.do?nprot=459022014&amp;comboTribunal=df</t>
  </si>
  <si>
    <t>http://inter03.tse.jus.br/sadpPush/ExibirDadosProcesso.do?nprot=18242014&amp;comboTribunal=es</t>
  </si>
  <si>
    <t>http://inter03.tse.jus.br/sadpPush/ExibirDadosProcesso.do?nprot=38112014&amp;comboTribunal=es</t>
  </si>
  <si>
    <t>http://inter03.tse.jus.br/sadpPush/ExibirDadosProcesso.do?nprot=48082014&amp;comboTribunal=es</t>
  </si>
  <si>
    <t>http://inter03.tse.jus.br/sadpPush/ExibirDadosProcesso.do?nprot=69782014&amp;comboTribunal=es</t>
  </si>
  <si>
    <t>http://inter03.tse.jus.br/sadpPush/ExibirDadosProcesso.do?nprot=71682014&amp;comboTribunal=es</t>
  </si>
  <si>
    <t>http://inter03.tse.jus.br/sadpPush/ExibirDadosProcesso.do?nprot=89712014&amp;comboTribunal=es</t>
  </si>
  <si>
    <t>http://inter03.tse.jus.br/sadpPush/ExibirDadosProcesso.do?nprot=140152014&amp;comboTribunal=es</t>
  </si>
  <si>
    <t>http://inter03.tse.jus.br/sadpPush/ExibirDadosProcesso.do?nprot=141362014&amp;comboTribunal=es</t>
  </si>
  <si>
    <t>http://inter03.tse.jus.br/sadpPush/ExibirDadosProcesso.do?nprot=84352014&amp;comboTribunal=go</t>
  </si>
  <si>
    <t>http://inter03.tse.jus.br/sadpPush/ExibirDadosProcesso.do?nprot=245512014&amp;comboTribunal=go</t>
  </si>
  <si>
    <t>http://inter03.tse.jus.br/sadpPush/ExibirDadosProcesso.do?nprot=260692014&amp;comboTribunal=go</t>
  </si>
  <si>
    <t>http://inter03.tse.jus.br/sadpPush/ExibirDadosProcesso.do?nprot=286562014&amp;comboTribunal=go</t>
  </si>
  <si>
    <t>http://inter03.tse.jus.br/sadpPush/ExibirDadosProcesso.do?nprot=523262013&amp;comboTribunal=go</t>
  </si>
  <si>
    <t>http://inter03.tse.jus.br/sadpPush/ExibirDadosProcesso.do?nprot=650812013&amp;comboTribunal=go</t>
  </si>
  <si>
    <t>Eliene Ferreira Bastos</t>
  </si>
  <si>
    <t>Sandoval Oliveira</t>
  </si>
  <si>
    <t>Silva Lemos</t>
  </si>
  <si>
    <t>Ubiratan Almeida Azevedo</t>
  </si>
  <si>
    <t>Helimar Pinto</t>
  </si>
  <si>
    <t>Carlos Simões Fonseca</t>
  </si>
  <si>
    <t>Jesus Crisóstomo de Almeida</t>
  </si>
  <si>
    <t>Rodrigo de Silveira</t>
  </si>
  <si>
    <t>Fernando de Castro Mesquita</t>
  </si>
  <si>
    <t>Fábio Cristóvão de Campos Faria</t>
  </si>
  <si>
    <t>Aco_Con_Ação</t>
  </si>
  <si>
    <t>Aco_Fund_Con_Ação</t>
  </si>
  <si>
    <t>Aco_Parte_Ilegit_1</t>
  </si>
  <si>
    <t>Aco_Parte_Ilegit_2</t>
  </si>
  <si>
    <t>Captação de Sufrágio (Art. 41-A)</t>
  </si>
  <si>
    <t>Trucagem ou Montagem (Art. 45, II)</t>
  </si>
  <si>
    <t>Enquete Eleitoral (Art. 33, § 5º)</t>
  </si>
  <si>
    <t>Trucagem ou Montagem (Art. 45, II) (multa § 2º)</t>
  </si>
  <si>
    <t>Link em Página Oficial</t>
  </si>
  <si>
    <t>Petição</t>
  </si>
  <si>
    <t>Ausência de Interesse de Agir</t>
  </si>
  <si>
    <t>Litispendência</t>
  </si>
  <si>
    <t>Estado</t>
  </si>
  <si>
    <t>União</t>
  </si>
  <si>
    <t>Autoridade Coatora</t>
  </si>
  <si>
    <t>02.16.01</t>
  </si>
  <si>
    <t>João Paulo Lima e Silva</t>
  </si>
  <si>
    <t>EGRINALDO FLORIANO COUTINHO</t>
  </si>
  <si>
    <t>http://inter03.tse.jus.br/sadpPush/ExibirDadosProcesso.do?nprot=384022014&amp;comboTribunal=pe</t>
  </si>
  <si>
    <t>Júlio Cezar Santos da Silva</t>
  </si>
  <si>
    <t>http://inter03.tse.jus.br/sadpPush/ExibirDadosProcesso.do?nprot=399742014&amp;comboTribunal=pe</t>
  </si>
  <si>
    <t>Maria Madalena Santos de Brito</t>
  </si>
  <si>
    <t>0000290-47.2014.6.17.0000</t>
  </si>
  <si>
    <t>http://inter03.tse.jus.br/sadpPush/ExibirDadosProcesso.do?nprot=402892014&amp;comboTribunal=pe</t>
  </si>
  <si>
    <t>http://inter03.tse.jus.br/sadpPush/ExibirDadosProcesso.do?nprot=402902014&amp;comboTribunal=pe</t>
  </si>
  <si>
    <t>0000292-17.2014.8.17.0000</t>
  </si>
  <si>
    <t>0000293-02.2014.6.17.0000</t>
  </si>
  <si>
    <t>0000303-46.2014.6.17.0000</t>
  </si>
  <si>
    <t>0000400-80.2013.6.17.0000</t>
  </si>
  <si>
    <t>0001113-21.2014.6.17.0000</t>
  </si>
  <si>
    <t>0001118-43.2014.6.17.0000</t>
  </si>
  <si>
    <t>0001159-10.2014.6.17.0000</t>
  </si>
  <si>
    <t>0001294-22.2014.6.17.0000</t>
  </si>
  <si>
    <t>0001361-84.2014.6.17.0000</t>
  </si>
  <si>
    <t>0002156-90.2014.6.17.0000</t>
  </si>
  <si>
    <t>0002171-59.2014.6.17.0000</t>
  </si>
  <si>
    <t>0002349-08.2014.6.17.0000</t>
  </si>
  <si>
    <t>0000053-83.2014.6.18.0000</t>
  </si>
  <si>
    <t>0000126-55.2014.6.18.0000</t>
  </si>
  <si>
    <t>0000565-66.2014.6.18.0000</t>
  </si>
  <si>
    <t>0000584-72.2014.6.18.0000</t>
  </si>
  <si>
    <t>0000597-71.2014.6.18.0000</t>
  </si>
  <si>
    <t>0000628-91.2014.6.18.0000</t>
  </si>
  <si>
    <t>0001090-48.2014.6.18.0000</t>
  </si>
  <si>
    <t>0001140-74.2014.6.18.0000</t>
  </si>
  <si>
    <t>http://inter03.tse.jus.br/sadpPush/ExibirDadosProcesso.do?nprot=402912014&amp;comboTribunal=pe</t>
  </si>
  <si>
    <t>Marcelo Navarro Ribeiro Dantas</t>
  </si>
  <si>
    <t>http://inter03.tse.jus.br/sadpPush/ExibirDadosProcesso.do?nprot=402922014&amp;comboTribunal=pe</t>
  </si>
  <si>
    <t>Danilo Jorge de Barros Cabral</t>
  </si>
  <si>
    <t>03.16.01</t>
  </si>
  <si>
    <t>Texto e imagem</t>
  </si>
  <si>
    <t>http://inter03.tse.jus.br/sadpPush/ExibirDadosProcesso.do?nprot=415662014&amp;comboTribunal=pe</t>
  </si>
  <si>
    <t>Felipe Augusto Lyra Carreras</t>
  </si>
  <si>
    <t>Henrique José Queiroz Costa</t>
  </si>
  <si>
    <t>03.16.02</t>
  </si>
  <si>
    <t>http://inter03.tse.jus.br/sadpPush/ExibirDadosProcesso.do?nprot=827432013&amp;comboTribunal=pe</t>
  </si>
  <si>
    <t>http://inter03.tse.jus.br/sadpPush/ExibirDadosProcesso.do?nprot=458312014&amp;comboTribunal=pe</t>
  </si>
  <si>
    <t>http://inter03.tse.jus.br/sadpPush/ExibirDadosProcesso.do?nprot=459662014&amp;comboTribunal=pe</t>
  </si>
  <si>
    <t>http://inter03.tse.jus.br/sadpPush/ExibirDadosProcesso.do?nprot=485022014&amp;comboTribunal=pe</t>
  </si>
  <si>
    <t>http://inter03.tse.jus.br/sadpPush/ExibirDadosProcesso.do?nprot=568132014&amp;comboTribunal=pe</t>
  </si>
  <si>
    <t>http://inter03.tse.jus.br/sadpPush/ExibirDadosProcesso.do?nprot=590642014&amp;comboTribunal=pe</t>
  </si>
  <si>
    <t>Agenor Ferreira de Lima Filho</t>
  </si>
  <si>
    <t>http://inter03.tse.jus.br/sadpPush/ExibirDadosProcesso.do?nprot=639542014&amp;comboTribunal=pe</t>
  </si>
  <si>
    <t>http://inter03.tse.jus.br/sadpPush/ExibirDadosProcesso.do?nprot=644642014&amp;comboTribunal=pe</t>
  </si>
  <si>
    <t>Carlos Eduardo Cintra da Costa Pereira</t>
  </si>
  <si>
    <t>PCdoB</t>
  </si>
  <si>
    <t>http://inter03.tse.jus.br/sadpPush/ExibirDadosProcesso.do?nprot=697822014&amp;comboTribunal=pe</t>
  </si>
  <si>
    <t>Vinícius Labanca</t>
  </si>
  <si>
    <t>http://inter03.tse.jus.br/sadpPush/ExibirDadosProcesso.do?nprot=35652014&amp;comboTribunal=pi</t>
  </si>
  <si>
    <t>POMPÍLIO EVARISTO CARDOSO</t>
  </si>
  <si>
    <t>Joaquim Dias de Santana Filho</t>
  </si>
  <si>
    <t>http://inter03.tse.jus.br/sadpPush/ExibirDadosProcesso.do?nprot=80332014&amp;comboTribunal=pi</t>
  </si>
  <si>
    <t>Antonio Jose de Moraes Souza Filho</t>
  </si>
  <si>
    <t>02.17.01</t>
  </si>
  <si>
    <t>José Wellington Barroso de Araújo Dias</t>
  </si>
  <si>
    <t>02.17.02</t>
  </si>
  <si>
    <t>Margarete de Castro Coelho</t>
  </si>
  <si>
    <t>http://inter03.tse.jus.br/sadpPush/ExibirDadosProcesso.do?nprot=99492014&amp;comboTribunal=pi</t>
  </si>
  <si>
    <t>Sandro Helano Soares Santiago</t>
  </si>
  <si>
    <t>http://inter03.tse.jus.br/sadpPush/ExibirDadosProcesso.do?nprot=108452014&amp;comboTribunal=pi</t>
  </si>
  <si>
    <t>Sebastião Firmino Lima Filho</t>
  </si>
  <si>
    <t>Propaganda anônima (Art. 57-D, caput) (multa, § 2º)</t>
  </si>
  <si>
    <t>http://inter03.tse.jus.br/sadpPush/ExibirDadosProcesso.do?nprot=113322014&amp;comboTribunal=pi</t>
  </si>
  <si>
    <t>Silvio Mendes de Oliveira Filho</t>
  </si>
  <si>
    <t>Não conhece</t>
  </si>
  <si>
    <t>0001490-19.2014.6.16.0000</t>
  </si>
  <si>
    <t>0001523-09.2014.6.16.0000</t>
  </si>
  <si>
    <t>0001543-97.2014.6.16.0000</t>
  </si>
  <si>
    <t>0001554-29.2014.6.16.0000</t>
  </si>
  <si>
    <t>0001555-14.2014.6.16.0000</t>
  </si>
  <si>
    <t>0001557-81.2014.6.16.0000</t>
  </si>
  <si>
    <t>0001558-66.2014.6.16.0000</t>
  </si>
  <si>
    <t>0001560-36.2014.6.16.0000</t>
  </si>
  <si>
    <t>0001565-58.2014.6.16.0000</t>
  </si>
  <si>
    <t>0001572-50.2014.6.16.0000</t>
  </si>
  <si>
    <t>0001573-35.2014.6.16.0000</t>
  </si>
  <si>
    <t>0001574-20.2014.6.16.0000</t>
  </si>
  <si>
    <t>0001587-19.2014.6.16.0000</t>
  </si>
  <si>
    <t>0001590-71.2014.6.16.0000</t>
  </si>
  <si>
    <t>0001604-55.2014.6.16.0000</t>
  </si>
  <si>
    <t>0001605-40.2014.6.16.0000</t>
  </si>
  <si>
    <t>0001609-77.2014.6.16.0000</t>
  </si>
  <si>
    <t>0001619-24.2014.6.16.0000</t>
  </si>
  <si>
    <t>0001627-98.2014.6.16.0000</t>
  </si>
  <si>
    <t>0001641-82.2014.6.16.0000</t>
  </si>
  <si>
    <t>0001643-52.2014.6.16.0000</t>
  </si>
  <si>
    <t>0001647-89.2014.6.16.0000</t>
  </si>
  <si>
    <t>0001659-06.2014.6.16.0000</t>
  </si>
  <si>
    <t>0002437-73.2014.6.16.0000</t>
  </si>
  <si>
    <t>0002815-29.2014.6.16.0000</t>
  </si>
  <si>
    <t>0002853-41.2014.6.16.0000</t>
  </si>
  <si>
    <t>0002993-75.2014.6.16.0000</t>
  </si>
  <si>
    <t>0002996-30.2014.6.16.0000</t>
  </si>
  <si>
    <t>0003000-67.2014.6.16.0000</t>
  </si>
  <si>
    <t>0003027-50.2014.6.16.0000</t>
  </si>
  <si>
    <t>http://inter03.tse.jus.br/sadpPush/ExibirDadosProcesso.do?nprot=118142014&amp;comboTribunal=pi</t>
  </si>
  <si>
    <t>http://inter03.tse.jus.br/sadpPush/ExibirDadosProcesso.do?nprot=139252014&amp;comboTribunal=pi</t>
  </si>
  <si>
    <t>Francisco de Assis Carvalho Gonçalves</t>
  </si>
  <si>
    <t>03.17.01</t>
  </si>
  <si>
    <t>Portal 180 graus</t>
  </si>
  <si>
    <t>Manoel José</t>
  </si>
  <si>
    <t>http://inter03.tse.jus.br/sadpPush/ExibirDadosProcesso.do?nprot=150252014&amp;comboTribunal=pi</t>
  </si>
  <si>
    <t>Antonio Francisco Felix de Andrade</t>
  </si>
  <si>
    <t>03.17.02</t>
  </si>
  <si>
    <t>Portal de Campo Maior</t>
  </si>
  <si>
    <t>Aluisio de Souza Martins</t>
  </si>
  <si>
    <t>http://inter03.tse.jus.br/sadpPush/ExibirDadosProcesso.do?nprot=172882014&amp;comboTribunal=pi</t>
  </si>
  <si>
    <t>Brenno de Sousa Andrade</t>
  </si>
  <si>
    <t>COSTA &amp; BRITO COMUNICAÇÃO LTDA - R2 COMUNICAÇÃO</t>
  </si>
  <si>
    <t>Antônio Lopes de Oliveira</t>
  </si>
  <si>
    <t>http://inter03.tse.jus.br/sadpPush/ExibirDadosProcesso.do?nprot=347222014&amp;comboTribunal=pr</t>
  </si>
  <si>
    <t>02.18.03</t>
  </si>
  <si>
    <t>Carlos Alberto Richa</t>
  </si>
  <si>
    <t>02.18.01</t>
  </si>
  <si>
    <t>Maria Aparecida Borghetti</t>
  </si>
  <si>
    <t>MARCELO SIMAS DO AMARAL CATANI</t>
  </si>
  <si>
    <t>Guido José Dobeli</t>
  </si>
  <si>
    <t>http://inter03.tse.jus.br/sadpPush/ExibirDadosProcesso.do?nprot=360662014&amp;comboTribunal=pr</t>
  </si>
  <si>
    <t>02.18.02</t>
  </si>
  <si>
    <t>ESMAEL ALVES DE MORAIS</t>
  </si>
  <si>
    <t>Roberto Requião de Mello e Silva</t>
  </si>
  <si>
    <t>Lourival Pedro Chemim</t>
  </si>
  <si>
    <t>http://inter03.tse.jus.br/sadpPush/ExibirDadosProcesso.do?nprot=375402014&amp;comboTribunal=pr</t>
  </si>
  <si>
    <t>Carlos Roberto Massa Junior</t>
  </si>
  <si>
    <t>03.18.05</t>
  </si>
  <si>
    <t>LUIZ EDUARDO SKORA</t>
  </si>
  <si>
    <t>SKORA INFORMÁTICA LTDA</t>
  </si>
  <si>
    <t>http://inter03.tse.jus.br/sadpPush/ExibirDadosProcesso.do?nprot=381832014&amp;comboTribunal=pr</t>
  </si>
  <si>
    <t>Leonardo Castanho Mendes</t>
  </si>
  <si>
    <t>http://inter03.tse.jus.br/sadpPush/ExibirDadosProcesso.do?nprot=381842014&amp;comboTribunal=pr</t>
  </si>
  <si>
    <t>Mauricio Thadeu de Mello e Silva</t>
  </si>
  <si>
    <t>MARCO ANTONIO FELIPAK</t>
  </si>
  <si>
    <t>http://inter03.tse.jus.br/sadpPush/ExibirDadosProcesso.do?nprot=385442014&amp;comboTribunal=pr</t>
  </si>
  <si>
    <t>CLEUSA ROSANE RIBAS FERREIRA</t>
  </si>
  <si>
    <t>http://inter03.tse.jus.br/sadpPush/ExibirDadosProcesso.do?nprot=386162014&amp;comboTribunal=pr</t>
  </si>
  <si>
    <t>http://inter03.tse.jus.br/sadpPush/ExibirDadosProcesso.do?nprot=391032014&amp;comboTribunal=pr</t>
  </si>
  <si>
    <t>José Carlos Becker de Oliveira e Silva</t>
  </si>
  <si>
    <t>03.18.01</t>
  </si>
  <si>
    <t>ALEXANDRE LUCENA</t>
  </si>
  <si>
    <t>http://inter03.tse.jus.br/sadpPush/ExibirDadosProcesso.do?nprot=396062014&amp;comboTribunal=pr</t>
  </si>
  <si>
    <t>Gleisi Helena Hoffmann</t>
  </si>
  <si>
    <t>HAROLDO RODRIGUES FERREIRA</t>
  </si>
  <si>
    <t>Casa Civil</t>
  </si>
  <si>
    <t>Ministério da Saúde</t>
  </si>
  <si>
    <t>Renata Maibon Andreoli</t>
  </si>
  <si>
    <t>http://inter03.tse.jus.br/sadpPush/ExibirDadosProcesso.do?nprot=396872014&amp;comboTribunal=pr</t>
  </si>
  <si>
    <t>Felipe Perelles Boscardin - Abrigo Virtual</t>
  </si>
  <si>
    <t>http://inter03.tse.jus.br/sadpPush/ExibirDadosProcesso.do?nprot=396902014&amp;comboTribunal=pr</t>
  </si>
  <si>
    <t>0001564-73.2014.6.16.0000</t>
  </si>
  <si>
    <t>http://inter03.tse.jus.br/sadpPush/ExibirDadosProcesso.do?nprot=402552014&amp;comboTribunal=pr</t>
  </si>
  <si>
    <t>http://inter03.tse.jus.br/sadpPush/ExibirDadosProcesso.do?nprot=404492014&amp;comboTribunal=pr</t>
  </si>
  <si>
    <t>MARCELO NERI</t>
  </si>
  <si>
    <t>http://inter03.tse.jus.br/sadpPush/ExibirDadosProcesso.do?nprot=410802014&amp;comboTribunal=pr</t>
  </si>
  <si>
    <t>http://inter03.tse.jus.br/sadpPush/ExibirDadosProcesso.do?nprot=410812014&amp;comboTribunal=pr</t>
  </si>
  <si>
    <t>José Eduardo Cardozo</t>
  </si>
  <si>
    <t>http://inter03.tse.jus.br/sadpPush/ExibirDadosProcesso.do?nprot=412912014&amp;comboTribunal=pr</t>
  </si>
  <si>
    <t>http://inter03.tse.jus.br/sadpPush/ExibirDadosProcesso.do?nprot=416442014&amp;comboTribunal=pr</t>
  </si>
  <si>
    <t>http://inter03.tse.jus.br/sadpPush/ExibirDadosProcesso.do?nprot=419972014&amp;comboTribunal=pr</t>
  </si>
  <si>
    <t>Luiz Gonzaga Pego de Macedo</t>
  </si>
  <si>
    <t>http://inter03.tse.jus.br/sadpPush/ExibirDadosProcesso.do?nprot=425032014&amp;comboTribunal=pr</t>
  </si>
  <si>
    <t>http://inter03.tse.jus.br/sadpPush/ExibirDadosProcesso.do?nprot=428162014&amp;comboTribunal=pr</t>
  </si>
  <si>
    <t>http://inter03.tse.jus.br/sadpPush/ExibirDadosProcesso.do?nprot=430372014&amp;comboTribunal=pr</t>
  </si>
  <si>
    <t>http://inter03.tse.jus.br/sadpPush/ExibirDadosProcesso.do?nprot=438612014&amp;comboTribunal=pr</t>
  </si>
  <si>
    <t>EMPRESA FOLHA DA MANHÃ S/A</t>
  </si>
  <si>
    <t>Anthony William Garotinho Matheus de Oliveira</t>
  </si>
  <si>
    <t>02.19.01</t>
  </si>
  <si>
    <t>Cleusa Rosane Ribas Ferreira</t>
  </si>
  <si>
    <t>Thobias Duarte de Mello e Silva</t>
  </si>
  <si>
    <t>Roberto Cauneto Picorelli</t>
  </si>
  <si>
    <t>PSL</t>
  </si>
  <si>
    <t>Doático Alcides Alves dos Santos</t>
  </si>
  <si>
    <t>Rony dos Santos Alves</t>
  </si>
  <si>
    <t>João Batista Coelho de Souza Furlan</t>
  </si>
  <si>
    <t>03.18.02</t>
  </si>
  <si>
    <t>Cylleneo Pessoa Pereira Junior</t>
  </si>
  <si>
    <t>Deputado EStadual</t>
  </si>
  <si>
    <t>03.18.03</t>
  </si>
  <si>
    <t>Alan Carlos da Silva</t>
  </si>
  <si>
    <t>Luiz Fernando de Souza</t>
  </si>
  <si>
    <t>02.19.02</t>
  </si>
  <si>
    <t>http://inter03.tse.jus.br/sadpPush/ExibirDadosProcesso.do?nprot=502022014&amp;comboTribunal=pr</t>
  </si>
  <si>
    <t>http://inter03.tse.jus.br/sadpPush/ExibirDadosProcesso.do?nprot=510852014&amp;comboTribunal=pr</t>
  </si>
  <si>
    <t>http://inter03.tse.jus.br/sadpPush/ExibirDadosProcesso.do?nprot=512272014&amp;comboTribunal=pr</t>
  </si>
  <si>
    <t>http://inter03.tse.jus.br/sadpPush/ExibirDadosProcesso.do?nprot=537532014&amp;comboTribunal=pr</t>
  </si>
  <si>
    <t>inter03.tse.jus.br/sadpPush/ExibirDadosProcesso.do?nprot=541372014&amp;comboTribunal=pr</t>
  </si>
  <si>
    <t>http://inter03.tse.jus.br/sadpPush/ExibirDadosProcesso.do?nprot=543012014&amp;comboTribunal=pr</t>
  </si>
  <si>
    <t>http://inter03.tse.jus.br/sadpPush/ExibirDadosProcesso.do?nprot=584192014&amp;comboTribunal=pr</t>
  </si>
  <si>
    <t>http://inter03.tse.jus.br/sadpPush/ExibirDadosProcesso.do?nprot=593212014&amp;comboTribunal=pr</t>
  </si>
  <si>
    <t>http://inter03.tse.jus.br/sadpPush/ExibirDadosProcesso.do?nprot=638092014&amp;comboTribunal=pr</t>
  </si>
  <si>
    <t>http://inter03.tse.jus.br/sadpPush/ExibirDadosProcesso.do?nprot=638142014&amp;comboTribunal=pr</t>
  </si>
  <si>
    <t>http://inter03.tse.jus.br/sadpPush/ExibirDadosProcesso.do?nprot=640422014&amp;comboTribunal=pr</t>
  </si>
  <si>
    <t>http://inter03.tse.jus.br/sadpPush/ExibirDadosProcesso.do?nprot=65292014&amp;comboTribunal=rj</t>
  </si>
  <si>
    <t>http://inter03.tse.jus.br/sadpPush/ExibirDadosProcesso.do?nprot=88312014&amp;comboTribunal=rj</t>
  </si>
  <si>
    <t>http://inter03.tse.jus.br/sadpPush/ExibirDadosProcesso.do?nprot=151462014&amp;comboTribunal=rj</t>
  </si>
  <si>
    <t>http://inter03.tse.jus.br/sadpPush/ExibirDadosProcesso.do?nprot=1782352013&amp;comboTribunal=rj</t>
  </si>
  <si>
    <t>inter03.tse.jus.br/sadpPush/ExibirDadosProcesso.do?nprot=382192014&amp;comboTribunal=rj</t>
  </si>
  <si>
    <t>http://inter03.tse.jus.br/sadpPush/ExibirDadosProcesso.do?nprot=413992014&amp;comboTribunal=rj</t>
  </si>
  <si>
    <t>http://inter03.tse.jus.br/sadpPush/ExibirDadosProcesso.do?nprot=414002014&amp;comboTribunal=rj</t>
  </si>
  <si>
    <t>http://inter03.tse.jus.br/sadpPush/ExibirDadosProcesso.do?nprot=425592014&amp;comboTribunal=rj</t>
  </si>
  <si>
    <t>http://inter03.tse.jus.br/sadpPush/ExibirDadosProcesso.do?nprot=495162014&amp;comboTribunal=rj</t>
  </si>
  <si>
    <t>http://inter03.tse.jus.br/sadpPush/ExibirDadosProcesso.do?nprot=600032014&amp;comboTribunal=rj</t>
  </si>
  <si>
    <t>Alexandre Chini Neto</t>
  </si>
  <si>
    <t>Fábio Uchôa Montenegro</t>
  </si>
  <si>
    <t>Horacio dos Santos Ribeiro Neto</t>
  </si>
  <si>
    <t>Wagner Cinelli de Paula Freitas</t>
  </si>
  <si>
    <t>0000044-78.2014.6.16.0000</t>
  </si>
  <si>
    <t>0000516-16.2013.6.16.0000</t>
  </si>
  <si>
    <t>0001411-40.2014.6.16.0000</t>
  </si>
  <si>
    <t>03.18.04</t>
  </si>
  <si>
    <t>0001412-25.2014.6.16.0000</t>
  </si>
  <si>
    <t>0001421-84.2014.6.16.0000</t>
  </si>
  <si>
    <t>0001422-69.2014.6.16.0000</t>
  </si>
  <si>
    <t>0001439-08.2014.6.16.0000</t>
  </si>
  <si>
    <t>0001441-75.2014.6.16.0000</t>
  </si>
  <si>
    <t>0001443-45.2014.6.16.0000</t>
  </si>
  <si>
    <t>0001465-06.2014.6.16.0000</t>
  </si>
  <si>
    <t>0001469-43.2014.6.16.0000</t>
  </si>
  <si>
    <t>0001471-13.2014.6.16.0000</t>
  </si>
  <si>
    <t>0001477-20.2014.6.16.0000</t>
  </si>
  <si>
    <t>José Francisco Buhrer</t>
  </si>
  <si>
    <t>0001488-49.2014.6.16.0000</t>
  </si>
  <si>
    <t>José Gilberto Maciel</t>
  </si>
  <si>
    <t>Clemerson Lima</t>
  </si>
  <si>
    <t>Marcos Elias Traad da Silva</t>
  </si>
  <si>
    <t>Lindolfo Zimmer</t>
  </si>
  <si>
    <t>Michele Caputo Neto</t>
  </si>
  <si>
    <t>Amin Hannouche</t>
  </si>
  <si>
    <t>Esmael Alves de Morais</t>
  </si>
  <si>
    <t>Editora CGNX Ltda.</t>
  </si>
  <si>
    <t>José Pedrali</t>
  </si>
  <si>
    <t>Alberto Alexandre Gonçalves Nogueira</t>
  </si>
  <si>
    <t>Fernanda Bernardi Vieira Richa</t>
  </si>
  <si>
    <t>Carlise Aparecida Kwiatkowski</t>
  </si>
  <si>
    <t>não</t>
  </si>
  <si>
    <t>http://inter03.tse.jus.br/sadpPush/ExibirDadosProcesso.do?nprot=47202014&amp;comboTribunal=pr</t>
  </si>
  <si>
    <t>http://inter03.tse.jus.br/sadpPush/ExibirDadosProcesso.do?nprot=1238852013&amp;comboTribunal=pr</t>
  </si>
  <si>
    <t>http://inter03.tse.jus.br/sadpPush/ExibirDadosProcesso.do?nprot=318992014&amp;comboTribunal=pr</t>
  </si>
  <si>
    <t>http://inter03.tse.jus.br/sadpPush/ExibirDadosProcesso.do?nprot=319002014&amp;comboTribunal=pr</t>
  </si>
  <si>
    <t>http://inter03.tse.jus.br/sadpPush/ExibirDadosProcesso.do?nprot=319462014&amp;comboTribunal=pr</t>
  </si>
  <si>
    <t>http://inter03.tse.jus.br/sadpPush/ExibirDadosProcesso.do?nprot=319512014&amp;comboTribunal=pr</t>
  </si>
  <si>
    <t>http://inter03.tse.jus.br/sadpPush/ExibirDadosProcesso.do?nprot=330162014&amp;comboTribunal=pr</t>
  </si>
  <si>
    <t>http://inter03.tse.jus.br/sadpPush/ExibirDadosProcesso.do?nprot=330182014&amp;comboTribunal=pr</t>
  </si>
  <si>
    <t>http://inter03.tse.jus.br/sadpPush/ExibirDadosProcesso.do?nprot=330202014&amp;comboTribunal=pr</t>
  </si>
  <si>
    <t>http://inter03.tse.jus.br/sadpPush/ExibirDadosProcesso.do?nprot=341962014&amp;comboTribunal=pr</t>
  </si>
  <si>
    <t>http://inter03.tse.jus.br/sadpPush/ExibirDadosProcesso.do?nprot=344422014&amp;comboTribunal=pr</t>
  </si>
  <si>
    <t>http://inter03.tse.jus.br/sadpPush/ExibirDadosProcesso.do?nprot=344472014&amp;comboTribunal=pr</t>
  </si>
  <si>
    <t>http://inter03.tse.jus.br/sadpPush/ExibirDadosProcesso.do?nprot=345792014&amp;comboTribunal=pr</t>
  </si>
  <si>
    <t>http://inter03.tse.jus.br/sadpPush/ExibirDadosProcesso.do?nprot=346332014&amp;comboTribunal=pr</t>
  </si>
  <si>
    <t>sim</t>
  </si>
  <si>
    <t>Humberto Gonçalves Brito</t>
  </si>
  <si>
    <t>Edson Vidal Pinto</t>
  </si>
  <si>
    <t>Vera Lúcia Feil Ponciano</t>
  </si>
  <si>
    <t>Guido José Döbeli</t>
  </si>
  <si>
    <t>02.09.03</t>
  </si>
  <si>
    <t>Thiago Mello Peixoto da Silveira</t>
  </si>
  <si>
    <t>Andrea Trovão Murad Barros</t>
  </si>
  <si>
    <t>03.10.01</t>
  </si>
  <si>
    <t>02.10.01</t>
  </si>
  <si>
    <t>Flavio Dino de Castro e Costa</t>
  </si>
  <si>
    <t>Luis Antonio Stival Milhomens</t>
  </si>
  <si>
    <t>Haroldo Reimer</t>
  </si>
  <si>
    <t>Ronaldo Ramos Caiado</t>
  </si>
  <si>
    <t>Cristina Kott</t>
  </si>
  <si>
    <t>Luiz Carlos Bordoni</t>
  </si>
  <si>
    <t>José Elinton de Figueiredo Junior</t>
  </si>
  <si>
    <t>Vanderlan Vieira Cardoso</t>
  </si>
  <si>
    <t>SINTEGO</t>
  </si>
  <si>
    <t>CUT-GO</t>
  </si>
  <si>
    <t>Vilmar da Silva Rocha</t>
  </si>
  <si>
    <t>Lucas de Castro Santos</t>
  </si>
  <si>
    <t>Estela Souza dos Anjos Prado</t>
  </si>
  <si>
    <t>Luis Pablo Conceição Almeida</t>
  </si>
  <si>
    <t>José Raimundo da Silva Soares</t>
  </si>
  <si>
    <t>Mirante</t>
  </si>
  <si>
    <t>Jonaval Medeiros da Cunha Santos</t>
  </si>
  <si>
    <t>Leandro Miranda</t>
  </si>
  <si>
    <t>Marco Aurélio Nunes D'eça</t>
  </si>
  <si>
    <t>Ronaldo Rocha</t>
  </si>
  <si>
    <t>Yuri Almeira</t>
  </si>
  <si>
    <t>Gilberto Gomes Lima</t>
  </si>
  <si>
    <t>H. M. Bogea</t>
  </si>
  <si>
    <t>John Cutrim</t>
  </si>
  <si>
    <t>Edgar Ribeiro</t>
  </si>
  <si>
    <t>Antonio Marcelo Rodrigues da Silva</t>
  </si>
  <si>
    <t>02.10.02</t>
  </si>
  <si>
    <t>Edson Lobão Filho</t>
  </si>
  <si>
    <t>http://inter03.tse.jus.br/sadpPush/ExibirDadosProcesso.do?nprot=332952014&amp;comboTribunal=go</t>
  </si>
  <si>
    <t>inter03.tse.jus.br/sadpPush/ExibirDadosProcesso.do?nprot=335072014&amp;comboTribunal=go</t>
  </si>
  <si>
    <t>http://inter03.tse.jus.br/sadpPush/ExibirDadosProcesso.do?nprot=335232014&amp;comboTribunal=go</t>
  </si>
  <si>
    <t>http://inter03.tse.jus.br/sadpPush/ExibirDadosProcesso.do?nprot=338632014&amp;comboTribunal=go</t>
  </si>
  <si>
    <t>http://inter03.tse.jus.br/sadpPush/ExibirDadosProcesso.do?nprot=342342014&amp;comboTribunal=go</t>
  </si>
  <si>
    <t>http://inter03.tse.jus.br/sadpPush/ExibirDadosProcesso.do?nprot=376722014&amp;comboTribunal=go</t>
  </si>
  <si>
    <t>http://inter03.tse.jus.br/sadpPush/ExibirDadosProcesso.do?nprot=387862014&amp;comboTribunal=go</t>
  </si>
  <si>
    <t>http://inter03.tse.jus.br/sadpPush/ExibirDadosProcesso.do?nprot=401092014&amp;comboTribunal=go</t>
  </si>
  <si>
    <t>http://inter03.tse.jus.br/sadpPush/ExibirDadosProcesso.do?nprot=406342014&amp;comboTribunal=go</t>
  </si>
  <si>
    <t>http://inter03.tse.jus.br/sadpPush/ExibirDadosProcesso.do?nprot=407972014&amp;comboTribunal=go</t>
  </si>
  <si>
    <t>inter03.tse.jus.br/sadpPush/ExibirDadosProcesso.do?nprot=417942014&amp;comboTribunal=go</t>
  </si>
  <si>
    <t>http://inter03.tse.jus.br/sadpPush/ExibirDadosProcesso.do?nprot=435432014&amp;comboTribunal=go</t>
  </si>
  <si>
    <t>http://inter03.tse.jus.br/sadpPush/ExibirDadosProcesso.do?nprot=469822014&amp;comboTribunal=go</t>
  </si>
  <si>
    <t>http://inter03.tse.jus.br/sadpPush/ExibirDadosProcesso.do?nprot=569222014&amp;comboTribunal=go</t>
  </si>
  <si>
    <t>http://inter03.tse.jus.br/sadpPush/ExibirDadosProcesso.do?nprot=569812014&amp;comboTribunal=go</t>
  </si>
  <si>
    <t>http://inter03.tse.jus.br/sadpPush/ExibirDadosProcesso.do?nprot=15802014&amp;comboTribunal=ma</t>
  </si>
  <si>
    <t>inter03.tse.jus.br/sadpPush/ExibirDadosProcesso.do?nprot=15812014&amp;comboTribunal=ma</t>
  </si>
  <si>
    <t>http://inter03.tse.jus.br/sadpPush/ExibirDadosProcesso.do?nprot=58472014&amp;comboTribunal=ma</t>
  </si>
  <si>
    <t>http://inter03.tse.jus.br/sadpPush/ExibirDadosProcesso.do?nprot=65762014&amp;comboTribunal=ma</t>
  </si>
  <si>
    <t>http://inter03.tse.jus.br/sadpPush/ExibirDadosProcesso.do?nprot=96262014&amp;comboTribunal=ma</t>
  </si>
  <si>
    <t>http://inter03.tse.jus.br/sadpPush/ExibirDadosProcesso.do?nprot=105202014&amp;comboTribunal=ma</t>
  </si>
  <si>
    <t>http://inter03.tse.jus.br/sadpPush/ExibirDadosProcesso.do?nprot=105222014&amp;comboTribunal=ma</t>
  </si>
  <si>
    <t>http://inter03.tse.jus.br/sadpPush/ExibirDadosProcesso.do?nprot=105232014&amp;comboTribunal=ma</t>
  </si>
  <si>
    <t>http://inter03.tse.jus.br/sadpPush/ExibirDadosProcesso.do?nprot=108562014&amp;comboTribunal=ma</t>
  </si>
  <si>
    <t>http://inter03.tse.jus.br/sadpPush/ExibirDadosProcesso.do?nprot=113112014&amp;comboTribunal=ma</t>
  </si>
  <si>
    <t>http://inter03.tse.jus.br/sadpPush/ExibirDadosProcesso.do?nprot=119752014&amp;comboTribunal=ma</t>
  </si>
  <si>
    <t>http://inter03.tse.jus.br/sadpPush/ExibirDadosProcesso.do?nprot=123122014&amp;comboTribunal=ma</t>
  </si>
  <si>
    <t>http://inter03.tse.jus.br/sadpPush/ExibirDadosProcesso.do?nprot=123132014&amp;comboTribunal=ma</t>
  </si>
  <si>
    <t>http://inter03.tse.jus.br/sadpPush/ExibirDadosProcesso.do?nprot=142482014&amp;comboTribunal=ma</t>
  </si>
  <si>
    <t>http://inter03.tse.jus.br/sadpPush/ExibirDadosProcesso.do?nprot=142702014&amp;comboTribunal=ma</t>
  </si>
  <si>
    <t>http://inter03.tse.jus.br/sadpPush/ExibirDadosProcesso.do?nprot=164882014&amp;comboTribunal=ma</t>
  </si>
  <si>
    <t>Leonardo Moura Vilela</t>
  </si>
  <si>
    <t>Leão Aparecido Alves</t>
  </si>
  <si>
    <t>Sebastião Luiz Fleury</t>
  </si>
  <si>
    <t>Fabiano Abel de Aragão Fernandes</t>
  </si>
  <si>
    <t>Raimundo José Barros de Sousa</t>
  </si>
  <si>
    <t>Maria José França Ribeiro</t>
  </si>
  <si>
    <t>Ricardo Felipe Rodrigues Macieira</t>
  </si>
  <si>
    <t>0000141-62.2014.6.13.0000</t>
  </si>
  <si>
    <t>0000181-44.2014.6.13.0000</t>
  </si>
  <si>
    <t>0000211-79.2014.6.13.0000</t>
  </si>
  <si>
    <t>0000228-18.2014.6.13.0000</t>
  </si>
  <si>
    <t>0000243-84.2014.6.13.0000</t>
  </si>
  <si>
    <t>0000261-08.2014.6.13.0000</t>
  </si>
  <si>
    <t>0000269-82.2014.6.13.0000</t>
  </si>
  <si>
    <t>João Pimenta da Veiga Filho</t>
  </si>
  <si>
    <t>02.11.01</t>
  </si>
  <si>
    <t>0002264-33.2014.6.13.0000</t>
  </si>
  <si>
    <t>02.11.02</t>
  </si>
  <si>
    <t>0002280-84.2014.6.13.0000</t>
  </si>
  <si>
    <t>0002333-65.2014.6.13.0000</t>
  </si>
  <si>
    <t>03.11.02</t>
  </si>
  <si>
    <t>0002795-22.2014.6.13.0000</t>
  </si>
  <si>
    <t>Inácio Franco</t>
  </si>
  <si>
    <t>03.11.04</t>
  </si>
  <si>
    <t>0004297-93.2014.6.13.0000</t>
  </si>
  <si>
    <t>0004399-18.2014.6.13.0000</t>
  </si>
  <si>
    <t>0004538-67.2014.6.13.0000</t>
  </si>
  <si>
    <t>Fernando Damata Pimentel</t>
  </si>
  <si>
    <t>0004565-50.2014.6.13.0000</t>
  </si>
  <si>
    <t>Lael Vieira Varella</t>
  </si>
  <si>
    <t>Alberto Pinto Coelho Junior</t>
  </si>
  <si>
    <t>Antônio Augusto Junho Anastasia</t>
  </si>
  <si>
    <t>Antônio Silva</t>
  </si>
  <si>
    <t>Dilzon Luiz de Melo</t>
  </si>
  <si>
    <t>03.11.01</t>
  </si>
  <si>
    <t>Aécio Neves da Cunha</t>
  </si>
  <si>
    <t>01.00.01</t>
  </si>
  <si>
    <t>Verdi Lúcio Melo</t>
  </si>
  <si>
    <t>Perfil de Minha Ipatinga no Facebook</t>
  </si>
  <si>
    <t>SIND-UTE/MG</t>
  </si>
  <si>
    <t>Marcus Vinicius Caetano Pestana da Silva</t>
  </si>
  <si>
    <t>03.11.03</t>
  </si>
  <si>
    <t>Thiago Luiz da S. Nascimento</t>
  </si>
  <si>
    <t>Paulo Henrique Santos Amorim</t>
  </si>
  <si>
    <t>Dinis Antônio Pinheiro</t>
  </si>
  <si>
    <t>Satis Comércio e Desenvolvimento e Manutenção de Softwares EIME</t>
  </si>
  <si>
    <t>http://inter03.tse.jus.br/sadpPush/ExibirDadosProcesso.do?nprot=867762014&amp;comboTribunal=mg</t>
  </si>
  <si>
    <t>http://inter03.tse.jus.br/sadpPush/ExibirDadosProcesso.do?nprot=1018872014&amp;comboTribunal=mg</t>
  </si>
  <si>
    <t>http://inter03.tse.jus.br/sadpPush/ExibirDadosProcesso.do?nprot=1195772014&amp;comboTribunal=mg</t>
  </si>
  <si>
    <t>http://inter03.tse.jus.br/sadpPush/ExibirDadosProcesso.do?nprot=1280922014&amp;comboTribunal=mg</t>
  </si>
  <si>
    <t>http://inter03.tse.jus.br/sadpPush/ExibirDadosProcesso.do?nprot=1364062014&amp;comboTribunal=mg</t>
  </si>
  <si>
    <t>http://inter03.tse.jus.br/sadpPush/ExibirDadosProcesso.do?nprot=1405612014&amp;comboTribunal=mg</t>
  </si>
  <si>
    <t>http://inter03.tse.jus.br/sadpPush/ExibirDadosProcesso.do?nprot=1428012014&amp;comboTribunal=mg</t>
  </si>
  <si>
    <t>http://inter03.tse.jus.br/sadpPush/ExibirDadosProcesso.do?nprot=1752952014&amp;comboTribunal=mg</t>
  </si>
  <si>
    <t>Página do Facebook "Minha Ipatinga"</t>
  </si>
  <si>
    <t>http://inter03.tse.jus.br/sadpPush/ExibirDadosProcesso.do?nprot=249202014&amp;comboTribunal=tse</t>
  </si>
  <si>
    <t>http://inter03.tse.jus.br/sadpPush/ExibirDadosProcesso.do?nprot=1861032014&amp;comboTribunal=mg</t>
  </si>
  <si>
    <t>http://inter03.tse.jus.br/sadpPush/ExibirDadosProcesso.do?nprot=1926562014&amp;comboTribunal=mg</t>
  </si>
  <si>
    <t>http://inter03.tse.jus.br/sadpPush/ExibirDadosProcesso.do?nprot=2020662014&amp;comboTribunal=mg</t>
  </si>
  <si>
    <t>http://inter03.tse.jus.br/sadpPush/ExibirDadosProcesso.do?nprot=2109772014&amp;comboTribunal=mg</t>
  </si>
  <si>
    <t>http://inter03.tse.jus.br/sadpPush/ExibirDadosProcesso.do?nprot=2143282014&amp;comboTribunal=mg</t>
  </si>
  <si>
    <t>Paulo Rogério de Souza Abrantes</t>
  </si>
  <si>
    <t>Lilian Maciel Santos</t>
  </si>
  <si>
    <t>Domingos Coelho</t>
  </si>
  <si>
    <t>indefere</t>
  </si>
  <si>
    <t>Carlos Roberto de Carvalho</t>
  </si>
  <si>
    <t>0001691-60.2014.6.07.0000</t>
  </si>
  <si>
    <t>0004567-20.2014.6.13.0000</t>
  </si>
  <si>
    <t>0004582-86.2014.6.13.0000</t>
  </si>
  <si>
    <t>0004615-76.2014.6.13.0000</t>
  </si>
  <si>
    <t>0005025-37.2014.6.13.0000</t>
  </si>
  <si>
    <t>0005108-53.2014.6.13.0000</t>
  </si>
  <si>
    <t>0005042-73.2014.6.13.0000</t>
  </si>
  <si>
    <t>0000215-51.2014.6.19.0000</t>
  </si>
  <si>
    <t>0000216-70.2013.6.19.0000</t>
  </si>
  <si>
    <t>0000218-06.2014.6.19.0000</t>
  </si>
  <si>
    <t>0000239-79.2014.6.19.0000</t>
  </si>
  <si>
    <t>0000243-53.2013.6.19.0000</t>
  </si>
  <si>
    <t>0000246-71.2014.6.19.0000</t>
  </si>
  <si>
    <t>0000271-84.2014.6.19.0000</t>
  </si>
  <si>
    <t>0000273-54.2014.6.19.0000</t>
  </si>
  <si>
    <t>0000277-28.2013.6.19.0000</t>
  </si>
  <si>
    <t>0000987-14.2014.6.19.0000</t>
  </si>
  <si>
    <t>0003471-02.2014.6.19.0000</t>
  </si>
  <si>
    <t>0003507-44.2014.6.19.0000</t>
  </si>
  <si>
    <t>0003520-43.2014.6.19.0000</t>
  </si>
  <si>
    <t>0003597-52.2014.6.19.0000</t>
  </si>
  <si>
    <t>0003599-22.2014.6.19.0000</t>
  </si>
  <si>
    <t>0003601.89.2014.6.19.0000</t>
  </si>
  <si>
    <t>0003610-51.2014.6.19.0000</t>
  </si>
  <si>
    <t>0003631-27.2014.6.19.0000</t>
  </si>
  <si>
    <t>Perfil de Rede Social</t>
  </si>
  <si>
    <t>Recurso Ordinário</t>
  </si>
  <si>
    <t>Inépcia da peça recursal</t>
  </si>
  <si>
    <t>Inépcia da inicial</t>
  </si>
  <si>
    <t>Uso de Símbolos Oficiais (Art. 40)</t>
  </si>
  <si>
    <t>Uso de Materiais ou Serviços dos Governos (Art. 73, II)</t>
  </si>
  <si>
    <t>Art. 242 do Código Eleitoral</t>
  </si>
  <si>
    <t>Propaganda em Bem Público (Art. 37)</t>
  </si>
  <si>
    <t>5 dias</t>
  </si>
  <si>
    <t>Ausência de interesse recursal</t>
  </si>
  <si>
    <t>Supressão de instância</t>
  </si>
  <si>
    <t>Agravo de Instrumento em RESP</t>
  </si>
  <si>
    <t>Site Oficial de Candidato</t>
  </si>
  <si>
    <t>Reverte parcialmente</t>
  </si>
  <si>
    <t>http://inter03.tse.jus.br/sadpPush/ExibirDadosProcesso.do?nprot=461642014&amp;comboTribunal=pr</t>
  </si>
  <si>
    <t>Clélio Toffoli Júnior</t>
  </si>
  <si>
    <t>http://inter03.tse.jus.br/sadpPush/ExibirDadosProcesso.do?nprot=474942014&amp;comboTribunal=pr</t>
  </si>
  <si>
    <t>http://inter03.tse.jus.br/sadpPush/ExibirDadosProcesso.do?nprot=474732014&amp;comboTribunal=pr</t>
  </si>
  <si>
    <t>VALCIR MACHADO DA SILVEIRA PINTO</t>
  </si>
  <si>
    <t>VALCIR MACHADO DA SILVEIRA PINTO - ME (NP DIÁRIO)</t>
  </si>
  <si>
    <t>Luiz Claudio Romanelli</t>
  </si>
  <si>
    <t>http://inter03.tse.jus.br/sadpPush/ExibirDadosProcesso.do?nprot=485582014&amp;comboTribunal=pr</t>
  </si>
  <si>
    <t>0001638-30.2014.6.16.0000</t>
  </si>
  <si>
    <t>Descumprimento de ordem eleitoral (suspensão site) (Art. 57-I, caput)</t>
  </si>
  <si>
    <t>http://inter03.tse.jus.br/sadpPush/ExibirDadosProcesso.do?nprot=486472014&amp;comboTribunal=pr</t>
  </si>
  <si>
    <t>FERNANDO EUGENIO GHIGNONE</t>
  </si>
  <si>
    <t>http://inter03.tse.jus.br/sadpPush/ExibirDadosProcesso.do?nprot=489012014&amp;comboTribunal=pr</t>
  </si>
  <si>
    <t>http://inter03.tse.jus.br/sadpPush/ExibirDadosProcesso.do?nprot=496362014&amp;comboTribunal=pr</t>
  </si>
  <si>
    <t>02.06.02</t>
  </si>
  <si>
    <t>Camilo Sobreira de Santana</t>
  </si>
  <si>
    <t>Carlos Mauro Benevides Filho</t>
  </si>
  <si>
    <t>Maria Izolda Cela de Arruda Coelho</t>
  </si>
  <si>
    <t>Antônio Sales de Oliveira</t>
  </si>
  <si>
    <t>http://inter03.tse.jus.br/sadpPush/ExibirDadosProcesso.do?nprot=293272014&amp;comboTribunal=ce</t>
  </si>
  <si>
    <t>Francisco Adail de Carvalho Fontenelle</t>
  </si>
  <si>
    <t>http://inter03.tse.jus.br/sadpPush/ExibirDadosProcesso.do?nprot=293302014&amp;comboTribunal=ce</t>
  </si>
  <si>
    <t>Ricardo Cunha Porto</t>
  </si>
  <si>
    <t>http://inter03.tse.jus.br/sadpPush/ExibirDadosProcesso.do?nprot=293312014&amp;comboTribunal=ce</t>
  </si>
  <si>
    <t>Arialdo de Mello Pinho</t>
  </si>
  <si>
    <t>http://inter03.tse.jus.br/sadpPush/ExibirDadosProcesso.do?nprot=293322014&amp;comboTribunal=ce</t>
  </si>
  <si>
    <t>Josbertini Virgínio Clementino</t>
  </si>
  <si>
    <t>Eduardo Sávio Passos</t>
  </si>
  <si>
    <t>http://inter03.tse.jus.br/sadpPush/ExibirDadosProcesso.do?nprot=293332014&amp;comboTribunal=ce</t>
  </si>
  <si>
    <t>Maurício Holanda</t>
  </si>
  <si>
    <t>http://inter03.tse.jus.br/sadpPush/ExibirDadosProcesso.do?nprot=293342014&amp;comboTribunal=ce</t>
  </si>
  <si>
    <t>http://inter03.tse.jus.br/sadpPush/ExibirDadosProcesso.do?nprot=293352014&amp;comboTribunal=ce</t>
  </si>
  <si>
    <t>http://inter03.tse.jus.br/sadpPush/ExibirDadosProcesso.do?nprot=293362014&amp;comboTribunal=ce</t>
  </si>
  <si>
    <t>http://inter03.tse.jus.br/sadpPush/ExibirDadosProcesso.do?nprot=293392014&amp;comboTribunal=ce</t>
  </si>
  <si>
    <t>BISMARCK COSTA LIMA PINHEIRO MAIA</t>
  </si>
  <si>
    <t>http://inter03.tse.jus.br/sadpPush/ExibirDadosProcesso.do?nprot=293412014&amp;comboTribunal=ce</t>
  </si>
  <si>
    <t>http://inter03.tse.jus.br/sadpPush/ExibirDadosProcesso.do?nprot=293422014&amp;comboTribunal=ce</t>
  </si>
  <si>
    <t>http://inter03.tse.jus.br/sadpPush/ExibirDadosProcesso.do?nprot=293442014&amp;comboTribunal=ce</t>
  </si>
  <si>
    <t>Servilho Silva de Paiva</t>
  </si>
  <si>
    <t>http://inter03.tse.jus.br/sadpPush/ExibirDadosProcesso.do?nprot=293452014&amp;comboTribunal=ce</t>
  </si>
  <si>
    <t>CARLO FERRENTINI SAMPAIO</t>
  </si>
  <si>
    <t>http://inter03.tse.jus.br/sadpPush/ExibirDadosProcesso.do?nprot=293462014&amp;comboTribunal=ce</t>
  </si>
  <si>
    <t>FERRÚCIO PETRI FEITOSA</t>
  </si>
  <si>
    <t>http://inter03.tse.jus.br/sadpPush/ExibirDadosProcesso.do?nprot=293542014&amp;comboTribunal=ce</t>
  </si>
  <si>
    <t>http://inter03.tse.jus.br/sadpPush/ExibirDadosProcesso.do?nprot=293562014&amp;comboTribunal=ce</t>
  </si>
  <si>
    <t>http://inter03.tse.jus.br/sadpPush/ExibirDadosProcesso.do?nprot=293572014&amp;comboTribunal=ce</t>
  </si>
  <si>
    <t>http://inter03.tse.jus.br/sadpPush/ExibirDadosProcesso.do?nprot=293582014&amp;comboTribunal=ce</t>
  </si>
  <si>
    <t>http://inter03.tse.jus.br/sadpPush/ExibirDadosProcesso.do?nprot=293592014&amp;comboTribunal=ce</t>
  </si>
  <si>
    <t>http://inter03.tse.jus.br/sadpPush/ExibirDadosProcesso.do?nprot=293662014&amp;comboTribunal=ce</t>
  </si>
  <si>
    <t>http://inter03.tse.jus.br/sadpPush/ExibirDadosProcesso.do?nprot=293682014&amp;comboTribunal=ce</t>
  </si>
  <si>
    <t>http://inter03.tse.jus.br/sadpPush/ExibirDadosProcesso.do?nprot=293702014&amp;comboTribunal=ce</t>
  </si>
  <si>
    <t>http://inter03.tse.jus.br/sadpPush/ExibirDadosProcesso.do?nprot=293772014&amp;comboTribunal=ce</t>
  </si>
  <si>
    <t>http://inter03.tse.jus.br/sadpPush/ExibirDadosProcesso.do?nprot=293792014&amp;comboTribunal=ce</t>
  </si>
  <si>
    <t>http://inter03.tse.jus.br/sadpPush/ExibirDadosProcesso.do?nprot=293832014&amp;comboTribunal=ce</t>
  </si>
  <si>
    <t>http://inter03.tse.jus.br/sadpPush/ExibirDadosProcesso.do?nprot=297482014&amp;comboTribunal=ce</t>
  </si>
  <si>
    <t>Igor Vasconcelos Ponte</t>
  </si>
  <si>
    <t>http://inter03.tse.jus.br/sadpPush/ExibirDadosProcesso.do?nprot=297542014&amp;comboTribunal=ce</t>
  </si>
  <si>
    <t>http://inter03.tse.jus.br/sadpPush/ExibirDadosProcesso.do?nprot=297592014&amp;comboTribunal=ce</t>
  </si>
  <si>
    <t>http://inter03.tse.jus.br/sadpPush/ExibirDadosProcesso.do?nprot=297522014&amp;comboTribunal=ce</t>
  </si>
  <si>
    <t>http://inter03.tse.jus.br/sadpPush/ExibirDadosProcesso.do?nprot=297612014&amp;comboTribunal=ce</t>
  </si>
  <si>
    <t>http://inter03.tse.jus.br/sadpPush/ExibirDadosProcesso.do?nprot=297562014&amp;comboTribunal=ce</t>
  </si>
  <si>
    <t>http://inter03.tse.jus.br/sadpPush/ExibirDadosProcesso.do?nprot=297572014&amp;comboTribunal=ce</t>
  </si>
  <si>
    <t>José Nelson Martins de Sousa</t>
  </si>
  <si>
    <t>http://inter03.tse.jus.br/sadpPush/ExibirDadosProcesso.do?nprot=297492014&amp;comboTribunal=ce</t>
  </si>
  <si>
    <t>http://inter03.tse.jus.br/sadpPush/ExibirDadosProcesso.do?nprot=481672014&amp;comboTribunal=ce</t>
  </si>
  <si>
    <t>http://inter03.tse.jus.br/sadpPush/ExibirDadosProcesso.do?nprot=481682014&amp;comboTribunal=ce</t>
  </si>
  <si>
    <t>http://inter03.tse.jus.br/sadpPush/ExibirDadosProcesso.do?nprot=486962014&amp;comboTribunal=ce</t>
  </si>
  <si>
    <t>http://inter03.tse.jus.br/sadpPush/ExibirDadosProcesso.do?nprot=486932014&amp;comboTribunal=ce</t>
  </si>
  <si>
    <t>http://inter03.tse.jus.br/sadpPush/ExibirDadosProcesso.do?nprot=888222014&amp;comboTribunal=rj</t>
  </si>
  <si>
    <t>WLADIMIR BARROS ASSED MATHEUS DE OLIVEIRA</t>
  </si>
  <si>
    <t>0003683-23.2014.6.19.0000</t>
  </si>
  <si>
    <t>0003688-45.2014.6.19.0000</t>
  </si>
  <si>
    <t>0003693-67.2014.6.19.0000</t>
  </si>
  <si>
    <t>0003699-74.2014.6.19.0000</t>
  </si>
  <si>
    <t>0003707-51.2014.6.19.0000</t>
  </si>
  <si>
    <t>0003751-70.2014.6.19.0000</t>
  </si>
  <si>
    <t>0003782-90.2014.6.19.0000</t>
  </si>
  <si>
    <t>0003784-60.2014.6.19.0000</t>
  </si>
  <si>
    <t>0003809-73.2014.6.19.0000</t>
  </si>
  <si>
    <t>0003811-43.2014.6.19.0000</t>
  </si>
  <si>
    <t>0004060-91.2014.6.19.0000</t>
  </si>
  <si>
    <t>http://inter03.tse.jus.br/sadpPush/ExibirDadosProcesso.do?nprot=888282014&amp;comboTribunal=rj</t>
  </si>
  <si>
    <t>MÁRIO REIS ESTEVES</t>
  </si>
  <si>
    <t>PRB</t>
  </si>
  <si>
    <t>http://inter03.tse.jus.br/sadpPush/ExibirDadosProcesso.do?nprot=897942014&amp;comboTribunal=rj</t>
  </si>
  <si>
    <t>CELSO PANSERA</t>
  </si>
  <si>
    <t>03.19.01</t>
  </si>
  <si>
    <t>Edson Vasconcelos</t>
  </si>
  <si>
    <t>http://inter03.tse.jus.br/sadpPush/ExibirDadosProcesso.do?nprot=914902014&amp;comboTribunal=rj</t>
  </si>
  <si>
    <t>WAGNER CINELLI DE PAULA FREITAS</t>
  </si>
  <si>
    <t>http://inter03.tse.jus.br/sadpPush/ExibirDadosProcesso.do?nprot=977992014&amp;comboTribunal=rj</t>
  </si>
  <si>
    <t>http://inter03.tse.jus.br/sadpPush/ExibirDadosProcesso.do?nprot=992522014&amp;comboTribunal=rj</t>
  </si>
  <si>
    <t>conhece</t>
  </si>
  <si>
    <t>http://inter03.tse.jus.br/sadpPush/ExibirDadosProcesso.do?nprot=999322014&amp;comboTribunal=rj</t>
  </si>
  <si>
    <t>http://inter03.tse.jus.br/sadpPush/ExibirDadosProcesso.do?nprot=1005552014&amp;comboTribunal=rj</t>
  </si>
  <si>
    <t>Walmir Leal Porto</t>
  </si>
  <si>
    <t>03.19.02</t>
  </si>
  <si>
    <t>http://inter03.tse.jus.br/sadpPush/ExibirDadosProcesso.do?nprot=1014352014&amp;comboTribunal=rj</t>
  </si>
  <si>
    <t>RENATO COSME FULGONI</t>
  </si>
  <si>
    <t>http://inter03.tse.jus.br/sadpPush/ExibirDadosProcesso.do?nprot=1044942014&amp;comboTribunal=rj</t>
  </si>
  <si>
    <t>http://inter03.tse.jus.br/sadpPush/ExibirDadosProcesso.do?nprot=1058742014&amp;comboTribunal=rj</t>
  </si>
  <si>
    <t xml:space="preserve"> ALEXANDRE GOMES MATIAS</t>
  </si>
  <si>
    <t>Marcio Barreto dos Santos Garcia</t>
  </si>
  <si>
    <t>http://inter03.tse.jus.br/sadpPush/ExibirDadosProcesso.do?nprot=1065432014&amp;comboTribunal=rj</t>
  </si>
  <si>
    <t>http://inter03.tse.jus.br/sadpPush/ExibirDadosProcesso.do?nprot=1108462014&amp;comboTribunal=rj</t>
  </si>
  <si>
    <t>http://inter03.tse.jus.br/sadpPush/ExibirDadosProcesso.do?nprot=1108472014&amp;comboTribunal=rj</t>
  </si>
  <si>
    <t>http://inter03.tse.jus.br/sadpPush/ExibirDadosProcesso.do?nprot=1202562014&amp;comboTribunal=rj</t>
  </si>
  <si>
    <t>ROSENVERG REIS DE OLIVEIRA</t>
  </si>
  <si>
    <t>Luiz Lindbergh Farias Filho</t>
  </si>
  <si>
    <t>02.19.03</t>
  </si>
  <si>
    <t>0003521-28.2014.6.19.0000</t>
  </si>
  <si>
    <t>Cesar Epitácio Maia</t>
  </si>
  <si>
    <t>Felipe Leone Bornier de Oliveira</t>
  </si>
  <si>
    <t>Marco Antonio Neves Cabral</t>
  </si>
  <si>
    <t>Daniele Cristina Figueiredo Fontoura</t>
  </si>
  <si>
    <t>M.P.M. Neto Editora - ME</t>
  </si>
  <si>
    <t>Geraldo Roberto Siqueira de Souza</t>
  </si>
  <si>
    <t>Clarissa Barros Assed Matheus de Oliveira</t>
  </si>
  <si>
    <t>Gustavo Reis Ferreira</t>
  </si>
  <si>
    <t>http://inter03.tse.jus.br/sadpPush/ExibirDadosProcesso.do?nprot=625822014&amp;comboTribunal=rj</t>
  </si>
  <si>
    <t>http://inter03.tse.jus.br/sadpPush/ExibirDadosProcesso.do?nprot=1323902013&amp;comboTribunal=rj</t>
  </si>
  <si>
    <t>http://inter03.tse.jus.br/sadpPush/ExibirDadosProcesso.do?nprot=645762014&amp;comboTribunal=rj</t>
  </si>
  <si>
    <t>http://inter03.tse.jus.br/sadpPush/ExibirDadosProcesso.do?nprot=692732014&amp;comboTribunal=rj</t>
  </si>
  <si>
    <t>http://inter03.tse.jus.br/sadpPush/ExibirDadosProcesso.do?nprot=1548082013&amp;comboTribunal=rj</t>
  </si>
  <si>
    <t>http://inter03.tse.jus.br/sadpPush/ExibirDadosProcesso.do?nprot=701992014&amp;comboTribunal=rj</t>
  </si>
  <si>
    <t>http://inter03.tse.jus.br/sadpPush/ExibirDadosProcesso.do?nprot=733852014&amp;comboTribunal=rj</t>
  </si>
  <si>
    <t>http://inter03.tse.jus.br/sadpPush/ExibirDadosProcesso.do?nprot=735352014&amp;comboTribunal=rj</t>
  </si>
  <si>
    <t>http://inter03.tse.jus.br/sadpPush/ExibirDadosProcesso.do?nprot=1713322013&amp;comboTribunal=rj</t>
  </si>
  <si>
    <t>http://inter03.tse.jus.br/sadpPush/ExibirDadosProcesso.do?nprot=763152014&amp;comboTribunal=rj</t>
  </si>
  <si>
    <t>http://inter03.tse.jus.br/sadpPush/ExibirDadosProcesso.do?nprot=830432014&amp;comboTribunal=rj</t>
  </si>
  <si>
    <t>http://inter03.tse.jus.br/sadpPush/ExibirDadosProcesso.do?nprot=864632014&amp;comboTribunal=rj</t>
  </si>
  <si>
    <t>http://inter03.tse.jus.br/sadpPush/ExibirDadosProcesso.do?nprot=870072014&amp;comboTribunal=rj</t>
  </si>
  <si>
    <t>http://inter03.tse.jus.br/sadpPush/ExibirDadosProcesso.do?nprot=864862014&amp;comboTribunal=rj</t>
  </si>
  <si>
    <t>http://inter03.tse.jus.br/sadpPush/ExibirDadosProcesso.do?nprot=888142014&amp;comboTribunal=rj</t>
  </si>
  <si>
    <t>Ana Tereza Basilio</t>
  </si>
  <si>
    <t>Alexandre Mesquita</t>
  </si>
  <si>
    <t>0004483-51.2014.6.19.0000</t>
  </si>
  <si>
    <t>0006539-57.2014.6.19.0000</t>
  </si>
  <si>
    <t>0007316-42.2014.6.19.0000</t>
  </si>
  <si>
    <t>0007327-71.2014.6.19.0000</t>
  </si>
  <si>
    <t>0007389-14.2014.6.19.0000</t>
  </si>
  <si>
    <t>0007478-37.2014.6.19.0000</t>
  </si>
  <si>
    <t>0007505-20.2014.6.19.0000</t>
  </si>
  <si>
    <t>Francisco D'Ambrosio</t>
  </si>
  <si>
    <t>PSDC</t>
  </si>
  <si>
    <t>03.19.03</t>
  </si>
  <si>
    <t>Woltair Simei Lopes</t>
  </si>
  <si>
    <t>Maria Aparecida Campos Straus</t>
  </si>
  <si>
    <t>03.19.04</t>
  </si>
  <si>
    <t>Rosenverg Reis de Oliveira</t>
  </si>
  <si>
    <t>http://inter03.tse.jus.br/sadpPush/ExibirDadosProcesso.do?nprot=1227302014&amp;comboTribunal=rj</t>
  </si>
  <si>
    <t>http://inter03.tse.jus.br/sadpPush/ExibirDadosProcesso.do?nprot=1258562014&amp;comboTribunal=rj</t>
  </si>
  <si>
    <t>http://inter03.tse.jus.br/sadpPush/ExibirDadosProcesso.do?nprot=1344572014&amp;comboTribunal=rj</t>
  </si>
  <si>
    <t>http://inter03.tse.jus.br/sadpPush/ExibirDadosProcesso.do?nprot=1357712014&amp;comboTribunal=rj</t>
  </si>
  <si>
    <t>http://inter03.tse.jus.br/sadpPush/ExibirDadosProcesso.do?nprot=1385022014&amp;comboTribunal=rj</t>
  </si>
  <si>
    <t>http://inter03.tse.jus.br/sadpPush/ExibirDadosProcesso.do?nprot=1457362014&amp;comboTribunal=rj</t>
  </si>
  <si>
    <t>http://inter03.tse.jus.br/sadpPush/ExibirDadosProcesso.do?nprot=1478602014&amp;comboTribunal=rj</t>
  </si>
  <si>
    <t>Resenverg Reis de Oliveira</t>
  </si>
  <si>
    <t>Patrus Ananias de Sousa</t>
  </si>
  <si>
    <t>03.11.05</t>
  </si>
  <si>
    <t>0004603-62.2014.6.13.0000</t>
  </si>
  <si>
    <t>Pedro Guadalupe dos Santos Lins Brandão</t>
  </si>
  <si>
    <t>Rosane Aparecida Belico Guimarães</t>
  </si>
  <si>
    <t>Paulo Safady Simão</t>
  </si>
  <si>
    <t>João Batista Gomes</t>
  </si>
  <si>
    <t>Lincoln Diniz Portela</t>
  </si>
  <si>
    <t>Leonardo Morreale Diniz Portela</t>
  </si>
  <si>
    <t>inter03.tse.jus.br/sadpPush/ExibirDadosProcesso.do?nprot=2146152014&amp;comboTribunal=mg</t>
  </si>
  <si>
    <t>http://inter03.tse.jus.br/sadpPush/ExibirDadosProcesso.do?nprot=2193512014&amp;comboTribunal=mg</t>
  </si>
  <si>
    <t>http://inter03.tse.jus.br/sadpPush/ExibirDadosProcesso.do?nprot=2207892014&amp;comboTribunal=mg</t>
  </si>
  <si>
    <t>http://inter03.tse.jus.br/sadpPush/ExibirDadosProcesso.do?nprot=2360452014&amp;comboTribunal=mg</t>
  </si>
  <si>
    <t>http://inter03.tse.jus.br/sadpPush/ExibirDadosProcesso.do?nprot=2373762014&amp;comboTribunal=mg</t>
  </si>
  <si>
    <t>inter03.tse.jus.br/sadpPush/ExibirDadosProcesso.do?nprot=2423112014&amp;comboTribunal=mg</t>
  </si>
  <si>
    <t>Marcio Panisset</t>
  </si>
  <si>
    <t>Maria Aparecida Panisset</t>
  </si>
  <si>
    <t>Carlos Augusto Carvalho Balthazar</t>
  </si>
  <si>
    <t>Mauro de Carvalho</t>
  </si>
  <si>
    <t>03.20.01</t>
  </si>
  <si>
    <t>www.rondonoticias.com.br</t>
  </si>
  <si>
    <t>tudorondonia.com</t>
  </si>
  <si>
    <t>Glaucione Maria Rodrigues</t>
  </si>
  <si>
    <t>03.20.02</t>
  </si>
  <si>
    <t>Mariton Benedito de Holanda</t>
  </si>
  <si>
    <t>http://inter03.tse.jus.br/sadpPush/ExibirDadosProcesso.do?nprot=1592092014&amp;comboTribunal=rj</t>
  </si>
  <si>
    <t>http://inter03.tse.jus.br/sadpPush/ExibirDadosProcesso.do?nprot=144872014&amp;comboTribunal=ro</t>
  </si>
  <si>
    <t>http://inter03.tse.jus.br/sadpPush/ExibirDadosProcesso.do?nprot=144902014&amp;comboTribunal=ro</t>
  </si>
  <si>
    <t>http://inter03.tse.jus.br/sadpPush/ExibirDadosProcesso.do?nprot=144912014&amp;comboTribunal=ro</t>
  </si>
  <si>
    <t>Guilherme Ribeiro Baldan</t>
  </si>
  <si>
    <t>Herculano Martins Nacif</t>
  </si>
  <si>
    <t>Curimã</t>
  </si>
  <si>
    <t>Clenildo Bezerra Freitas</t>
  </si>
  <si>
    <t>Alexandre Silveira de Oliveira</t>
  </si>
  <si>
    <t>http://inter03.tse.jus.br/sadpPush/ExibirDadosProcesso.do?nprot=164892014&amp;comboTribunal=ma</t>
  </si>
  <si>
    <t>http://inter03.tse.jus.br/sadpPush/ExibirDadosProcesso.do?nprot=173322014&amp;comboTribunal=ma</t>
  </si>
  <si>
    <t>inter03.tse.jus.br/sadpPush/ExibirDadosProcesso.do?nprot=201212014&amp;comboTribunal=ma</t>
  </si>
  <si>
    <t>http://inter03.tse.jus.br/sadpPush/ExibirDadosProcesso.do?nprot=204502014&amp;comboTribunal=ma</t>
  </si>
  <si>
    <t>inter03.tse.jus.br/sadpPush/ExibirDadosProcesso.do?nprot=254822014&amp;comboTribunal=ma</t>
  </si>
  <si>
    <t>http://inter03.tse.jus.br/sadpPush/ExibirDadosProcesso.do?nprot=645982014&amp;comboTribunal=mg</t>
  </si>
  <si>
    <t>Agrava</t>
  </si>
  <si>
    <t>Relaxa</t>
  </si>
  <si>
    <t>Parcial - Relaxa</t>
  </si>
  <si>
    <t>Parcial - Agrava</t>
  </si>
  <si>
    <t>Vedação de uso de cadastros eletrônicos (Art. 57-E) (multa §2º)</t>
  </si>
  <si>
    <t>Forma não autorizada de propaganda (Art. 57-B)</t>
  </si>
  <si>
    <t>Vedação de promoção pessoal (Art. 37, §1º, CF/88)</t>
  </si>
  <si>
    <t>Site Ministério Público</t>
  </si>
  <si>
    <t>0000714-51.2014.6.22.0000</t>
  </si>
  <si>
    <t>0000725-80.2014.6.22.0000</t>
  </si>
  <si>
    <t>0000736-12.2014.6.22.0000</t>
  </si>
  <si>
    <t>0000737-94.2014.6.22.0000</t>
  </si>
  <si>
    <t>0000738-79.2014.6.22.0000</t>
  </si>
  <si>
    <t>0000768-17.2014.6.22.0000</t>
  </si>
  <si>
    <t>0000771-69.2014.6.22.0000</t>
  </si>
  <si>
    <t>0000772-54.2014.6.22.0000</t>
  </si>
  <si>
    <t>0001225-49.2014.6.22.0000</t>
  </si>
  <si>
    <t>0001226-34.2014.6.22.0000</t>
  </si>
  <si>
    <t>0001495-73.2014.6.22.0000</t>
  </si>
  <si>
    <t>0001496-58.2014.6.22.0000</t>
  </si>
  <si>
    <t>0001509-57.2014.6.22.0000</t>
  </si>
  <si>
    <t>0001510-42.2014.6.22.0000</t>
  </si>
  <si>
    <t>0001541-62.2014.6.22.0000</t>
  </si>
  <si>
    <t>0001590-06.2014.6.22.0000</t>
  </si>
  <si>
    <t>0001731-25.2014.6.22.0000</t>
  </si>
  <si>
    <t>0000070-65.2014.6.20.0000</t>
  </si>
  <si>
    <t>0000507-09.2014.6.20.0000</t>
  </si>
  <si>
    <t>0000546-06.2014.6.20.0000</t>
  </si>
  <si>
    <t>0000984-32.2014.6.20.0000</t>
  </si>
  <si>
    <t>02.20.01</t>
  </si>
  <si>
    <t>WOLMER JUNIOR</t>
  </si>
  <si>
    <t>http://inter03.tse.jus.br/sadpPush/ExibirDadosProcesso.do?nprot=150202014&amp;comboTribunal=ro</t>
  </si>
  <si>
    <t>http://inter03.tse.jus.br/sadpPush/ExibirDadosProcesso.do?nprot=154002014&amp;comboTribunal=ro</t>
  </si>
  <si>
    <t>Expedito Gonçalves Ferreira Netto</t>
  </si>
  <si>
    <t>SD</t>
  </si>
  <si>
    <t>03.20.03</t>
  </si>
  <si>
    <t>http://inter03.tse.jus.br/sadpPush/ExibirDadosProcesso.do?nprot=158212014&amp;comboTribunal=ro</t>
  </si>
  <si>
    <t>02.20.02</t>
  </si>
  <si>
    <t>Nazareno Vieira de Souza</t>
  </si>
  <si>
    <t>Provedor de aplicação</t>
  </si>
  <si>
    <t>Rondônia</t>
  </si>
  <si>
    <t>http://inter03.tse.jus.br/sadpPush/ExibirDadosProcesso.do?nprot=160132014&amp;comboTribunal=ro</t>
  </si>
  <si>
    <t>Mais Rondônia</t>
  </si>
  <si>
    <t>José Martins Coelho</t>
  </si>
  <si>
    <t>Cibele dos Santos</t>
  </si>
  <si>
    <t>Sérgio William Domingues Teixeira</t>
  </si>
  <si>
    <t>http://inter03.tse.jus.br/sadpPush/ExibirDadosProcesso.do?nprot=160262014&amp;comboTribunal=ro</t>
  </si>
  <si>
    <t>Rondônia Notícias</t>
  </si>
  <si>
    <t>http://inter03.tse.jus.br/sadpPush/ExibirDadosProcesso.do?nprot=166832014&amp;comboTribunal=ro</t>
  </si>
  <si>
    <t>Confucio Aires Moura</t>
  </si>
  <si>
    <t>02.20.03</t>
  </si>
  <si>
    <t>http://inter03.tse.jus.br/sadpPush/ExibirDadosProcesso.do?nprot=167862014&amp;comboTribunal=ro</t>
  </si>
  <si>
    <t>DIRLAINE JAQUELINE CASSOL</t>
  </si>
  <si>
    <t>http://inter03.tse.jus.br/sadpPush/ExibirDadosProcesso.do?nprot=168062014&amp;comboTribunal=ro</t>
  </si>
  <si>
    <t>Rolim de Moura</t>
  </si>
  <si>
    <t>http://inter03.tse.jus.br/sadpPush/ExibirDadosProcesso.do?nprot=185212014&amp;comboTribunal=ro</t>
  </si>
  <si>
    <t>FRED WILLAM BARBOSA DOS SANTOS</t>
  </si>
  <si>
    <t>RICARDO E BERTOLINI GRÁFICA E EDITORA LTDA - ME</t>
  </si>
  <si>
    <t>RONDÔNIA DINÂMICA COMÉRCIO E SERVIÇOS DE INFORMÁTICA LTDA</t>
  </si>
  <si>
    <t>NEODI CARLOS FRANCISCO DE OLIVEIRA</t>
  </si>
  <si>
    <t>Vice-governador</t>
  </si>
  <si>
    <t>http://inter03.tse.jus.br/sadpPush/ExibirDadosProcesso.do?nprot=185232014&amp;comboTribunal=ro</t>
  </si>
  <si>
    <t>HERCULANO MARTINS NACIF</t>
  </si>
  <si>
    <t>http://inter03.tse.jus.br/sadpPush/ExibirDadosProcesso.do?nprot=217912014&amp;comboTribunal=ro</t>
  </si>
  <si>
    <t>0001428-11.2014.6.22.0000</t>
  </si>
  <si>
    <t>http://inter03.tse.jus.br/sadpPush/ExibirDadosProcesso.do?nprot=217922014&amp;comboTribunal=ro</t>
  </si>
  <si>
    <t>0001425-56.2014.6.22.0000</t>
  </si>
  <si>
    <t>http://inter03.tse.jus.br/sadpPush/ExibirDadosProcesso.do?nprot=220222014&amp;comboTribunal=ro</t>
  </si>
  <si>
    <t>0001487-96.2014.6.22.0000</t>
  </si>
  <si>
    <t>http://inter03.tse.jus.br/sadpPush/ExibirDadosProcesso.do?nprot=220232014&amp;comboTribunal=ro</t>
  </si>
  <si>
    <t>0001441-10.2014.6.22.0000</t>
  </si>
  <si>
    <t>http://inter03.tse.jus.br/sadpPush/ExibirDadosProcesso.do?nprot=226002014&amp;comboTribunal=ro</t>
  </si>
  <si>
    <t>http://inter03.tse.jus.br/sadpPush/ExibirDadosProcesso.do?nprot=233892014&amp;comboTribunal=ro</t>
  </si>
  <si>
    <t>03.20.04</t>
  </si>
  <si>
    <t>Jesuíno Silva Boabaid</t>
  </si>
  <si>
    <t>PTdoB</t>
  </si>
  <si>
    <t>ASSFAPOM - ASSOCIAÇÃO DOS PRAÇAS E FAMILIARES DA POLÍCIA E BOMBEIROS MILITAR DO ESTADO DE RONDÔNIA</t>
  </si>
  <si>
    <t>Dimis da Costa Braga</t>
  </si>
  <si>
    <t>SÉRGIO WILLIAM DOMINGUES TEIXEIRA</t>
  </si>
  <si>
    <t>http://inter03.tse.jus.br/sadpPush/ExibirDadosProcesso.do?nprot=263752014&amp;comboTribunal=ro</t>
  </si>
  <si>
    <t>0001693-13.2014.6.22.0000</t>
  </si>
  <si>
    <t>Delson Fernando Barcellos Xavier</t>
  </si>
  <si>
    <t>http://inter03.tse.jus.br/sadpPush/ExibirDadosProcesso.do?nprot=119522014&amp;comboTribunal=rn</t>
  </si>
  <si>
    <t>02.21.01</t>
  </si>
  <si>
    <t>Henrique Eduardo Lyra Alves</t>
  </si>
  <si>
    <t>João da Silva Maia</t>
  </si>
  <si>
    <t>Wilma Maria de Faria</t>
  </si>
  <si>
    <t>Luis Gustavo Alves Smith</t>
  </si>
  <si>
    <t>http://inter03.tse.jus.br/sadpPush/ExibirDadosProcesso.do?nprot=197842014&amp;comboTribunal=rn</t>
  </si>
  <si>
    <t>Alceu José Cicco</t>
  </si>
  <si>
    <t>http://inter03.tse.jus.br/sadpPush/ExibirDadosProcesso.do?nprot=258752014&amp;comboTribunal=rn</t>
  </si>
  <si>
    <t>Sérgio Roberto Nascimento Maia</t>
  </si>
  <si>
    <t>http://inter03.tse.jus.br/sadpPush/ExibirDadosProcesso.do?nprot=272012014&amp;comboTribunal=rn</t>
  </si>
  <si>
    <t>Zenaide Maia Calado Pereira dos Santos</t>
  </si>
  <si>
    <t>03.21.01</t>
  </si>
  <si>
    <t>Manacy Henrique da Silva</t>
  </si>
  <si>
    <t>Cicero Martins de Macedo Filho</t>
  </si>
  <si>
    <t>0000980-81.2014.6.24.0000</t>
  </si>
  <si>
    <t>0000984-21.2014.6.24.0000</t>
  </si>
  <si>
    <t>0001010-19.2014.6.24.0000</t>
  </si>
  <si>
    <t>0000577-85.2014.6.25.0000</t>
  </si>
  <si>
    <t>0000590-84.2014.6.25.0000</t>
  </si>
  <si>
    <t>0000619-37.2014.6.25.0000</t>
  </si>
  <si>
    <t>0000625-44.2014.6.25.0000</t>
  </si>
  <si>
    <t>0000638-43.2014.6.25.0000</t>
  </si>
  <si>
    <t>0000642-80.2014.6.25.0000</t>
  </si>
  <si>
    <t>0000643-65.2014.6.25.0000</t>
  </si>
  <si>
    <t>0000647-05.2014.6.25.0000</t>
  </si>
  <si>
    <t>0000649-72.2014.6.25.0000</t>
  </si>
  <si>
    <t>0000653-12.2014.6.25.0000</t>
  </si>
  <si>
    <t>0000654-94.2014.6.25.0000</t>
  </si>
  <si>
    <t>0000655-79.2014.6.25.0000</t>
  </si>
  <si>
    <t>0000809-97.2014.6.25.0000</t>
  </si>
  <si>
    <t>0000810-82.2014.6.25.0000</t>
  </si>
  <si>
    <t>0000811-67.2014.6.25.0000</t>
  </si>
  <si>
    <t>0000812-52.2014.6.25.0000</t>
  </si>
  <si>
    <t>0000813-37.2014.6.25.0000</t>
  </si>
  <si>
    <t>0000896-53.2014.6.25.0000</t>
  </si>
  <si>
    <t>0000897-38.2014.6.25.0000</t>
  </si>
  <si>
    <t>0000912-07.2014.6.25.0000</t>
  </si>
  <si>
    <t>0000913-89.2014.6.25.0000</t>
  </si>
  <si>
    <t>0000914-74.2014.6.25.0000</t>
  </si>
  <si>
    <t>http://inter03.tse.jus.br/sadpPush/ExibirDadosProcesso.do?nprot=683492014&amp;comboTribunal=sc</t>
  </si>
  <si>
    <t>João Raimundo Colombo</t>
  </si>
  <si>
    <t>02.24.01</t>
  </si>
  <si>
    <t>Paulo Roberto Bauer</t>
  </si>
  <si>
    <t>02.24.02</t>
  </si>
  <si>
    <t>Rodrigo Brisighelli Salles</t>
  </si>
  <si>
    <t>http://inter03.tse.jus.br/sadpPush/ExibirDadosProcesso.do?nprot=706232014&amp;comboTribunal=sc</t>
  </si>
  <si>
    <t>Paulo Roberto Barreto Bornhausen</t>
  </si>
  <si>
    <t>GEAN CARLO@GEANMENDONCA</t>
  </si>
  <si>
    <t>0000922-78.2014.6.24.0000</t>
  </si>
  <si>
    <t>Fernando Vieira Luz</t>
  </si>
  <si>
    <t>http://inter03.tse.jus.br/sadpPush/ExibirDadosProcesso.do?nprot=717112014&amp;comboTribunal=sc</t>
  </si>
  <si>
    <t>Dário Elias Berger</t>
  </si>
  <si>
    <t>USUÁRIO FICHA LIMPA SC</t>
  </si>
  <si>
    <t>http://inter03.tse.jus.br/sadpPush/ExibirDadosProcesso.do?nprot=130632014&amp;comboTribunal=se</t>
  </si>
  <si>
    <t>José Edivan do Amorim</t>
  </si>
  <si>
    <t>03.25.01</t>
  </si>
  <si>
    <t>ANA MARIA DO NASCIMENTO ALVES E MENDONÇA</t>
  </si>
  <si>
    <t>Lidiane Vieira Bomfim Pinheiro de Meneses</t>
  </si>
  <si>
    <t>http://inter03.tse.jus.br/sadpPush/ExibirDadosProcesso.do?nprot=132112014&amp;comboTribunal=se</t>
  </si>
  <si>
    <t>02.25.01</t>
  </si>
  <si>
    <t>CT PONTOCOM LTDA - DIÁRIO DO PODER</t>
  </si>
  <si>
    <t>CLÁUDIO HUMBERTO DE OLIVEIRA ROSA E SILVA</t>
  </si>
  <si>
    <t>http://inter03.tse.jus.br/sadpPush/ExibirDadosProcesso.do?nprot=136002014&amp;comboTribunal=se</t>
  </si>
  <si>
    <t>ADIBERTO DE SOUZA</t>
  </si>
  <si>
    <t>CENTRO DE INFORMAÇÕES LTDA - INFONET</t>
  </si>
  <si>
    <t>José dos Anjos</t>
  </si>
  <si>
    <t>http://inter03.tse.jus.br/sadpPush/ExibirDadosProcesso.do?nprot=135992014&amp;comboTribunal=se</t>
  </si>
  <si>
    <t>0000624-59.2014.6.25.0000</t>
  </si>
  <si>
    <t>MARCOS CARDOSO</t>
  </si>
  <si>
    <t>Edivaldo dos Santos</t>
  </si>
  <si>
    <t>http://inter03.tse.jus.br/sadpPush/ExibirDadosProcesso.do?nprot=137002014&amp;comboTribunal=se</t>
  </si>
  <si>
    <t>EDITORA 247 LTDA</t>
  </si>
  <si>
    <t>http://inter03.tse.jus.br/sadpPush/ExibirDadosProcesso.do?nprot=138402014&amp;comboTribunal=se</t>
  </si>
  <si>
    <t>TRIBUNA DA PRAIA</t>
  </si>
  <si>
    <t>http://inter03.tse.jus.br/sadpPush/ExibirDadosProcesso.do?nprot=138482014&amp;comboTribunal=se</t>
  </si>
  <si>
    <t>http://inter03.tse.jus.br/sadpPush/ExibirDadosProcesso.do?nprot=140062014&amp;comboTribunal=se</t>
  </si>
  <si>
    <t xml:space="preserve">PR </t>
  </si>
  <si>
    <t>Eduardo Alves do Amorim</t>
  </si>
  <si>
    <t>José Almeida Lima</t>
  </si>
  <si>
    <t>03.25.03</t>
  </si>
  <si>
    <t>Iolanda Santos Guimarães</t>
  </si>
  <si>
    <t>José de Araújo Mendonça Sobrinho</t>
  </si>
  <si>
    <t>03.25.04</t>
  </si>
  <si>
    <t>http://inter03.tse.jus.br/sadpPush/ExibirDadosProcesso.do?nprot=140082014&amp;comboTribunal=se</t>
  </si>
  <si>
    <t>http://inter03.tse.jus.br/sadpPush/ExibirDadosProcesso.do?nprot=141472014&amp;comboTribunal=se</t>
  </si>
  <si>
    <t>Jugurta Barreto de Lima Júnior</t>
  </si>
  <si>
    <t>http://inter03.tse.jus.br/sadpPush/ExibirDadosProcesso.do?nprot=141482014&amp;comboTribunal=se</t>
  </si>
  <si>
    <t>http://inter03.tse.jus.br/sadpPush/ExibirDadosProcesso.do?nprot=141492014&amp;comboTribunal=se</t>
  </si>
  <si>
    <t>Consenso Comunicação</t>
  </si>
  <si>
    <t>http://inter03.tse.jus.br/sadpPush/ExibirDadosProcesso.do?nprot=146382014&amp;comboTribunal=se</t>
  </si>
  <si>
    <t>http://inter03.tse.jus.br/sadpPush/ExibirDadosProcesso.do?nprot=146392014&amp;comboTribunal=se</t>
  </si>
  <si>
    <t>http://inter03.tse.jus.br/sadpPush/ExibirDadosProcesso.do?nprot=146402014&amp;comboTribunal=se</t>
  </si>
  <si>
    <t>OSÓRIO DE ARAÚJO RAMOS FILHO</t>
  </si>
  <si>
    <t>LUIZ VALÉRIO BOMFIM DOS SANTOS</t>
  </si>
  <si>
    <t>http://inter03.tse.jus.br/sadpPush/ExibirDadosProcesso.do?nprot=146422014&amp;comboTribunal=se</t>
  </si>
  <si>
    <t>http://inter03.tse.jus.br/sadpPush/ExibirDadosProcesso.do?nprot=146432014&amp;comboTribunal=se</t>
  </si>
  <si>
    <t>http://inter03.tse.jus.br/sadpPush/ExibirDadosProcesso.do?nprot=148102014&amp;comboTribunal=se</t>
  </si>
  <si>
    <t>http://inter03.tse.jus.br/sadpPush/ExibirDadosProcesso.do?nprot=148112014&amp;comboTribunal=se</t>
  </si>
  <si>
    <t>0000414-15.2013.6.26.0000</t>
  </si>
  <si>
    <t>Paulo Salim Maluf</t>
  </si>
  <si>
    <t>03.26.01</t>
  </si>
  <si>
    <t>http://inter03.tse.jus.br/sadpPush/ExibirDadosProcesso.do?nprot=2159932013&amp;comboTribunal=sp</t>
  </si>
  <si>
    <t>OK</t>
  </si>
  <si>
    <t>Antônio Carlos Mathias Coltro</t>
  </si>
  <si>
    <t>0003914-55.2014.6.26.0000</t>
  </si>
  <si>
    <t>Luiz Gonzaga Vieira de Camargo</t>
  </si>
  <si>
    <t>Auro de Jesus Soares Coelho</t>
  </si>
  <si>
    <t>http://inter03.tse.jus.br/sadpPush/ExibirDadosProcesso.do?nprot=102812014&amp;comboTribunal=tse</t>
  </si>
  <si>
    <t>Claudia Lucia Fonseca Fanucchi</t>
  </si>
  <si>
    <t>0004031-46.2014.6.26.0000</t>
  </si>
  <si>
    <t>Celso Antonio Giglio</t>
  </si>
  <si>
    <t>03.26.02</t>
  </si>
  <si>
    <t>http://inter03.tse.jus.br/sadpPush/ExibirDadosProcesso.do?nprot=1066022014&amp;comboTribunal=sp</t>
  </si>
  <si>
    <t>0004074-80.2014.6.26.0000</t>
  </si>
  <si>
    <t>Paulo Adriano Lopes Lucinda Telhada</t>
  </si>
  <si>
    <t>Lourival Delfino</t>
  </si>
  <si>
    <t>http://inter03.tse.jus.br/sadpPush/ExibirDadosProcesso.do?nprot=1121242014&amp;comboTribunal=sp</t>
  </si>
  <si>
    <t>0004101-63.2014.6.26.0000</t>
  </si>
  <si>
    <t>Geraldo Alckmin</t>
  </si>
  <si>
    <t>02.26.01</t>
  </si>
  <si>
    <t>Perfil de "Padilhando 2014" no Facebook</t>
  </si>
  <si>
    <t>Fabiana Souza Novais</t>
  </si>
  <si>
    <t>http://inter03.tse.jus.br/sadpPush/ExibirDadosProcesso.do?nprot=1146952014&amp;comboTribunal=sp</t>
  </si>
  <si>
    <t>Cauduro Padin</t>
  </si>
  <si>
    <t>0004378-79.2014.6.26.0000</t>
  </si>
  <si>
    <t>Gerson Henrique Sartori</t>
  </si>
  <si>
    <t>03.26.03</t>
  </si>
  <si>
    <t>Thais França Ramos</t>
  </si>
  <si>
    <t>Jose Roberto Aprillanti Junior</t>
  </si>
  <si>
    <t>Durval Lopes Orlato</t>
  </si>
  <si>
    <t>http://inter03.tse.jus.br/sadpPush/ExibirDadosProcesso.do?nprot=1288052014&amp;comboTribunal=sp</t>
  </si>
  <si>
    <t>Diva Malerbi</t>
  </si>
  <si>
    <t>0004506-02.2014.6.26.0000</t>
  </si>
  <si>
    <t>José Correa Neves Junior</t>
  </si>
  <si>
    <t>03.26.04</t>
  </si>
  <si>
    <t>Perfil de "Adilson Paulo Marques Sodré"</t>
  </si>
  <si>
    <t>http://inter03.tse.jus.br/sadpPush/ExibirDadosProcesso.do?nprot=1312782014&amp;comboTribunal=sp</t>
  </si>
  <si>
    <t>Mário Devienne Ferraz</t>
  </si>
  <si>
    <t>0004780-63.2014.6.26.0000</t>
  </si>
  <si>
    <t>Valter Pereira de Souza</t>
  </si>
  <si>
    <t>Cesar Abdalla Filho</t>
  </si>
  <si>
    <t>Claudio Gaspar Dottori</t>
  </si>
  <si>
    <t>03.26.05</t>
  </si>
  <si>
    <t>http://inter03.tse.jus.br/sadpPush/ExibirDadosProcesso.do?nprot=1358472014&amp;comboTribunal=sp</t>
  </si>
  <si>
    <t>Roberto Maia</t>
  </si>
  <si>
    <t>0004785-85.2014.6.26.0000</t>
  </si>
  <si>
    <t>Carlos Jose Favaro Carrasco</t>
  </si>
  <si>
    <t>PTC</t>
  </si>
  <si>
    <t>03.26.06</t>
  </si>
  <si>
    <t>Pedro Massami Kikudome</t>
  </si>
  <si>
    <t>PTN</t>
  </si>
  <si>
    <t>Reni Harve Kimura</t>
  </si>
  <si>
    <t>http://inter03.tse.jus.br/sadpPush/ExibirDadosProcesso.do?nprot=1360402014&amp;comboTribunal=sp</t>
  </si>
  <si>
    <t>0007795-40.2014.6.26.0000</t>
  </si>
  <si>
    <t>Jurandir Barbosa de Morais</t>
  </si>
  <si>
    <t>Carlos Eduardo Pignatari</t>
  </si>
  <si>
    <t>http://inter03.tse.jus.br/sadpPush/ExibirDadosProcesso.do?nprot=2180582014&amp;comboTribunal=sp</t>
  </si>
  <si>
    <t>André Lemos Jorge</t>
  </si>
  <si>
    <t>0000114-89.2014.6.27.0000</t>
  </si>
  <si>
    <t>Carlos Henrique Amorim</t>
  </si>
  <si>
    <t>Raimundo Coimbra Júnior</t>
  </si>
  <si>
    <t>03.27.01</t>
  </si>
  <si>
    <t>http://inter03.tse.jus.br/sadpPush/ExibirDadosProcesso.do?nprot=66552014&amp;comboTribunal=to</t>
  </si>
  <si>
    <t>Ronaldo Eurípedes de Souza</t>
  </si>
  <si>
    <t>0000139-05.2014.6.27.0000</t>
  </si>
  <si>
    <t>Marcello de Lima Lélis</t>
  </si>
  <si>
    <t>02.27.01</t>
  </si>
  <si>
    <t>http://inter03.tse.jus.br/sadpPush/ExibirDadosProcesso.do?nprot=80452014&amp;comboTribunal=to</t>
  </si>
  <si>
    <t>0000558-25.2014.6.27.0000</t>
  </si>
  <si>
    <t>Olyntho Garcia de Oliveira Neto</t>
  </si>
  <si>
    <t>03.27.02</t>
  </si>
  <si>
    <t>http://inter03.tse.jus.br/sadpPush/ExibirDadosProcesso.do?nprot=94082014&amp;comboTribunal=to</t>
  </si>
  <si>
    <t>Denis Dias Dutra Drumond</t>
  </si>
  <si>
    <t>REVER</t>
  </si>
  <si>
    <t>0000563-47.2014.6.27.0000</t>
  </si>
  <si>
    <t>Osvaldo Durães Sobrinho</t>
  </si>
  <si>
    <t>http://inter03.tse.jus.br/sadpPush/ExibirDadosProcesso.do?nprot=97442014&amp;comboTribunal=to</t>
  </si>
  <si>
    <t>Eurípedes Lamounier</t>
  </si>
  <si>
    <t>0000571-24.2014.6.27.0000</t>
  </si>
  <si>
    <t>http://inter03.tse.jus.br/sadpPush/ExibirDadosProcesso.do?nprot=101152014&amp;comboTribunal=to</t>
  </si>
  <si>
    <t>0001089-14.2014.6.27.0000</t>
  </si>
  <si>
    <t>Sandoval Lobo Cardoso</t>
  </si>
  <si>
    <t>02.27.02</t>
  </si>
  <si>
    <t>Joseli Ângelo Agnolin</t>
  </si>
  <si>
    <t>http://inter03.tse.jus.br/sadpPush/ExibirDadosProcesso.do?nprot=141542014&amp;comboTribunal=to</t>
  </si>
  <si>
    <t>Jackson Barreto de Lima</t>
  </si>
  <si>
    <t>http://inter03.tse.jus.br/sadpPush/ExibirDadosProcesso.do?nprot=154162014&amp;comboTribunal=se</t>
  </si>
  <si>
    <t>http://inter03.tse.jus.br/sadpPush/ExibirDadosProcesso.do?nprot=159212014&amp;comboTribunal=se</t>
  </si>
  <si>
    <t>Klaudy Teles Gonçalves</t>
  </si>
  <si>
    <t>http://inter03.tse.jus.br/sadpPush/ExibirDadosProcesso.do?nprot=162382014&amp;comboTribunal=se</t>
  </si>
  <si>
    <t>Olivier Ferreira das Chagas</t>
  </si>
  <si>
    <t>http://inter03.tse.jus.br/sadpPush/ExibirDadosProcesso.do?nprot=170262014&amp;comboTribunal=se</t>
  </si>
  <si>
    <t>http://inter03.tse.jus.br/sadpPush/ExibirDadosProcesso.do?nprot=171262014&amp;comboTribunal=se</t>
  </si>
  <si>
    <t>Silvia Tereza Fontes Caldas</t>
  </si>
  <si>
    <t>03.25.02</t>
  </si>
  <si>
    <t>Socorro Socorro</t>
  </si>
  <si>
    <t>http://inter03.tse.jus.br/sadpPush/ExibirDadosProcesso.do?nprot=174502014&amp;comboTribunal=se</t>
  </si>
  <si>
    <t>Thiago Reis</t>
  </si>
  <si>
    <t>http://inter03.tse.jus.br/sadpPush/ExibirDadosProcesso.do?nprot=178952014&amp;comboTribunal=se</t>
  </si>
  <si>
    <t>http://inter03.tse.jus.br/sadpPush/ExibirDadosProcesso.do?nprot=181122014&amp;comboTribunal=se</t>
  </si>
  <si>
    <t>Comunicação &amp; Publicidade Multimídia LTDA</t>
  </si>
  <si>
    <t>http://inter03.tse.jus.br/sadpPush/ExibirDadosProcesso.do?nprot=185392014&amp;comboTribunal=se</t>
  </si>
  <si>
    <t>Rede Ilha de Comunicação LTDA</t>
  </si>
  <si>
    <t>Katiene Silva Amorim</t>
  </si>
  <si>
    <t>Edilma Maria do Amorim Santos</t>
  </si>
  <si>
    <t>http://inter03.tse.jus.br/sadpPush/ExibirDadosProcesso.do?nprot=188052014&amp;comboTribunal=se</t>
  </si>
  <si>
    <t>Carlito Ferreira de Jesus</t>
  </si>
  <si>
    <t>http://inter03.tse.jus.br/sadpPush/ExibirDadosProcesso.do?nprot=190862014&amp;comboTribunal=se</t>
  </si>
  <si>
    <t>02.23.03</t>
  </si>
  <si>
    <t>Marco Aurélio Ferreira</t>
  </si>
  <si>
    <t>http://inter03.tse.jus.br/sadpPush/ExibirDadosProcesso.do?nprot=457942014&amp;comboTribunal=rs</t>
  </si>
  <si>
    <t>Lusmary Fatima Turelly da Silva</t>
  </si>
  <si>
    <t>Tarso Fernando Herz Genro</t>
  </si>
  <si>
    <t>02.23.04</t>
  </si>
  <si>
    <t>Dilce Abgail Rodrigues Pereira</t>
  </si>
  <si>
    <t>http://inter03.tse.jus.br/sadpPush/ExibirDadosProcesso.do?nprot=486192014&amp;comboTribunal=rs</t>
  </si>
  <si>
    <t>Otávio Roberto Pamplona</t>
  </si>
  <si>
    <t>http://inter03.tse.jus.br/sadpPush/ExibirDadosProcesso.do?nprot=508922014&amp;comboTribunal=rs</t>
  </si>
  <si>
    <t>http://inter03.tse.jus.br/sadpPush/ExibirDadosProcesso.do?nprot=526212014&amp;comboTribunal=rs</t>
  </si>
  <si>
    <t>Tatiana Dalle Molle</t>
  </si>
  <si>
    <t>http://inter03.tse.jus.br/sadpPush/ExibirDadosProcesso.do?nprot=532492014&amp;comboTribunal=rs</t>
  </si>
  <si>
    <t>Liselena Schifino Robles Ribeiro</t>
  </si>
  <si>
    <t>http://inter03.tse.jus.br/sadpPush/ExibirDadosProcesso.do?nprot=543262014&amp;comboTribunal=rs</t>
  </si>
  <si>
    <t>João Herminio Marques de Carvalho e Silva</t>
  </si>
  <si>
    <t>http://inter03.tse.jus.br/sadpPush/ExibirDadosProcesso.do?nprot=551432014&amp;comboTribunal=rs</t>
  </si>
  <si>
    <t>Eduardo Pinho Moreira</t>
  </si>
  <si>
    <t>Sérgio Antônio Flôres Rubim</t>
  </si>
  <si>
    <t>http://inter03.tse.jus.br/sadpPush/ExibirDadosProcesso.do?nprot=559142014&amp;comboTribunal=sc</t>
  </si>
  <si>
    <t>Fernando Vieira Luiz</t>
  </si>
  <si>
    <t>Angela Albino</t>
  </si>
  <si>
    <t>03.24.01</t>
  </si>
  <si>
    <t>http://inter03.tse.jus.br/sadpPush/ExibirDadosProcesso.do?nprot=600252014&amp;comboTribunal=sc</t>
  </si>
  <si>
    <t>Marcelo Krás Borges</t>
  </si>
  <si>
    <t>inter03.tse.jus.br/sadpPush/ExibirDadosProcesso.do?nprot=630732014&amp;comboTribunal=sc</t>
  </si>
  <si>
    <t>Carlos Alberto Martins</t>
  </si>
  <si>
    <t>03.24.02</t>
  </si>
  <si>
    <t>http://inter03.tse.jus.br/sadpPush/ExibirDadosProcesso.do?nprot=648482014&amp;comboTribunal=sc</t>
  </si>
  <si>
    <t>TWITTER@OUSESABER</t>
  </si>
  <si>
    <t>TWITTER@STANLEY BURBURINHO</t>
  </si>
  <si>
    <t>TWITTER@HELENASTH</t>
  </si>
  <si>
    <t>TWITTER@BURBURINHO</t>
  </si>
  <si>
    <t>http://inter03.tse.jus.br/sadpPush/ExibirDadosProcesso.do?nprot=664742014&amp;comboTribunal=sc</t>
  </si>
  <si>
    <t>TWITTERzinushka@ovidiota</t>
  </si>
  <si>
    <t>http://inter03.tse.jus.br/sadpPush/ExibirDadosProcesso.do?nprot=672812014&amp;comboTribunal=sc</t>
  </si>
  <si>
    <t>0001160-11.2014.6.20.0000</t>
  </si>
  <si>
    <t>Fernanda Andrade</t>
  </si>
  <si>
    <t>http://inter03.tse.jus.br/sadpPush/ExibirDadosProcesso.do?nprot=309842014&amp;comboTribunal=rn</t>
  </si>
  <si>
    <t>0000024-49.2014.6.21.0000</t>
  </si>
  <si>
    <t>Guilherme Guila Sebben</t>
  </si>
  <si>
    <t>03.23.01</t>
  </si>
  <si>
    <t>Mauro Pereira</t>
  </si>
  <si>
    <t>03.23.02</t>
  </si>
  <si>
    <t>José Ivo Sartori</t>
  </si>
  <si>
    <t>02.23.01</t>
  </si>
  <si>
    <t>http://www.tse.jus.br/sadJudSadpPush/ExibirDadosProcesso.do?nprot=85362014&amp;comboTribunal=rs</t>
  </si>
  <si>
    <t>0000095-51.2014.6.21.0000</t>
  </si>
  <si>
    <t>Associação Nacional dos Procuradores Municipais</t>
  </si>
  <si>
    <t>http://www.tse.jus.br/sadJudSadpPush/ExibirDadosProcesso.do?nprot=246512014&amp;comboTribunal=rs</t>
  </si>
  <si>
    <t>0000096-36.2014.6.21.0000</t>
  </si>
  <si>
    <t>Vinícius Gomes Wu</t>
  </si>
  <si>
    <t>http://www.tse.jus.br/sadJudSadpPush/ExibirDadosProcesso.do?nprot=247262014&amp;comboTribunal=rs</t>
  </si>
  <si>
    <t>Otavio Roberto Pamplona</t>
  </si>
  <si>
    <t>0000130-11.2014.6.21.0000</t>
  </si>
  <si>
    <t>Jorge Cladistone Pozzobom</t>
  </si>
  <si>
    <t>03.23.03</t>
  </si>
  <si>
    <t>http://www.tse.jus.br/sadJudSadpPush/ExibirDadosProcesso.do?nprot=306032014&amp;comboTribunal=rs</t>
  </si>
  <si>
    <t>0000135-67.2013.6.21.0000</t>
  </si>
  <si>
    <t>Lasier Costa Martins</t>
  </si>
  <si>
    <t>02.23.02</t>
  </si>
  <si>
    <t>RBS Participações SA / Televisão Gaúcha SA</t>
  </si>
  <si>
    <t>http://www.tse.jus.br/sadJudSadpPush/ExibirDadosProcesso.do?nprot=733702013&amp;comboTribunal=rs</t>
  </si>
  <si>
    <t>Maria de Fátima Freitas Labarrèrre</t>
  </si>
  <si>
    <t>0001277-72.2014.6.21.0000</t>
  </si>
  <si>
    <t>Dionilso Mateus Marcon</t>
  </si>
  <si>
    <t>03.23.04</t>
  </si>
  <si>
    <t>http://inter03.tse.jus.br/sadpPush/ExibirDadosProcesso.do?nprot=402322014&amp;comboTribunal=rs</t>
  </si>
  <si>
    <t>0001278-57.2014.6.21.0000</t>
  </si>
  <si>
    <t>Joel Souza de Oliveira</t>
  </si>
  <si>
    <t>Ana Amelia de Lemos</t>
  </si>
  <si>
    <t>http://www.tse.jus.br/sadJudSadpPush/ExibirDadosProcesso.do?nprot=405112014&amp;comboTribunal=rs</t>
  </si>
  <si>
    <t>0001279-42.2014.6.21.0000</t>
  </si>
  <si>
    <t>Ademar Petry</t>
  </si>
  <si>
    <t>http://www.tse.jus.br/sadJudSadpPush/ExibirDadosProcesso.do?nprot=405122014&amp;comboTribunal=rs</t>
  </si>
  <si>
    <t>0001285-49.2014.6.21.0000</t>
  </si>
  <si>
    <t>http://www.tse.jus.br/sadJudSadpPush/ExibirDadosProcesso.do?nprot=409232014&amp;comboTribunal=rs</t>
  </si>
  <si>
    <t>ES Hoje</t>
  </si>
  <si>
    <t>Art. 45, § 6º (imagem e voz de candidato coligado)</t>
  </si>
  <si>
    <t>Art. 45, III e IV (tratamento jornalístico privilegiado)</t>
  </si>
  <si>
    <t>Impossibilidade jurídica do pedido</t>
  </si>
  <si>
    <t>Ação Cautelar</t>
  </si>
  <si>
    <t>http://inter03.tse.jus.br/sadpPush/ExibirDadosProcesso.do?nprot=151152014&amp;comboTribunal=se</t>
  </si>
  <si>
    <t>ANDRÉ LUIS DANTAS FERREIRA</t>
  </si>
  <si>
    <t>PEN</t>
  </si>
  <si>
    <t>Denize Maria de Barros Figueiredo</t>
  </si>
  <si>
    <t>http://inter03.tse.jus.br/sadpPush/ExibirDadosProcesso.do?nprot=151162014&amp;comboTribunal=se</t>
  </si>
  <si>
    <t>http://inter03.tse.jus.br/sadpPush/ExibirDadosProcesso.do?nprot=151172014&amp;comboTribunal=se</t>
  </si>
  <si>
    <t>http://inter03.tse.jus.br/sadpPush/ExibirDadosProcesso.do?nprot=413472014&amp;comboTribunal=ba</t>
  </si>
  <si>
    <t>MOEMA ISABEL PASSOS GRAMACHO</t>
  </si>
  <si>
    <t>Cláudio Césare Braga Pereira</t>
  </si>
  <si>
    <t>http://inter03.tse.jus.br/sadpPush/ExibirDadosProcesso.do?nprot=427872014&amp;comboTribunal=ba</t>
  </si>
  <si>
    <t>Luiz Carlos Caetano</t>
  </si>
  <si>
    <t>http://inter03.tse.jus.br/sadpPush/ExibirDadosProcesso.do?nprot=83892014&amp;comboTribunal=ce</t>
  </si>
  <si>
    <t>http://inter03.tse.jus.br/sadpPush/ExibirDadosProcesso.do?nprot=607252014&amp;comboTribunal=rj</t>
  </si>
  <si>
    <t>http://inter03.tse.jus.br/sadpPush/ExibirDadosProcesso.do?nprot=2167052014&amp;comboTribunal=mg</t>
  </si>
  <si>
    <t>02.18.04</t>
  </si>
  <si>
    <t>0002059-42.2014.6.08.0000</t>
  </si>
  <si>
    <t>Adriano Rodrigues Linhares</t>
  </si>
  <si>
    <t>http://inter03.tse.jus.br/sadpPush/ExibirDadosProcesso.do?nprot=149412014&amp;comboTribunal=es</t>
  </si>
  <si>
    <t>Marcus Felipe Botelho Pereira</t>
  </si>
  <si>
    <t>0001312-27.2014.6.14.0000</t>
  </si>
  <si>
    <t>02.14.02</t>
  </si>
  <si>
    <t>Helder Zahluth Barbalho</t>
  </si>
  <si>
    <t>Antonio Carlos Almeida Campelo</t>
  </si>
  <si>
    <t>0001313-12.2014.6.14.0000</t>
  </si>
  <si>
    <t>http://inter03.tse.jus.br/sadpPush/ExibirDadosProcesso.do?nprot=273022014&amp;comboTribunal=pa</t>
  </si>
  <si>
    <t>0001317-49.2014.6.14.0000</t>
  </si>
  <si>
    <t>http://inter03.tse.jus.br/sadpPush/ExibirDadosProcesso.do?nprot=275312014&amp;comboTribunal=pa</t>
  </si>
  <si>
    <t>0002584-56.2014.6.14.0000</t>
  </si>
  <si>
    <t>Delta Publicidade SA</t>
  </si>
  <si>
    <t>http://inter03.tse.jus.br/sadpPush/ExibirDadosProcesso.do?nprot=328882014&amp;comboTribunal=pa</t>
  </si>
  <si>
    <t>0002696-25.2014.6.14.0000</t>
  </si>
  <si>
    <t>http://inter03.tse.jus.br/sadpPush/ExibirDadosProcesso.do?nprot=343472014&amp;comboTribunal=pa</t>
  </si>
  <si>
    <t>0001535-50-2014.6.15.0000</t>
  </si>
  <si>
    <t>Gilma Germano</t>
  </si>
  <si>
    <t>http://inter03.tse.jus.br/sadpPush/ExibirDadosProcesso.do?nprot=351032014&amp;comboTribunal=pb</t>
  </si>
  <si>
    <t>Valter Felix da Silva</t>
  </si>
  <si>
    <t>0000951-04.2014.6.25.0000</t>
  </si>
  <si>
    <t>02.25.02</t>
  </si>
  <si>
    <t>http://inter03.tse.jus.br/sadpPush/ExibirDadosProcesso.do?nprot=152292014&amp;comboTribunal=se</t>
  </si>
  <si>
    <t>Cezário Siqueira Neto</t>
  </si>
  <si>
    <t>0000991-83.2014.6.25.0000</t>
  </si>
  <si>
    <t>0000179-14.2014.6.26.0000</t>
  </si>
  <si>
    <t>Adriano Pereira de Oliveira</t>
  </si>
  <si>
    <t>http://inter03.tse.jus.br/sadpPush/ExibirDadosProcesso.do?nprot=534472014&amp;comboTribunal=sp</t>
  </si>
  <si>
    <t>Marcelo Coutinho Gordo</t>
  </si>
  <si>
    <t>0003677-21.2014.6.26.0000</t>
  </si>
  <si>
    <t>02.26.03</t>
  </si>
  <si>
    <t>Polis Propaganda e Marketing Ltda</t>
  </si>
  <si>
    <t>http://inter03.tse.jus.br/sadpPush/ExibirDadosProcesso.do?nprot=786052014&amp;comboTribunal=sp</t>
  </si>
  <si>
    <t>0003766-44.2014.6.26.0000</t>
  </si>
  <si>
    <t>02.26.02</t>
  </si>
  <si>
    <t>http://inter03.tse.jus.br/sadpPush/ExibirDadosProcesso.do?nprot=844252014&amp;comboTribunal=sp</t>
  </si>
  <si>
    <t>0004754-65.2014.6.26.0000</t>
  </si>
  <si>
    <t>Edmir José Abi Chedid</t>
  </si>
  <si>
    <t>http://inter03.tse.jus.br/sadpPush/ExibirDadosProcesso.do?nprot=1354582014&amp;comboTribunal=sp</t>
  </si>
  <si>
    <t>Ernani Polo</t>
  </si>
  <si>
    <t>0001148-02.2014.6.27.0000</t>
  </si>
  <si>
    <t>http://inter03.tse.jus.br/sadpPush/ExibirDadosProcesso.do?nprot=147542014&amp;comboTribunal=to</t>
  </si>
  <si>
    <t>Retificação de Dados (Art. 5º, LXXII, b), CF/88)</t>
  </si>
  <si>
    <t>Buscador</t>
  </si>
  <si>
    <t>Autor</t>
  </si>
  <si>
    <t>Réu</t>
  </si>
  <si>
    <t>Provedores de Aplicação</t>
  </si>
  <si>
    <t>PMN</t>
  </si>
  <si>
    <t>PSTU</t>
  </si>
  <si>
    <t>PCB</t>
  </si>
  <si>
    <t>PCO</t>
  </si>
  <si>
    <t>PPL</t>
  </si>
  <si>
    <t>NOVO</t>
  </si>
  <si>
    <t>REDE</t>
  </si>
  <si>
    <t>PMB</t>
  </si>
  <si>
    <t>Partidos</t>
  </si>
  <si>
    <t>Alcides Jesus Peralta Bernal</t>
  </si>
  <si>
    <t>David Samuel Alcolumbre Tobelem</t>
  </si>
  <si>
    <t>Gilmar José Fagundes de Carvalho</t>
  </si>
  <si>
    <t>José Eliton de Figueredo Junior</t>
  </si>
  <si>
    <t>José Linhares Ponte</t>
  </si>
  <si>
    <t>José Pacífico Neto</t>
  </si>
  <si>
    <t>Sandro de Oliveira Regis</t>
  </si>
  <si>
    <t>Candidatos</t>
  </si>
  <si>
    <t>01.26.01</t>
  </si>
  <si>
    <t>03.04.02</t>
  </si>
  <si>
    <t>03.07.01</t>
  </si>
  <si>
    <t>03.07.02</t>
  </si>
  <si>
    <t>03.07.03</t>
  </si>
  <si>
    <t>Nome</t>
  </si>
  <si>
    <t>Sigla</t>
  </si>
  <si>
    <t>Código</t>
  </si>
  <si>
    <t>São Paulo</t>
  </si>
  <si>
    <t>Processos por UF</t>
  </si>
  <si>
    <t>TOTAL</t>
  </si>
  <si>
    <t>Campo Grande</t>
  </si>
  <si>
    <t>Manaus</t>
  </si>
  <si>
    <t>Maceió</t>
  </si>
  <si>
    <t>Rio Branco</t>
  </si>
  <si>
    <t>Macapá</t>
  </si>
  <si>
    <t>Salvador</t>
  </si>
  <si>
    <t>Fortaleza</t>
  </si>
  <si>
    <t>Cuiabá</t>
  </si>
  <si>
    <t>Brasília</t>
  </si>
  <si>
    <t>Goiânia</t>
  </si>
  <si>
    <t>Novo Gama</t>
  </si>
  <si>
    <t>Santo Antônio do Descoberto</t>
  </si>
  <si>
    <t>São Luís</t>
  </si>
  <si>
    <t>Vitória</t>
  </si>
  <si>
    <t>Belém</t>
  </si>
  <si>
    <t>João Pessoa</t>
  </si>
  <si>
    <t>Caldas Novas</t>
  </si>
  <si>
    <t>Recife</t>
  </si>
  <si>
    <t>Belo Horizonte</t>
  </si>
  <si>
    <t>Muriaé</t>
  </si>
  <si>
    <t>Varginha</t>
  </si>
  <si>
    <t>Pará de Minas</t>
  </si>
  <si>
    <t>São João do Manhuaçu</t>
  </si>
  <si>
    <t>Curitiba</t>
  </si>
  <si>
    <t>Almirante Tamandaré</t>
  </si>
  <si>
    <t>Maringá</t>
  </si>
  <si>
    <t>São José dos Pinhais</t>
  </si>
  <si>
    <t>Miracema</t>
  </si>
  <si>
    <t>Campo dos Goytacazes</t>
  </si>
  <si>
    <t>Rio das Ostras</t>
  </si>
  <si>
    <t>Porto Velho</t>
  </si>
  <si>
    <t>Porto Alegre</t>
  </si>
  <si>
    <t>Santa Maria</t>
  </si>
  <si>
    <t>Natal</t>
  </si>
  <si>
    <t>Florianópolis</t>
  </si>
  <si>
    <t>Nova Aliança</t>
  </si>
  <si>
    <t>Tatuí</t>
  </si>
  <si>
    <t>Palmas</t>
  </si>
  <si>
    <t>Processos por Município</t>
  </si>
  <si>
    <t>Deputado estadual</t>
  </si>
  <si>
    <t>VIce-Governador</t>
  </si>
  <si>
    <t>Tipo</t>
  </si>
  <si>
    <t>Cargos Disputados pelas Partes</t>
  </si>
  <si>
    <t>Teresina</t>
  </si>
  <si>
    <t>Campo Maior</t>
  </si>
  <si>
    <t>Campo Largo</t>
  </si>
  <si>
    <t>Cianorte</t>
  </si>
  <si>
    <t>Francisco Beltrão</t>
  </si>
  <si>
    <t>Rio de Janeiro</t>
  </si>
  <si>
    <t>Local de Publicação</t>
  </si>
  <si>
    <t>* Pode haver mais de um por processo</t>
  </si>
  <si>
    <t>Dirlaine Jaqueline Cassol</t>
  </si>
  <si>
    <t>André Luis Dantas Ferreira</t>
  </si>
  <si>
    <t>Editora Três Ltda - Revista "Isto É"</t>
  </si>
  <si>
    <t>PROGRAMA NACIONAL DE MODERNIZAÇÃO DA ADVOCACIA</t>
  </si>
  <si>
    <t>WSCOM COMUNICAÇÕES E ARTES LTDA-ME</t>
  </si>
  <si>
    <t>ALEXANDRE GOMES MATIAS</t>
  </si>
  <si>
    <t>Município de Rio Branco</t>
  </si>
  <si>
    <t>União Federal</t>
  </si>
  <si>
    <t>Neodi Carlos Francisco de Oliveira</t>
  </si>
  <si>
    <t>0003151-33.2014.6.16.0000</t>
  </si>
  <si>
    <t>Propaganda negativa (genérica)</t>
  </si>
  <si>
    <t>0000886-36.2014.6.24.0000</t>
  </si>
  <si>
    <t>0001136-42.2014.6.25.0000</t>
  </si>
  <si>
    <t>0001122-86.2014.6.06.0000</t>
  </si>
  <si>
    <t>0000208-59.2014.6.19.0000</t>
  </si>
  <si>
    <t>0001226-45.2014.6.18.0000</t>
  </si>
  <si>
    <t>ASSOCIAÇÃO DOS MAGISTRADOS DO ESTADO DE GOIÁS</t>
  </si>
  <si>
    <t>http://inter03.tse.jus.br/sadpPush/ExibirDadosProcesso.do?nprot=346412014&amp;comboTribunal=pb</t>
  </si>
  <si>
    <t>COMUNIQUE-SE COMUNICAÇÃO CORP LTDA</t>
  </si>
  <si>
    <t>http://inter03.tse.jus.br/sadpPush/ExibirDadosProcesso.do?nprot=346422014&amp;comboTribunal=pb</t>
  </si>
  <si>
    <t>JORNAL POPULACIONAL</t>
  </si>
  <si>
    <t>http://inter03.tse.jus.br/sadpPush/ExibirDadosProcesso.do?nprot=346382014&amp;comboTribunal=pb</t>
  </si>
  <si>
    <t>PORTAL DE NOTICIAS ROTA JURIDICA</t>
  </si>
  <si>
    <t>http://inter03.tse.jus.br/sadpPush/ExibirDadosProcesso.do?nprot=346392014&amp;comboTribunal=pb</t>
  </si>
  <si>
    <t>MINISTERIO PUBLICO DO ESTADO DE GOIAS</t>
  </si>
  <si>
    <t>http://inter03.tse.jus.br/sadpPush/ExibirDadosProcesso.do?nprot=346402014&amp;comboTribunal=pb</t>
  </si>
  <si>
    <t>Decisão Direta</t>
  </si>
  <si>
    <t>Ricardo Pereira da Silva</t>
  </si>
  <si>
    <t>Tercio Chaves de Moura</t>
  </si>
  <si>
    <t>Janduhy Finizola da Cunha Filho</t>
  </si>
  <si>
    <t>Uso de Materiais ou Serviços dos Governos (Art. 73, II) (multa § 4º)</t>
  </si>
  <si>
    <t>0001178-16.2014.6.17.0000</t>
  </si>
  <si>
    <t>0001510-69.2014.6.21.0000</t>
  </si>
  <si>
    <t>0001615-47.2014.6.03.0000</t>
  </si>
  <si>
    <t>0001898-70.2014.6.03.0000</t>
  </si>
  <si>
    <t>0000150-19.2014.6.06.0000</t>
  </si>
  <si>
    <t>Juiz Jucélio Neto</t>
  </si>
  <si>
    <t>Luiz Carlos Pietschmann</t>
  </si>
  <si>
    <t>03.18.06</t>
  </si>
  <si>
    <t>03.18.07</t>
  </si>
  <si>
    <t>03.18.08</t>
  </si>
  <si>
    <t>03.19.05</t>
  </si>
  <si>
    <t>03.20.05</t>
  </si>
  <si>
    <t>Francisco Domingos dos Santos</t>
  </si>
  <si>
    <t>0000022-36.2014.6.19.0000</t>
  </si>
  <si>
    <t>0000026-73.2014.6.19.0000</t>
  </si>
  <si>
    <t>0000045-79.2014.6.19.0000</t>
  </si>
  <si>
    <t>0000138-42.2014.6.19.0000</t>
  </si>
  <si>
    <t>0000147-04.2014.6.19.0000</t>
  </si>
  <si>
    <t>0000148-86.2014.6.19.0000</t>
  </si>
  <si>
    <t>0000149-71.2014.6.19.0000</t>
  </si>
  <si>
    <t>0000179-09.2014.6.19.0000</t>
  </si>
  <si>
    <t>Tipo de Publicação</t>
  </si>
  <si>
    <t>Total</t>
  </si>
  <si>
    <t>Celso Pansera</t>
  </si>
  <si>
    <t>Haroldo Rodrigues Ferreira</t>
  </si>
  <si>
    <t>Maria de Fátima Ferreira de Oliveira Rosilho</t>
  </si>
  <si>
    <t>Mário Reis Esteves</t>
  </si>
  <si>
    <t>Paulo Rubem Santiago Ferreira</t>
  </si>
  <si>
    <t>Geddel Quadros Vieira Lima</t>
  </si>
  <si>
    <t>José Renan Vasconcelos Calheiros Filho</t>
  </si>
  <si>
    <t>03.19.06</t>
  </si>
  <si>
    <t>--</t>
  </si>
  <si>
    <t>Retirada</t>
  </si>
  <si>
    <t>Liminar</t>
  </si>
  <si>
    <t>Julga</t>
  </si>
  <si>
    <t>Sentença</t>
  </si>
  <si>
    <t>Acórdão</t>
  </si>
  <si>
    <t>Multa</t>
  </si>
  <si>
    <t>Direito de Resposta</t>
  </si>
  <si>
    <t>Mista</t>
  </si>
  <si>
    <t>Total de Multas</t>
  </si>
  <si>
    <t>Julgadas</t>
  </si>
  <si>
    <t>Deferidas</t>
  </si>
  <si>
    <t>Indeferidas</t>
  </si>
  <si>
    <t>Total de Processos</t>
  </si>
  <si>
    <t>Retiradas</t>
  </si>
  <si>
    <t>Com astreintes</t>
  </si>
  <si>
    <t>Sem astreintes</t>
  </si>
  <si>
    <t>Valor Médio</t>
  </si>
  <si>
    <t>Valor Médio Ajust.</t>
  </si>
  <si>
    <t>0002874-93.2014.6.06.0000</t>
  </si>
  <si>
    <t>no processo nº 0002874-93.2014.6.06.0000</t>
  </si>
  <si>
    <t>* Ajuste para excluir a condenação de R$ 144.000.000,00</t>
  </si>
  <si>
    <t>Valor de Multas</t>
  </si>
  <si>
    <t>Concedido</t>
  </si>
  <si>
    <t>Rejeitado</t>
  </si>
  <si>
    <t>Fundamento Retirada</t>
  </si>
  <si>
    <t>Fundamento Multa</t>
  </si>
  <si>
    <t>Quantas vezes os fundamentos aparecem</t>
  </si>
  <si>
    <t>* Pode haver mais de um fundamento por caso, concedido ou rejeitado</t>
  </si>
  <si>
    <t>Fundamento de cada multa julgada</t>
  </si>
  <si>
    <t>Tipo de Partes</t>
  </si>
  <si>
    <t>Total de Autores</t>
  </si>
  <si>
    <t>Total de Réus</t>
  </si>
  <si>
    <t>(A)</t>
  </si>
  <si>
    <t>(B)</t>
  </si>
  <si>
    <t xml:space="preserve">(C) </t>
  </si>
  <si>
    <t>(D)</t>
  </si>
  <si>
    <t>(E)</t>
  </si>
  <si>
    <t>(F)</t>
  </si>
  <si>
    <t>(G) = (B) - (A)</t>
  </si>
  <si>
    <t>(H) = (C) - (B)</t>
  </si>
  <si>
    <t xml:space="preserve">(I) = (D) - (C) </t>
  </si>
  <si>
    <t>(J) = (E) - (D)</t>
  </si>
  <si>
    <t>(K) = (F) - (E)</t>
  </si>
  <si>
    <t>0001499-57.2014.6.06.0000</t>
  </si>
  <si>
    <t>0000132-84.2014.6.10.0000</t>
  </si>
  <si>
    <t>0003059-55.2014.6..16.0000</t>
  </si>
  <si>
    <t>(G)</t>
  </si>
  <si>
    <t>(H)</t>
  </si>
  <si>
    <t>(I)</t>
  </si>
  <si>
    <t>(J)</t>
  </si>
  <si>
    <t>(K)</t>
  </si>
  <si>
    <t>Ocorrências</t>
  </si>
  <si>
    <t>Média</t>
  </si>
  <si>
    <t>Astreintes (Diária)</t>
  </si>
  <si>
    <t>* Cumprimento do prazo de 72hrs para julg.</t>
  </si>
  <si>
    <t>Carlos Alberto Pinheiro Santos</t>
  </si>
  <si>
    <t>Marco Aurélio de Sene Palmerston Xavier</t>
  </si>
  <si>
    <t>Pedro Paulo Carvalho Teixeira</t>
  </si>
  <si>
    <t>José Antônio Machado Reguffe</t>
  </si>
  <si>
    <t>MÍDIA NEWS - R4 COMUNICAÇÕES</t>
  </si>
  <si>
    <t>Oro Digital</t>
  </si>
  <si>
    <t>Adriano Cezar Galdino de Araújo</t>
  </si>
  <si>
    <t>Agência da Notícia</t>
  </si>
  <si>
    <t>Alexandre Rocha Santos Padilha</t>
  </si>
  <si>
    <t>Joao Edegar Pretto</t>
  </si>
  <si>
    <t>Fernando Henrique Andrade Guimarães</t>
  </si>
  <si>
    <t>Cargo</t>
  </si>
  <si>
    <t>2º Método de Cálculo</t>
  </si>
  <si>
    <t>** Porcentagens em relação ao total de fundamentos avaliados</t>
  </si>
  <si>
    <t>Taxa de Deferimento e de Indeferimento</t>
  </si>
  <si>
    <r>
      <t xml:space="preserve">Propaganda antecipada (Art. 36, </t>
    </r>
    <r>
      <rPr>
        <b/>
        <i/>
        <sz val="11"/>
        <color theme="1"/>
        <rFont val="Calibri"/>
        <family val="2"/>
        <scheme val="minor"/>
      </rPr>
      <t>caput</t>
    </r>
    <r>
      <rPr>
        <b/>
        <sz val="11"/>
        <color theme="1"/>
        <rFont val="Calibri"/>
        <family val="2"/>
        <scheme val="minor"/>
      </rPr>
      <t xml:space="preserve"> e/ou Art. 57-A)</t>
    </r>
  </si>
  <si>
    <r>
      <t xml:space="preserve">Propaganda paga na internet (Art. 57-C, </t>
    </r>
    <r>
      <rPr>
        <b/>
        <i/>
        <sz val="11"/>
        <color theme="1"/>
        <rFont val="Calibri"/>
        <family val="2"/>
        <scheme val="minor"/>
      </rPr>
      <t>caput</t>
    </r>
    <r>
      <rPr>
        <b/>
        <sz val="11"/>
        <color theme="1"/>
        <rFont val="Calibri"/>
        <family val="2"/>
        <scheme val="minor"/>
      </rPr>
      <t>)</t>
    </r>
  </si>
  <si>
    <r>
      <t xml:space="preserve">Propaganda anônima (Art. 57-D, </t>
    </r>
    <r>
      <rPr>
        <b/>
        <i/>
        <sz val="11"/>
        <color theme="1"/>
        <rFont val="Calibri"/>
        <family val="2"/>
        <scheme val="minor"/>
      </rPr>
      <t>caput</t>
    </r>
    <r>
      <rPr>
        <b/>
        <sz val="11"/>
        <color theme="1"/>
        <rFont val="Calibri"/>
        <family val="2"/>
        <scheme val="minor"/>
      </rPr>
      <t>)</t>
    </r>
  </si>
  <si>
    <r>
      <t xml:space="preserve">Descumprimento de ordem eleitoral (suspensão </t>
    </r>
    <r>
      <rPr>
        <b/>
        <i/>
        <sz val="11"/>
        <color theme="1"/>
        <rFont val="Calibri"/>
        <family val="2"/>
        <scheme val="minor"/>
      </rPr>
      <t>site</t>
    </r>
    <r>
      <rPr>
        <b/>
        <sz val="11"/>
        <color theme="1"/>
        <rFont val="Calibri"/>
        <family val="2"/>
        <scheme val="minor"/>
      </rPr>
      <t xml:space="preserve">) (Art. 57-I, </t>
    </r>
    <r>
      <rPr>
        <b/>
        <i/>
        <sz val="11"/>
        <color theme="1"/>
        <rFont val="Calibri"/>
        <family val="2"/>
        <scheme val="minor"/>
      </rPr>
      <t>caput</t>
    </r>
    <r>
      <rPr>
        <b/>
        <sz val="11"/>
        <color theme="1"/>
        <rFont val="Calibri"/>
        <family val="2"/>
        <scheme val="minor"/>
      </rPr>
      <t>)</t>
    </r>
  </si>
  <si>
    <t>Aracaju</t>
  </si>
  <si>
    <t>Defere - Agreg.</t>
  </si>
  <si>
    <t>MAPA DE DECISÕES DE RETIRADA POR UF</t>
  </si>
  <si>
    <t>RETIRADA - TAXA DE DEFERIMENTO E INDEFERIMENTO POR UF</t>
  </si>
  <si>
    <t>Majoritárias Executivo</t>
  </si>
  <si>
    <t>Majoritárias Legislativo</t>
  </si>
  <si>
    <t>Proporcionais Legislativo</t>
  </si>
  <si>
    <t>Tipo de Eleições</t>
  </si>
  <si>
    <t>Tipo de Ação</t>
  </si>
  <si>
    <t>Norte</t>
  </si>
  <si>
    <t>Nordeste</t>
  </si>
  <si>
    <t>Centro-Oeste</t>
  </si>
  <si>
    <t>Sudeste</t>
  </si>
  <si>
    <t>Sul</t>
  </si>
  <si>
    <t>RETIRADA - TAXA DE DEFERIMENTO E INDEFERIMENTO POR REGIÃO</t>
  </si>
  <si>
    <t>MAPA DE DECISÕES DE RETIRADA POR REGIÃO</t>
  </si>
  <si>
    <t>Região</t>
  </si>
  <si>
    <t>Processos por Região</t>
  </si>
  <si>
    <t>Partidos dos Candidatos Partes</t>
  </si>
  <si>
    <t>Nome na Urna</t>
  </si>
  <si>
    <t>Cargo Pretendido</t>
  </si>
  <si>
    <t>Partido (Sigla)</t>
  </si>
  <si>
    <t>Coligação (Código)</t>
  </si>
  <si>
    <t>Eleito</t>
  </si>
  <si>
    <t>Reeleição</t>
  </si>
  <si>
    <t>Posição (1º turno)</t>
  </si>
  <si>
    <t>Posição (2º turno)</t>
  </si>
  <si>
    <t>Nº de Votos (1º turno)</t>
  </si>
  <si>
    <t>Nº de Votos (2º turno)</t>
  </si>
  <si>
    <t>% de Votos (1º turno)</t>
  </si>
  <si>
    <t>% de Votos (2º turno)</t>
  </si>
  <si>
    <t>Data de Nascimento</t>
  </si>
  <si>
    <t>Naturalidade (Mun)</t>
  </si>
  <si>
    <t>Naturalidade (Est)</t>
  </si>
  <si>
    <t>Estado Civil</t>
  </si>
  <si>
    <t>Ocupação</t>
  </si>
  <si>
    <t>Escolaridade</t>
  </si>
  <si>
    <t>Declaração de Bens</t>
  </si>
  <si>
    <t>Limite de Gastos</t>
  </si>
  <si>
    <t>Observações</t>
  </si>
  <si>
    <t>146º</t>
  </si>
  <si>
    <t>Passo Fundo</t>
  </si>
  <si>
    <t>Casado</t>
  </si>
  <si>
    <t>Advogado</t>
  </si>
  <si>
    <t>Superior completo</t>
  </si>
  <si>
    <t xml:space="preserve">50º </t>
  </si>
  <si>
    <t>Jornalista e Redator</t>
  </si>
  <si>
    <t>Adriano Galdino</t>
  </si>
  <si>
    <t>6º</t>
  </si>
  <si>
    <t>Campina Grande</t>
  </si>
  <si>
    <t>Deputado</t>
  </si>
  <si>
    <t>Adriano Maratimba</t>
  </si>
  <si>
    <t>206º</t>
  </si>
  <si>
    <t>Itapemirim</t>
  </si>
  <si>
    <t>Analista de Sistemas</t>
  </si>
  <si>
    <t>Adriano</t>
  </si>
  <si>
    <t>931º</t>
  </si>
  <si>
    <t>Jequié</t>
  </si>
  <si>
    <t>Aposentado (Exceto Servidor Público)</t>
  </si>
  <si>
    <t xml:space="preserve">2º </t>
  </si>
  <si>
    <t>3º</t>
  </si>
  <si>
    <t>Itapetinga</t>
  </si>
  <si>
    <t>354º</t>
  </si>
  <si>
    <t>Itajubá</t>
  </si>
  <si>
    <t>Divorciado</t>
  </si>
  <si>
    <t>Empresário</t>
  </si>
  <si>
    <t>Corumbá</t>
  </si>
  <si>
    <t>Padilha</t>
  </si>
  <si>
    <t>Médico</t>
  </si>
  <si>
    <t>35º</t>
  </si>
  <si>
    <t>Lagoa Vermelha</t>
  </si>
  <si>
    <t>Viúvo</t>
  </si>
  <si>
    <t>André Moura</t>
  </si>
  <si>
    <t>Superior incompleto</t>
  </si>
  <si>
    <t>4º</t>
  </si>
  <si>
    <t>18º</t>
  </si>
  <si>
    <t>Garotinho</t>
  </si>
  <si>
    <t>Campos dos Goytacazes</t>
  </si>
  <si>
    <t>Locutor e Comentarista de Rádio e Televisão e Radialista</t>
  </si>
  <si>
    <t>1º</t>
  </si>
  <si>
    <t>Solteiro</t>
  </si>
  <si>
    <t>Servidor Público Estadual</t>
  </si>
  <si>
    <t>31º</t>
  </si>
  <si>
    <t>Ensino Fundamental Completo</t>
  </si>
  <si>
    <t>2º</t>
  </si>
  <si>
    <t>Parnaíba</t>
  </si>
  <si>
    <t>Ensino Médio Completo</t>
  </si>
  <si>
    <t>Toninho Bora</t>
  </si>
  <si>
    <t>41º</t>
  </si>
  <si>
    <t>Jauru</t>
  </si>
  <si>
    <t>Vereador</t>
  </si>
  <si>
    <t>0º</t>
  </si>
  <si>
    <t>Ituitaba</t>
  </si>
  <si>
    <t>Ari da Agência da Notícia</t>
  </si>
  <si>
    <t>284º</t>
  </si>
  <si>
    <t>São Domingos</t>
  </si>
  <si>
    <t>731º</t>
  </si>
  <si>
    <t>Servidor Público Municipal</t>
  </si>
  <si>
    <t>Junqueiro</t>
  </si>
  <si>
    <t>42º</t>
  </si>
  <si>
    <t>Piripiri</t>
  </si>
  <si>
    <t>Estudante, Bolsista, Estagiário e Assemelhados</t>
  </si>
  <si>
    <t>Crato</t>
  </si>
  <si>
    <t>Carlão</t>
  </si>
  <si>
    <t>Biguaçu</t>
  </si>
  <si>
    <t>Beto Richa</t>
  </si>
  <si>
    <t>Londrina</t>
  </si>
  <si>
    <t>Engenheiro</t>
  </si>
  <si>
    <t>1716º</t>
  </si>
  <si>
    <t>Ensino Médio completo</t>
  </si>
  <si>
    <t>Santiago Chile</t>
  </si>
  <si>
    <t>ZZ</t>
  </si>
  <si>
    <t>33º</t>
  </si>
  <si>
    <t>44º</t>
  </si>
  <si>
    <t>Votuporanga</t>
  </si>
  <si>
    <t>0.00</t>
  </si>
  <si>
    <t>Bela Vista do Paraíso</t>
  </si>
  <si>
    <t>Produtor Agropecuário</t>
  </si>
  <si>
    <t>492º</t>
  </si>
  <si>
    <t>25º</t>
  </si>
  <si>
    <t>Enfermeiro</t>
  </si>
  <si>
    <t>Ratinho Junior</t>
  </si>
  <si>
    <t>Jandaia do Sul</t>
  </si>
  <si>
    <t>65º</t>
  </si>
  <si>
    <t>0.37%</t>
  </si>
  <si>
    <t>Campinas</t>
  </si>
  <si>
    <t>24º</t>
  </si>
  <si>
    <t>São Valentim</t>
  </si>
  <si>
    <t>Professor de Ensino Superior</t>
  </si>
  <si>
    <t>Economista</t>
  </si>
  <si>
    <t>Clarissa Garotinho</t>
  </si>
  <si>
    <t>4.38%</t>
  </si>
  <si>
    <t>437º</t>
  </si>
  <si>
    <t>Cachoeira Paulista</t>
  </si>
  <si>
    <t>Administrador</t>
  </si>
  <si>
    <t>Clevelandia</t>
  </si>
  <si>
    <t>Dianopolis</t>
  </si>
  <si>
    <t>Cileninho</t>
  </si>
  <si>
    <t>133º</t>
  </si>
  <si>
    <t>Mandaguari</t>
  </si>
  <si>
    <t>Daniele Guerreira</t>
  </si>
  <si>
    <t>0.71%</t>
  </si>
  <si>
    <t>Mesquita</t>
  </si>
  <si>
    <t>Assistente Social</t>
  </si>
  <si>
    <t>10º</t>
  </si>
  <si>
    <t>Bom Retiro</t>
  </si>
  <si>
    <t>Comerciante</t>
  </si>
  <si>
    <t>Cazuza</t>
  </si>
  <si>
    <t>19º</t>
  </si>
  <si>
    <t>Marcon</t>
  </si>
  <si>
    <t>15º</t>
  </si>
  <si>
    <t>Ronda Alta</t>
  </si>
  <si>
    <t>Agricultor</t>
  </si>
  <si>
    <t>Ensino Fundamental Incompleto</t>
  </si>
  <si>
    <t>30/07/196</t>
  </si>
  <si>
    <t>Caxias do Sul</t>
  </si>
  <si>
    <t>23º</t>
  </si>
  <si>
    <t>Capitólio</t>
  </si>
  <si>
    <t>Superior Completo</t>
  </si>
  <si>
    <t>São Miguel do Oeste</t>
  </si>
  <si>
    <t>102º</t>
  </si>
  <si>
    <t>Lobão Filho</t>
  </si>
  <si>
    <t>Brasilia</t>
  </si>
  <si>
    <t>Itabaiana</t>
  </si>
  <si>
    <t>Laguna</t>
  </si>
  <si>
    <t>Edmir Chedid</t>
  </si>
  <si>
    <t>11º</t>
  </si>
  <si>
    <t>Bicas</t>
  </si>
  <si>
    <t>Renunciou à candidatura de Vice-Governador e se candidatou a Deputado Federal.</t>
  </si>
  <si>
    <t>Ijuí</t>
  </si>
  <si>
    <t>Lavras da Mangabeira</t>
  </si>
  <si>
    <t>7º</t>
  </si>
  <si>
    <t>9º</t>
  </si>
  <si>
    <t>Ensino médio completo</t>
  </si>
  <si>
    <t>Nova Iguaçu</t>
  </si>
  <si>
    <t>Fernando Pimentel</t>
  </si>
  <si>
    <t>Separado judicialmente</t>
  </si>
  <si>
    <t>1674º</t>
  </si>
  <si>
    <t>Policial Militar</t>
  </si>
  <si>
    <t>Oeiras</t>
  </si>
  <si>
    <t>Chico Vigilante</t>
  </si>
  <si>
    <t>Vitorino Freire</t>
  </si>
  <si>
    <t>Ensino Fundamental completo</t>
  </si>
  <si>
    <t>Pindamonhangaba</t>
  </si>
  <si>
    <t>Pato de Minas</t>
  </si>
  <si>
    <t>Geraldo Pudim</t>
  </si>
  <si>
    <t>84º</t>
  </si>
  <si>
    <t>111º</t>
  </si>
  <si>
    <t>Jundiai</t>
  </si>
  <si>
    <t>Gilmar Carvalho</t>
  </si>
  <si>
    <t>27º</t>
  </si>
  <si>
    <t>Baixo Guandú</t>
  </si>
  <si>
    <t>Sevidor Público Municipal</t>
  </si>
  <si>
    <t>Guila Sebben</t>
  </si>
  <si>
    <t>157º</t>
  </si>
  <si>
    <t>Gustavo Tutuca</t>
  </si>
  <si>
    <t>17º</t>
  </si>
  <si>
    <t>Piraí</t>
  </si>
  <si>
    <t>20º</t>
  </si>
  <si>
    <t>Limoeiro</t>
  </si>
  <si>
    <t>47º</t>
  </si>
  <si>
    <t>Santa Rosa de Lima</t>
  </si>
  <si>
    <t>96º</t>
  </si>
  <si>
    <t>Juara</t>
  </si>
  <si>
    <t>Tita Furlan</t>
  </si>
  <si>
    <t>174º</t>
  </si>
  <si>
    <t>0,00º</t>
  </si>
  <si>
    <t>Brejo da Cruz</t>
  </si>
  <si>
    <t>Edegar Pretto</t>
  </si>
  <si>
    <t>5º</t>
  </si>
  <si>
    <t>Tenente Portela</t>
  </si>
  <si>
    <t>João Sem Medo</t>
  </si>
  <si>
    <t>128º</t>
  </si>
  <si>
    <t>Maceio</t>
  </si>
  <si>
    <t>Olinda</t>
  </si>
  <si>
    <t>Lages</t>
  </si>
  <si>
    <t>Joel Oliveira</t>
  </si>
  <si>
    <t>309º</t>
  </si>
  <si>
    <t>Alegrete</t>
  </si>
  <si>
    <t>Jorge Pozzobom</t>
  </si>
  <si>
    <t>36º</t>
  </si>
  <si>
    <t>Reguffe</t>
  </si>
  <si>
    <t>Zeca Dirceu</t>
  </si>
  <si>
    <t>8º</t>
  </si>
  <si>
    <t>Umuarama</t>
  </si>
  <si>
    <t>141º</t>
  </si>
  <si>
    <t>Franca</t>
  </si>
  <si>
    <t>Mendonça Prado</t>
  </si>
  <si>
    <t>112º</t>
  </si>
  <si>
    <t>Rio Verde</t>
  </si>
  <si>
    <t>21º</t>
  </si>
  <si>
    <t>Tijucas do Sul</t>
  </si>
  <si>
    <t>Guaçui</t>
  </si>
  <si>
    <t>Farroupilha</t>
  </si>
  <si>
    <t>Professor de Ensino Médio</t>
  </si>
  <si>
    <t>Padre Zé</t>
  </si>
  <si>
    <t>Sobral</t>
  </si>
  <si>
    <t>Martins</t>
  </si>
  <si>
    <t>197º</t>
  </si>
  <si>
    <t>Lagoa Formosa</t>
  </si>
  <si>
    <t>43.04%</t>
  </si>
  <si>
    <t>55.54%</t>
  </si>
  <si>
    <t>Ipixuna</t>
  </si>
  <si>
    <t>Superior compleo</t>
  </si>
  <si>
    <t>Zeca do PT</t>
  </si>
  <si>
    <t>Porto Murtinho</t>
  </si>
  <si>
    <t>199º</t>
  </si>
  <si>
    <t>Brejo da Madre de Deus</t>
  </si>
  <si>
    <t>Renan Filho</t>
  </si>
  <si>
    <t>Murici</t>
  </si>
  <si>
    <t>Castelo</t>
  </si>
  <si>
    <t>Barcarena</t>
  </si>
  <si>
    <t>139º</t>
  </si>
  <si>
    <t>Palmeira das Missões</t>
  </si>
  <si>
    <t>Karla Skarine</t>
  </si>
  <si>
    <t>298º</t>
  </si>
  <si>
    <t>Professor de Ensino Fundamental</t>
  </si>
  <si>
    <t>Lasier Martins</t>
  </si>
  <si>
    <t>General Camara</t>
  </si>
  <si>
    <t>37º</t>
  </si>
  <si>
    <t>Raul Soares</t>
  </si>
  <si>
    <t>Pecuarista</t>
  </si>
  <si>
    <t>Léo Portela</t>
  </si>
  <si>
    <t>55º</t>
  </si>
  <si>
    <t>Cachoeira</t>
  </si>
  <si>
    <t>34º</t>
  </si>
  <si>
    <t>Lucas Vergílio</t>
  </si>
  <si>
    <t>16º</t>
  </si>
  <si>
    <t>Corretor de Imóveis, Seguros, Títulos e Valores</t>
  </si>
  <si>
    <t>Dedé Roriz</t>
  </si>
  <si>
    <t>973º</t>
  </si>
  <si>
    <t>Caetano</t>
  </si>
  <si>
    <t>Central</t>
  </si>
  <si>
    <t>Farmacêutico</t>
  </si>
  <si>
    <t>Luiz Pitiman</t>
  </si>
  <si>
    <t>Toledo</t>
  </si>
  <si>
    <t>Pezão</t>
  </si>
  <si>
    <t>Pirai</t>
  </si>
  <si>
    <t>Professor Luiz Gonzaga</t>
  </si>
  <si>
    <t>360º</t>
  </si>
  <si>
    <t>Capelinha</t>
  </si>
  <si>
    <t>Gonzaga</t>
  </si>
  <si>
    <t>105º</t>
  </si>
  <si>
    <t>45º</t>
  </si>
  <si>
    <t>Benevides</t>
  </si>
  <si>
    <t>Contador</t>
  </si>
  <si>
    <t>59º</t>
  </si>
  <si>
    <t>Rui Barbosa</t>
  </si>
  <si>
    <t>Inhumas</t>
  </si>
  <si>
    <t>1744º</t>
  </si>
  <si>
    <t>Superior Incompleto</t>
  </si>
  <si>
    <t>Marquinho do Privê</t>
  </si>
  <si>
    <t>Palmeiras de Goiás</t>
  </si>
  <si>
    <t>Servidor Público Federal</t>
  </si>
  <si>
    <t>Marcos Roberto</t>
  </si>
  <si>
    <t>Juiz de Fora</t>
  </si>
  <si>
    <t>São Raimundo Nonato</t>
  </si>
  <si>
    <t>Cida Borghetti</t>
  </si>
  <si>
    <t>Caçador</t>
  </si>
  <si>
    <t>Cidinha Campos</t>
  </si>
  <si>
    <t>Padre Ton</t>
  </si>
  <si>
    <t>Requião Filho</t>
  </si>
  <si>
    <t>Tuneiras do Oeste</t>
  </si>
  <si>
    <t>43º</t>
  </si>
  <si>
    <t>Dracena</t>
  </si>
  <si>
    <t>Representante Comercial</t>
  </si>
  <si>
    <t>Biólogo</t>
  </si>
  <si>
    <t>Soledá</t>
  </si>
  <si>
    <t>Patrus Ananias</t>
  </si>
  <si>
    <t>Bocaiuva</t>
  </si>
  <si>
    <t>Blumenau</t>
  </si>
  <si>
    <t>Jaraguá do Sul</t>
  </si>
  <si>
    <t>1234º (considerando que ele não foi eleito por causa da ficha limpa)</t>
  </si>
  <si>
    <t>Caetité</t>
  </si>
  <si>
    <t>Geólogo</t>
  </si>
  <si>
    <t>Pedro Kaka</t>
  </si>
  <si>
    <t>Nova Esperança</t>
  </si>
  <si>
    <t>Filadelfia</t>
  </si>
  <si>
    <t>Veterinário</t>
  </si>
  <si>
    <t>embora ambos os sistemas de busca (eleições 2014 e DivulgaCand) registrem ele como Ricardo Kleim, a propaganda eleitoral usava o nome Klein</t>
  </si>
  <si>
    <t>Joao Pessoa</t>
  </si>
  <si>
    <t>Pó Royal</t>
  </si>
  <si>
    <t>Sete Lagoas</t>
  </si>
  <si>
    <t>Lê e escreve</t>
  </si>
  <si>
    <t>Anapolis</t>
  </si>
  <si>
    <t>Professor Rony</t>
  </si>
  <si>
    <t>Duque de Caxias</t>
  </si>
  <si>
    <t>Professora Rose</t>
  </si>
  <si>
    <t>Buba Germano</t>
  </si>
  <si>
    <t>Frei Martinho</t>
  </si>
  <si>
    <t>Agrônomo</t>
  </si>
  <si>
    <t>Sandro Regis</t>
  </si>
  <si>
    <t>Três Lagoas</t>
  </si>
  <si>
    <t>São Borja</t>
  </si>
  <si>
    <t>Gramado</t>
  </si>
  <si>
    <t>Iporá</t>
  </si>
  <si>
    <t>Niquelândia</t>
  </si>
  <si>
    <t>Varzea Grande</t>
  </si>
  <si>
    <t>Cabo Frio</t>
  </si>
  <si>
    <t>Mossoro</t>
  </si>
  <si>
    <t>Brejo do Cruz</t>
  </si>
  <si>
    <t>F</t>
  </si>
  <si>
    <t>M</t>
  </si>
  <si>
    <t>Gênero</t>
  </si>
  <si>
    <t>* Defere - Defere todas as multas requeridas</t>
  </si>
  <si>
    <t>** Indefere - Indefere todas as multas requeridas</t>
  </si>
  <si>
    <t>*** Mista - Defere uma multa e indefere a outra</t>
  </si>
  <si>
    <t>*** Agregar negativa genérica, negativa com artigo e não tolerada</t>
  </si>
  <si>
    <t>* Porcentagens em relação ao total de fundamentos avaliados</t>
  </si>
  <si>
    <t>Taxa de Deferimento e Indeferimento</t>
  </si>
  <si>
    <r>
      <t xml:space="preserve">Propaganda antecipada (Art. 36, </t>
    </r>
    <r>
      <rPr>
        <b/>
        <i/>
        <sz val="11"/>
        <color theme="1"/>
        <rFont val="Calibri"/>
        <family val="2"/>
        <scheme val="minor"/>
      </rPr>
      <t>caput</t>
    </r>
    <r>
      <rPr>
        <b/>
        <sz val="11"/>
        <color theme="1"/>
        <rFont val="Calibri"/>
        <family val="2"/>
        <scheme val="minor"/>
      </rPr>
      <t xml:space="preserve"> e/ou Art. 57-A) (multa, § 3º)</t>
    </r>
  </si>
  <si>
    <r>
      <t xml:space="preserve">Propaganda paga na internet (Art. 57-C, </t>
    </r>
    <r>
      <rPr>
        <b/>
        <i/>
        <sz val="11"/>
        <color theme="1"/>
        <rFont val="Calibri"/>
        <family val="2"/>
        <scheme val="minor"/>
      </rPr>
      <t>caput</t>
    </r>
    <r>
      <rPr>
        <b/>
        <sz val="11"/>
        <color theme="1"/>
        <rFont val="Calibri"/>
        <family val="2"/>
        <scheme val="minor"/>
      </rPr>
      <t>) (multa, § 2º)</t>
    </r>
  </si>
  <si>
    <r>
      <t xml:space="preserve">Propaganda anônima (Art. 57-D, </t>
    </r>
    <r>
      <rPr>
        <b/>
        <i/>
        <sz val="11"/>
        <color theme="1"/>
        <rFont val="Calibri"/>
        <family val="2"/>
        <scheme val="minor"/>
      </rPr>
      <t>caput</t>
    </r>
    <r>
      <rPr>
        <b/>
        <sz val="11"/>
        <color theme="1"/>
        <rFont val="Calibri"/>
        <family val="2"/>
        <scheme val="minor"/>
      </rPr>
      <t>) (multa, § 2º)</t>
    </r>
  </si>
  <si>
    <r>
      <t xml:space="preserve">Atribuição indevida de autoria a terceiro (Art. 57-H, </t>
    </r>
    <r>
      <rPr>
        <b/>
        <i/>
        <sz val="11"/>
        <color theme="1"/>
        <rFont val="Calibri"/>
        <family val="2"/>
        <scheme val="minor"/>
      </rPr>
      <t>caput</t>
    </r>
    <r>
      <rPr>
        <b/>
        <sz val="11"/>
        <color theme="1"/>
        <rFont val="Calibri"/>
        <family val="2"/>
        <scheme val="minor"/>
      </rPr>
      <t>)</t>
    </r>
  </si>
  <si>
    <t>Pesquisas e Enquetes Eleitorais</t>
  </si>
  <si>
    <t>Propaganda Antecipada</t>
  </si>
  <si>
    <t>Propaganda com Estrutura Governamental</t>
  </si>
  <si>
    <t>Propaganda Anônima</t>
  </si>
  <si>
    <t>Propaganda paga na Internet</t>
  </si>
  <si>
    <t>Propaganda em Sítio de Pessoa Jurídica</t>
  </si>
  <si>
    <t>Propaganda Negativa</t>
  </si>
  <si>
    <t>Fundamento Retirada (Agregados)</t>
  </si>
  <si>
    <t>Fundamento Multa (Agregados)</t>
  </si>
  <si>
    <t>Frequência</t>
  </si>
  <si>
    <t>2 a 5</t>
  </si>
  <si>
    <t>6 a 10</t>
  </si>
  <si>
    <t>11 a 20</t>
  </si>
  <si>
    <t>mais de 20</t>
  </si>
  <si>
    <t>Tempo entre distribuição e liminar (dias)</t>
  </si>
  <si>
    <t>Nº de Dias</t>
  </si>
  <si>
    <t>Total de Decisões</t>
  </si>
  <si>
    <t>Valor Total</t>
  </si>
  <si>
    <t>Nº de Multas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</si>
</sst>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164" formatCode="*0#######&quot;-&quot;##&quot;.&quot;####&quot;.&quot;#&quot;.&quot;##&quot;.&quot;####"/>
    <numFmt numFmtId="165" formatCode="0.0%"/>
    <numFmt numFmtId="166" formatCode="#\º"/>
    <numFmt numFmtId="167" formatCode="&quot;R$&quot;\ #,##0.00"/>
  </numFmts>
  <fonts count="2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sz val="12.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FF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rgb="FFFFE2C6"/>
      </left>
      <right style="thin">
        <color rgb="FFFFE2C6"/>
      </right>
      <top style="thin">
        <color rgb="FFFFE2C6"/>
      </top>
      <bottom style="thin">
        <color rgb="FFFFE2C6"/>
      </bottom>
      <diagonal/>
    </border>
  </borders>
  <cellStyleXfs count="3">
    <xf numFmtId="0" fontId="0" fillId="0" borderId="0"/>
    <xf numFmtId="9" fontId="17" fillId="0" borderId="0" applyFont="0" applyFill="0" applyBorder="0" applyAlignment="0" applyProtection="0"/>
    <xf numFmtId="0" fontId="16" fillId="0" borderId="0"/>
  </cellStyleXfs>
  <cellXfs count="229">
    <xf numFmtId="0" fontId="0" fillId="0" borderId="0" xfId="0"/>
    <xf numFmtId="0" fontId="0" fillId="2" borderId="0" xfId="0" applyFill="1"/>
    <xf numFmtId="0" fontId="0" fillId="0" borderId="0" xfId="0"/>
    <xf numFmtId="0" fontId="1" fillId="0" borderId="0" xfId="0" applyFont="1"/>
    <xf numFmtId="0" fontId="0" fillId="4" borderId="0" xfId="0" applyFill="1"/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Protection="1">
      <protection locked="0"/>
    </xf>
    <xf numFmtId="0" fontId="5" fillId="3" borderId="0" xfId="0" applyFont="1" applyFill="1" applyProtection="1">
      <protection locked="0"/>
    </xf>
    <xf numFmtId="164" fontId="0" fillId="0" borderId="0" xfId="0" applyNumberFormat="1" applyProtection="1">
      <protection locked="0"/>
    </xf>
    <xf numFmtId="0" fontId="0" fillId="4" borderId="0" xfId="0" applyFill="1" applyProtection="1">
      <protection locked="0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44" fontId="0" fillId="4" borderId="0" xfId="0" applyNumberFormat="1" applyFill="1" applyProtection="1">
      <protection locked="0"/>
    </xf>
    <xf numFmtId="0" fontId="0" fillId="2" borderId="0" xfId="0" applyFill="1" applyProtection="1">
      <protection locked="0"/>
    </xf>
    <xf numFmtId="0" fontId="4" fillId="3" borderId="0" xfId="0" applyFont="1" applyFill="1" applyProtection="1"/>
    <xf numFmtId="0" fontId="3" fillId="2" borderId="0" xfId="0" applyFont="1" applyFill="1" applyProtection="1"/>
    <xf numFmtId="0" fontId="3" fillId="4" borderId="0" xfId="0" applyFont="1" applyFill="1" applyProtection="1"/>
    <xf numFmtId="44" fontId="3" fillId="4" borderId="0" xfId="0" applyNumberFormat="1" applyFont="1" applyFill="1" applyProtection="1"/>
    <xf numFmtId="0" fontId="0" fillId="0" borderId="0" xfId="0" applyFill="1"/>
    <xf numFmtId="0" fontId="3" fillId="0" borderId="0" xfId="0" applyFont="1" applyFill="1" applyProtection="1"/>
    <xf numFmtId="164" fontId="0" fillId="0" borderId="0" xfId="0" applyNumberFormat="1" applyFill="1" applyProtection="1">
      <protection locked="0"/>
    </xf>
    <xf numFmtId="44" fontId="0" fillId="0" borderId="0" xfId="0" applyNumberFormat="1" applyFill="1" applyProtection="1">
      <protection locked="0"/>
    </xf>
    <xf numFmtId="44" fontId="3" fillId="0" borderId="0" xfId="0" applyNumberFormat="1" applyFont="1" applyFill="1" applyProtection="1"/>
    <xf numFmtId="14" fontId="0" fillId="4" borderId="0" xfId="0" applyNumberFormat="1" applyFill="1" applyAlignment="1" applyProtection="1">
      <alignment horizontal="center" vertical="center"/>
      <protection locked="0"/>
    </xf>
    <xf numFmtId="44" fontId="0" fillId="0" borderId="0" xfId="0" applyNumberFormat="1" applyProtection="1">
      <protection locked="0"/>
    </xf>
    <xf numFmtId="0" fontId="6" fillId="0" borderId="0" xfId="0" applyFont="1"/>
    <xf numFmtId="0" fontId="0" fillId="0" borderId="2" xfId="0" applyBorder="1" applyAlignment="1" applyProtection="1">
      <alignment horizontal="center" vertical="center" wrapText="1"/>
      <protection locked="0"/>
    </xf>
    <xf numFmtId="0" fontId="7" fillId="0" borderId="0" xfId="0" applyFont="1" applyProtection="1">
      <protection locked="0"/>
    </xf>
    <xf numFmtId="0" fontId="0" fillId="6" borderId="0" xfId="0" applyFill="1" applyProtection="1">
      <protection locked="0"/>
    </xf>
    <xf numFmtId="0" fontId="6" fillId="0" borderId="0" xfId="0" applyFont="1" applyProtection="1">
      <protection locked="0"/>
    </xf>
    <xf numFmtId="164" fontId="7" fillId="0" borderId="0" xfId="0" applyNumberFormat="1" applyFont="1" applyProtection="1">
      <protection locked="0"/>
    </xf>
    <xf numFmtId="0" fontId="0" fillId="4" borderId="0" xfId="0" quotePrefix="1" applyFill="1" applyProtection="1">
      <protection locked="0"/>
    </xf>
    <xf numFmtId="0" fontId="0" fillId="0" borderId="0" xfId="0" applyAlignment="1">
      <alignment horizontal="right"/>
    </xf>
    <xf numFmtId="0" fontId="3" fillId="4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44" fontId="3" fillId="0" borderId="0" xfId="0" applyNumberFormat="1" applyFont="1" applyFill="1" applyAlignment="1" applyProtection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0" fillId="0" borderId="0" xfId="0" applyFont="1" applyAlignment="1"/>
    <xf numFmtId="0" fontId="8" fillId="0" borderId="0" xfId="0" applyFont="1"/>
    <xf numFmtId="0" fontId="8" fillId="0" borderId="0" xfId="0" applyFont="1" applyAlignment="1"/>
    <xf numFmtId="0" fontId="8" fillId="0" borderId="0" xfId="0" applyFont="1" applyFill="1" applyAlignment="1"/>
    <xf numFmtId="0" fontId="8" fillId="0" borderId="0" xfId="0" applyFont="1" applyFill="1" applyBorder="1" applyAlignment="1"/>
    <xf numFmtId="0" fontId="11" fillId="0" borderId="0" xfId="0" applyFont="1" applyFill="1" applyAlignment="1"/>
    <xf numFmtId="0" fontId="8" fillId="0" borderId="0" xfId="0" applyFont="1" applyFill="1"/>
    <xf numFmtId="0" fontId="9" fillId="0" borderId="0" xfId="0" applyFont="1" applyFill="1" applyAlignment="1"/>
    <xf numFmtId="0" fontId="12" fillId="0" borderId="0" xfId="0" applyFont="1" applyBorder="1" applyAlignment="1">
      <alignment horizontal="left" vertical="center" wrapText="1"/>
    </xf>
    <xf numFmtId="0" fontId="10" fillId="0" borderId="0" xfId="0" applyFont="1" applyAlignment="1"/>
    <xf numFmtId="0" fontId="8" fillId="6" borderId="0" xfId="0" applyFont="1" applyFill="1"/>
    <xf numFmtId="0" fontId="12" fillId="0" borderId="0" xfId="0" applyFont="1" applyFill="1" applyBorder="1"/>
    <xf numFmtId="0" fontId="12" fillId="0" borderId="0" xfId="0" applyFont="1" applyFill="1" applyBorder="1" applyAlignment="1">
      <alignment vertical="top" wrapText="1"/>
    </xf>
    <xf numFmtId="0" fontId="15" fillId="3" borderId="0" xfId="0" applyFont="1" applyFill="1" applyBorder="1" applyAlignment="1">
      <alignment vertical="top" wrapText="1"/>
    </xf>
    <xf numFmtId="0" fontId="15" fillId="3" borderId="0" xfId="0" applyFont="1" applyFill="1" applyBorder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Font="1" applyProtection="1">
      <protection locked="0"/>
    </xf>
    <xf numFmtId="0" fontId="7" fillId="5" borderId="1" xfId="0" applyFont="1" applyFill="1" applyBorder="1" applyAlignment="1">
      <alignment horizontal="right" vertical="center"/>
    </xf>
    <xf numFmtId="0" fontId="7" fillId="5" borderId="1" xfId="0" applyFont="1" applyFill="1" applyBorder="1" applyAlignment="1" applyProtection="1">
      <alignment horizontal="right" vertical="center"/>
      <protection locked="0"/>
    </xf>
    <xf numFmtId="0" fontId="0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2" fillId="3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4" borderId="0" xfId="0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15" fillId="3" borderId="0" xfId="0" applyFont="1" applyFill="1"/>
    <xf numFmtId="0" fontId="12" fillId="0" borderId="0" xfId="0" applyFont="1" applyFill="1" applyProtection="1">
      <protection locked="0"/>
    </xf>
    <xf numFmtId="0" fontId="7" fillId="0" borderId="1" xfId="0" applyFont="1" applyFill="1" applyBorder="1" applyAlignment="1" applyProtection="1">
      <alignment horizontal="right" vertical="center"/>
      <protection locked="0"/>
    </xf>
    <xf numFmtId="0" fontId="0" fillId="0" borderId="0" xfId="0" applyFont="1" applyFill="1" applyProtection="1">
      <protection locked="0"/>
    </xf>
    <xf numFmtId="165" fontId="0" fillId="0" borderId="0" xfId="1" applyNumberFormat="1" applyFont="1"/>
    <xf numFmtId="44" fontId="0" fillId="0" borderId="0" xfId="0" applyNumberFormat="1"/>
    <xf numFmtId="0" fontId="3" fillId="0" borderId="0" xfId="0" applyFont="1" applyFill="1"/>
    <xf numFmtId="0" fontId="2" fillId="3" borderId="0" xfId="0" applyFont="1" applyFill="1" applyAlignment="1"/>
    <xf numFmtId="0" fontId="2" fillId="3" borderId="0" xfId="0" applyFont="1" applyFill="1"/>
    <xf numFmtId="0" fontId="0" fillId="0" borderId="0" xfId="0" applyFont="1" applyFill="1" applyAlignment="1"/>
    <xf numFmtId="0" fontId="0" fillId="0" borderId="0" xfId="0" applyFont="1" applyFill="1" applyBorder="1" applyAlignment="1"/>
    <xf numFmtId="0" fontId="10" fillId="0" borderId="0" xfId="0" applyFont="1" applyFill="1" applyAlignment="1"/>
    <xf numFmtId="0" fontId="0" fillId="0" borderId="0" xfId="0" applyFont="1" applyFill="1"/>
    <xf numFmtId="0" fontId="0" fillId="3" borderId="0" xfId="0" applyFont="1" applyFill="1" applyAlignment="1"/>
    <xf numFmtId="0" fontId="0" fillId="0" borderId="0" xfId="0" applyFont="1"/>
    <xf numFmtId="0" fontId="3" fillId="0" borderId="0" xfId="0" applyFont="1"/>
    <xf numFmtId="0" fontId="2" fillId="3" borderId="0" xfId="0" applyFont="1" applyFill="1" applyAlignment="1">
      <alignment horizontal="center" vertical="center"/>
    </xf>
    <xf numFmtId="0" fontId="16" fillId="0" borderId="0" xfId="0" applyFont="1" applyFill="1"/>
    <xf numFmtId="0" fontId="0" fillId="0" borderId="0" xfId="0" applyAlignment="1">
      <alignment horizontal="center"/>
    </xf>
    <xf numFmtId="165" fontId="0" fillId="4" borderId="0" xfId="1" applyNumberFormat="1" applyFont="1" applyFill="1"/>
    <xf numFmtId="0" fontId="0" fillId="6" borderId="0" xfId="0" applyFill="1"/>
    <xf numFmtId="165" fontId="0" fillId="6" borderId="0" xfId="1" applyNumberFormat="1" applyFont="1" applyFill="1"/>
    <xf numFmtId="44" fontId="0" fillId="6" borderId="0" xfId="0" applyNumberFormat="1" applyFill="1"/>
    <xf numFmtId="0" fontId="0" fillId="0" borderId="0" xfId="0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horizontal="center"/>
    </xf>
    <xf numFmtId="165" fontId="0" fillId="6" borderId="0" xfId="1" applyNumberFormat="1" applyFont="1" applyFill="1" applyAlignment="1">
      <alignment horizontal="center"/>
    </xf>
    <xf numFmtId="165" fontId="0" fillId="0" borderId="0" xfId="1" applyNumberFormat="1" applyFont="1" applyAlignment="1">
      <alignment horizontal="center"/>
    </xf>
    <xf numFmtId="165" fontId="0" fillId="6" borderId="0" xfId="1" applyNumberFormat="1" applyFont="1" applyFill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165" fontId="0" fillId="4" borderId="0" xfId="1" applyNumberFormat="1" applyFont="1" applyFill="1" applyAlignment="1">
      <alignment horizontal="center" vertical="center"/>
    </xf>
    <xf numFmtId="9" fontId="2" fillId="3" borderId="0" xfId="1" applyFont="1" applyFill="1" applyAlignment="1">
      <alignment horizontal="center" vertical="center"/>
    </xf>
    <xf numFmtId="9" fontId="2" fillId="3" borderId="0" xfId="1" applyNumberFormat="1" applyFont="1" applyFill="1" applyAlignment="1">
      <alignment horizontal="center" vertical="center"/>
    </xf>
    <xf numFmtId="0" fontId="8" fillId="4" borderId="0" xfId="0" applyFont="1" applyFill="1"/>
    <xf numFmtId="0" fontId="8" fillId="7" borderId="0" xfId="0" applyFont="1" applyFill="1"/>
    <xf numFmtId="9" fontId="2" fillId="3" borderId="0" xfId="1" applyFont="1" applyFill="1"/>
    <xf numFmtId="0" fontId="8" fillId="7" borderId="0" xfId="0" applyFont="1" applyFill="1" applyAlignment="1">
      <alignment horizontal="center"/>
    </xf>
    <xf numFmtId="0" fontId="2" fillId="3" borderId="0" xfId="1" applyNumberFormat="1" applyFont="1" applyFill="1"/>
    <xf numFmtId="14" fontId="0" fillId="0" borderId="0" xfId="0" applyNumberFormat="1"/>
    <xf numFmtId="0" fontId="2" fillId="0" borderId="0" xfId="0" applyFont="1" applyFill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20" fillId="0" borderId="0" xfId="0" applyFont="1" applyFill="1" applyAlignment="1" applyProtection="1">
      <alignment horizontal="center" vertical="center"/>
      <protection locked="0"/>
    </xf>
    <xf numFmtId="0" fontId="20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0" fontId="3" fillId="0" borderId="0" xfId="0" applyFont="1" applyFill="1" applyAlignment="1" applyProtection="1">
      <alignment horizontal="left" vertical="center"/>
      <protection locked="0"/>
    </xf>
    <xf numFmtId="0" fontId="8" fillId="6" borderId="0" xfId="0" applyFont="1" applyFill="1" applyAlignment="1"/>
    <xf numFmtId="0" fontId="12" fillId="0" borderId="0" xfId="0" applyFont="1" applyFill="1"/>
    <xf numFmtId="0" fontId="2" fillId="3" borderId="0" xfId="0" applyFont="1" applyFill="1" applyAlignment="1">
      <alignment horizontal="center" vertical="center"/>
    </xf>
    <xf numFmtId="1" fontId="0" fillId="0" borderId="0" xfId="1" applyNumberFormat="1" applyFont="1" applyAlignment="1">
      <alignment horizontal="center" vertical="center"/>
    </xf>
    <xf numFmtId="1" fontId="0" fillId="4" borderId="0" xfId="1" applyNumberFormat="1" applyFont="1" applyFill="1" applyAlignment="1">
      <alignment horizontal="center" vertical="center"/>
    </xf>
    <xf numFmtId="1" fontId="15" fillId="3" borderId="0" xfId="1" applyNumberFormat="1" applyFont="1" applyFill="1" applyAlignment="1">
      <alignment horizontal="center" vertical="center"/>
    </xf>
    <xf numFmtId="9" fontId="15" fillId="3" borderId="0" xfId="1" applyFont="1" applyFill="1" applyAlignment="1">
      <alignment horizontal="center" vertical="center"/>
    </xf>
    <xf numFmtId="9" fontId="15" fillId="3" borderId="0" xfId="1" applyNumberFormat="1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8" fillId="7" borderId="0" xfId="0" applyFont="1" applyFill="1" applyAlignment="1">
      <alignment horizontal="center"/>
    </xf>
    <xf numFmtId="0" fontId="8" fillId="7" borderId="0" xfId="0" applyFont="1" applyFill="1" applyAlignment="1">
      <alignment horizontal="center" vertical="center"/>
    </xf>
    <xf numFmtId="0" fontId="22" fillId="3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9" fontId="2" fillId="0" borderId="0" xfId="1" applyNumberFormat="1" applyFont="1" applyFill="1" applyAlignment="1">
      <alignment horizontal="center" vertical="center"/>
    </xf>
    <xf numFmtId="9" fontId="2" fillId="0" borderId="0" xfId="1" applyFont="1" applyFill="1" applyAlignment="1">
      <alignment horizontal="center" vertical="center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9" fontId="2" fillId="3" borderId="0" xfId="0" applyNumberFormat="1" applyFont="1" applyFill="1" applyAlignment="1">
      <alignment horizontal="center" vertical="center"/>
    </xf>
    <xf numFmtId="165" fontId="0" fillId="4" borderId="0" xfId="0" applyNumberFormat="1" applyFill="1" applyAlignment="1">
      <alignment horizontal="center" vertical="center"/>
    </xf>
    <xf numFmtId="165" fontId="0" fillId="4" borderId="0" xfId="0" applyNumberFormat="1" applyFill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/>
    </xf>
    <xf numFmtId="0" fontId="8" fillId="7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165" fontId="0" fillId="0" borderId="0" xfId="1" applyNumberFormat="1" applyFont="1" applyFill="1" applyAlignment="1">
      <alignment horizontal="center" vertical="center"/>
    </xf>
    <xf numFmtId="165" fontId="0" fillId="0" borderId="0" xfId="1" applyNumberFormat="1" applyFont="1" applyFill="1"/>
    <xf numFmtId="165" fontId="12" fillId="0" borderId="0" xfId="1" applyNumberFormat="1" applyFont="1" applyFill="1" applyBorder="1"/>
    <xf numFmtId="9" fontId="15" fillId="3" borderId="0" xfId="1" applyFont="1" applyFill="1" applyBorder="1"/>
    <xf numFmtId="0" fontId="12" fillId="4" borderId="0" xfId="0" applyFont="1" applyFill="1" applyBorder="1" applyAlignment="1">
      <alignment vertical="top" wrapText="1"/>
    </xf>
    <xf numFmtId="0" fontId="12" fillId="4" borderId="0" xfId="0" applyFont="1" applyFill="1" applyBorder="1"/>
    <xf numFmtId="165" fontId="12" fillId="4" borderId="0" xfId="1" applyNumberFormat="1" applyFont="1" applyFill="1" applyBorder="1"/>
    <xf numFmtId="9" fontId="15" fillId="3" borderId="0" xfId="1" applyFont="1" applyFill="1"/>
    <xf numFmtId="0" fontId="0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/>
    </xf>
    <xf numFmtId="0" fontId="16" fillId="4" borderId="0" xfId="0" applyFont="1" applyFill="1" applyAlignment="1">
      <alignment horizontal="center" vertical="center"/>
    </xf>
    <xf numFmtId="0" fontId="0" fillId="4" borderId="0" xfId="0" applyFont="1" applyFill="1" applyAlignment="1">
      <alignment horizontal="center"/>
    </xf>
    <xf numFmtId="9" fontId="15" fillId="0" borderId="0" xfId="1" applyFont="1" applyFill="1" applyBorder="1"/>
    <xf numFmtId="0" fontId="0" fillId="0" borderId="0" xfId="0" applyFill="1" applyBorder="1"/>
    <xf numFmtId="0" fontId="2" fillId="0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1" fontId="12" fillId="0" borderId="0" xfId="1" applyNumberFormat="1" applyFont="1" applyFill="1" applyBorder="1"/>
    <xf numFmtId="1" fontId="12" fillId="4" borderId="0" xfId="1" applyNumberFormat="1" applyFont="1" applyFill="1" applyBorder="1"/>
    <xf numFmtId="165" fontId="15" fillId="3" borderId="0" xfId="1" applyNumberFormat="1" applyFont="1" applyFill="1" applyBorder="1"/>
    <xf numFmtId="1" fontId="15" fillId="3" borderId="0" xfId="1" applyNumberFormat="1" applyFont="1" applyFill="1" applyBorder="1"/>
    <xf numFmtId="0" fontId="23" fillId="8" borderId="0" xfId="2" applyFont="1" applyFill="1" applyAlignment="1">
      <alignment horizontal="center"/>
    </xf>
    <xf numFmtId="166" fontId="23" fillId="8" borderId="0" xfId="2" applyNumberFormat="1" applyFont="1" applyFill="1" applyAlignment="1">
      <alignment horizontal="center"/>
    </xf>
    <xf numFmtId="10" fontId="23" fillId="8" borderId="0" xfId="2" applyNumberFormat="1" applyFont="1" applyFill="1" applyAlignment="1">
      <alignment horizontal="center"/>
    </xf>
    <xf numFmtId="14" fontId="23" fillId="8" borderId="0" xfId="2" applyNumberFormat="1" applyFont="1" applyFill="1" applyAlignment="1">
      <alignment horizontal="center"/>
    </xf>
    <xf numFmtId="167" fontId="23" fillId="8" borderId="0" xfId="2" applyNumberFormat="1" applyFont="1" applyFill="1" applyAlignment="1">
      <alignment horizontal="center"/>
    </xf>
    <xf numFmtId="0" fontId="16" fillId="0" borderId="0" xfId="2" applyFont="1" applyAlignment="1"/>
    <xf numFmtId="0" fontId="10" fillId="0" borderId="0" xfId="2" applyFont="1" applyFill="1" applyAlignment="1">
      <alignment horizontal="left"/>
    </xf>
    <xf numFmtId="167" fontId="10" fillId="0" borderId="0" xfId="2" applyNumberFormat="1" applyFont="1" applyFill="1" applyAlignment="1">
      <alignment horizontal="left"/>
    </xf>
    <xf numFmtId="167" fontId="16" fillId="0" borderId="0" xfId="2" applyNumberFormat="1" applyFont="1" applyAlignment="1"/>
    <xf numFmtId="167" fontId="16" fillId="2" borderId="0" xfId="2" applyNumberFormat="1" applyFont="1" applyFill="1" applyAlignment="1"/>
    <xf numFmtId="0" fontId="16" fillId="0" borderId="0" xfId="2" applyFont="1" applyFill="1"/>
    <xf numFmtId="3" fontId="16" fillId="0" borderId="0" xfId="2" applyNumberFormat="1" applyFont="1" applyAlignment="1">
      <alignment horizontal="center" vertical="center" wrapText="1"/>
    </xf>
    <xf numFmtId="3" fontId="16" fillId="0" borderId="0" xfId="2" applyNumberFormat="1" applyFont="1" applyAlignment="1">
      <alignment horizontal="center" vertical="center"/>
    </xf>
    <xf numFmtId="0" fontId="16" fillId="0" borderId="0" xfId="2" applyFont="1" applyAlignment="1">
      <alignment wrapText="1"/>
    </xf>
    <xf numFmtId="0" fontId="16" fillId="0" borderId="0" xfId="2" applyFont="1"/>
    <xf numFmtId="0" fontId="2" fillId="0" borderId="0" xfId="0" applyFont="1" applyFill="1" applyAlignment="1"/>
    <xf numFmtId="0" fontId="2" fillId="3" borderId="0" xfId="0" applyFont="1" applyFill="1" applyAlignment="1">
      <alignment horizontal="center" vertical="center"/>
    </xf>
    <xf numFmtId="3" fontId="10" fillId="0" borderId="0" xfId="2" applyNumberFormat="1" applyFont="1" applyAlignment="1">
      <alignment horizontal="center" vertical="center"/>
    </xf>
    <xf numFmtId="3" fontId="16" fillId="0" borderId="0" xfId="2" applyNumberFormat="1" applyFont="1" applyFill="1" applyAlignment="1">
      <alignment horizontal="center" vertical="center"/>
    </xf>
    <xf numFmtId="3" fontId="24" fillId="0" borderId="0" xfId="2" applyNumberFormat="1" applyFont="1" applyAlignment="1">
      <alignment horizontal="center" vertical="center"/>
    </xf>
    <xf numFmtId="3" fontId="10" fillId="0" borderId="0" xfId="2" applyNumberFormat="1" applyFont="1" applyFill="1" applyAlignment="1">
      <alignment horizontal="center" vertical="center"/>
    </xf>
    <xf numFmtId="166" fontId="16" fillId="0" borderId="0" xfId="2" applyNumberFormat="1" applyFont="1" applyFill="1" applyAlignment="1">
      <alignment horizontal="center" vertical="center"/>
    </xf>
    <xf numFmtId="10" fontId="16" fillId="0" borderId="0" xfId="2" applyNumberFormat="1" applyFont="1" applyFill="1" applyAlignment="1">
      <alignment horizontal="center" vertical="center"/>
    </xf>
    <xf numFmtId="14" fontId="16" fillId="0" borderId="0" xfId="2" applyNumberFormat="1" applyFont="1" applyAlignment="1">
      <alignment horizontal="center" vertical="center"/>
    </xf>
    <xf numFmtId="0" fontId="16" fillId="0" borderId="0" xfId="2" applyFont="1" applyFill="1" applyAlignment="1">
      <alignment horizontal="center" vertical="center"/>
    </xf>
    <xf numFmtId="166" fontId="16" fillId="0" borderId="0" xfId="2" applyNumberFormat="1" applyFont="1" applyFill="1" applyBorder="1" applyAlignment="1">
      <alignment horizontal="center" vertical="center"/>
    </xf>
    <xf numFmtId="10" fontId="16" fillId="0" borderId="0" xfId="2" applyNumberFormat="1" applyFont="1" applyAlignment="1">
      <alignment horizontal="center" vertical="center"/>
    </xf>
    <xf numFmtId="10" fontId="16" fillId="0" borderId="0" xfId="2" applyNumberFormat="1" applyFont="1" applyFill="1" applyBorder="1" applyAlignment="1">
      <alignment horizontal="center" vertical="center"/>
    </xf>
    <xf numFmtId="0" fontId="16" fillId="0" borderId="0" xfId="2" applyFont="1" applyFill="1" applyBorder="1" applyAlignment="1">
      <alignment horizontal="center" vertical="center"/>
    </xf>
    <xf numFmtId="0" fontId="16" fillId="0" borderId="0" xfId="2" applyFont="1" applyAlignment="1">
      <alignment horizontal="center" vertical="center"/>
    </xf>
    <xf numFmtId="166" fontId="16" fillId="0" borderId="0" xfId="2" applyNumberFormat="1" applyFont="1" applyAlignment="1">
      <alignment horizontal="center" vertical="center"/>
    </xf>
    <xf numFmtId="166" fontId="10" fillId="0" borderId="0" xfId="2" applyNumberFormat="1" applyFont="1" applyAlignment="1">
      <alignment horizontal="center" vertical="center"/>
    </xf>
    <xf numFmtId="10" fontId="10" fillId="0" borderId="0" xfId="2" applyNumberFormat="1" applyFont="1" applyAlignment="1">
      <alignment horizontal="center" vertical="center"/>
    </xf>
    <xf numFmtId="166" fontId="16" fillId="9" borderId="0" xfId="2" applyNumberFormat="1" applyFont="1" applyFill="1" applyAlignment="1">
      <alignment horizontal="center" vertical="center"/>
    </xf>
    <xf numFmtId="0" fontId="10" fillId="0" borderId="0" xfId="2" applyFont="1" applyFill="1" applyAlignment="1">
      <alignment horizontal="center" vertical="center"/>
    </xf>
    <xf numFmtId="166" fontId="10" fillId="0" borderId="0" xfId="2" applyNumberFormat="1" applyFont="1" applyFill="1" applyAlignment="1">
      <alignment horizontal="center" vertical="center"/>
    </xf>
    <xf numFmtId="10" fontId="10" fillId="0" borderId="0" xfId="2" applyNumberFormat="1" applyFont="1" applyFill="1" applyAlignment="1">
      <alignment horizontal="center" vertical="center"/>
    </xf>
    <xf numFmtId="14" fontId="10" fillId="0" borderId="0" xfId="2" applyNumberFormat="1" applyFont="1" applyFill="1" applyAlignment="1">
      <alignment horizontal="center" vertical="center"/>
    </xf>
    <xf numFmtId="167" fontId="10" fillId="2" borderId="0" xfId="2" applyNumberFormat="1" applyFont="1" applyFill="1" applyAlignment="1">
      <alignment horizontal="center" vertical="center"/>
    </xf>
    <xf numFmtId="167" fontId="16" fillId="0" borderId="0" xfId="2" applyNumberFormat="1" applyFont="1" applyAlignment="1">
      <alignment horizontal="center" vertical="center"/>
    </xf>
    <xf numFmtId="167" fontId="16" fillId="2" borderId="0" xfId="2" applyNumberFormat="1" applyFont="1" applyFill="1" applyAlignment="1">
      <alignment horizontal="center" vertical="center"/>
    </xf>
    <xf numFmtId="167" fontId="16" fillId="9" borderId="0" xfId="2" applyNumberFormat="1" applyFont="1" applyFill="1" applyAlignment="1">
      <alignment horizontal="center" vertical="center"/>
    </xf>
    <xf numFmtId="0" fontId="10" fillId="2" borderId="0" xfId="2" applyFont="1" applyFill="1" applyAlignment="1">
      <alignment horizontal="center" vertical="center"/>
    </xf>
    <xf numFmtId="0" fontId="16" fillId="2" borderId="0" xfId="2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165" fontId="2" fillId="3" borderId="0" xfId="0" applyNumberFormat="1" applyFont="1" applyFill="1"/>
    <xf numFmtId="0" fontId="15" fillId="0" borderId="0" xfId="0" applyFont="1" applyFill="1" applyAlignment="1"/>
    <xf numFmtId="9" fontId="15" fillId="0" borderId="0" xfId="1" applyFont="1" applyFill="1" applyAlignment="1">
      <alignment horizontal="center" vertical="center"/>
    </xf>
    <xf numFmtId="0" fontId="21" fillId="0" borderId="0" xfId="0" applyFont="1"/>
    <xf numFmtId="16" fontId="0" fillId="0" borderId="0" xfId="0" applyNumberFormat="1" applyAlignment="1">
      <alignment horizontal="center" vertical="center"/>
    </xf>
    <xf numFmtId="9" fontId="0" fillId="0" borderId="0" xfId="1" applyFont="1"/>
    <xf numFmtId="0" fontId="15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5" fillId="3" borderId="0" xfId="0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6" borderId="0" xfId="0" applyFont="1" applyFill="1" applyAlignment="1">
      <alignment horizontal="center"/>
    </xf>
    <xf numFmtId="0" fontId="8" fillId="7" borderId="0" xfId="0" applyFont="1" applyFill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Fill="1" applyAlignment="1">
      <alignment horizontal="center"/>
    </xf>
  </cellXfs>
  <cellStyles count="3">
    <cellStyle name="Normal" xfId="0" builtinId="0"/>
    <cellStyle name="Normal 2" xfId="2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/>
              <a:t>TAXA DE DEFERIMENTO POR UF - RETIRADA EM LIMINAR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'Sanções - Retirada'!$B$36</c:f>
              <c:strCache>
                <c:ptCount val="1"/>
                <c:pt idx="0">
                  <c:v>Defere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'Sanções - Retirada'!$A$37:$A$63</c:f>
              <c:strCache>
                <c:ptCount val="27"/>
                <c:pt idx="0">
                  <c:v>AC</c:v>
                </c:pt>
                <c:pt idx="1">
                  <c:v>AL</c:v>
                </c:pt>
                <c:pt idx="2">
                  <c:v>AM</c:v>
                </c:pt>
                <c:pt idx="3">
                  <c:v>AP</c:v>
                </c:pt>
                <c:pt idx="4">
                  <c:v>BA</c:v>
                </c:pt>
                <c:pt idx="5">
                  <c:v>CE</c:v>
                </c:pt>
                <c:pt idx="6">
                  <c:v>DF</c:v>
                </c:pt>
                <c:pt idx="7">
                  <c:v>ES</c:v>
                </c:pt>
                <c:pt idx="8">
                  <c:v>GO</c:v>
                </c:pt>
                <c:pt idx="9">
                  <c:v>MA</c:v>
                </c:pt>
                <c:pt idx="10">
                  <c:v>MG</c:v>
                </c:pt>
                <c:pt idx="11">
                  <c:v>MS</c:v>
                </c:pt>
                <c:pt idx="12">
                  <c:v>MT</c:v>
                </c:pt>
                <c:pt idx="13">
                  <c:v>PA</c:v>
                </c:pt>
                <c:pt idx="14">
                  <c:v>PB</c:v>
                </c:pt>
                <c:pt idx="15">
                  <c:v>PE</c:v>
                </c:pt>
                <c:pt idx="16">
                  <c:v>PI</c:v>
                </c:pt>
                <c:pt idx="17">
                  <c:v>PR</c:v>
                </c:pt>
                <c:pt idx="18">
                  <c:v>RJ</c:v>
                </c:pt>
                <c:pt idx="19">
                  <c:v>RO</c:v>
                </c:pt>
                <c:pt idx="20">
                  <c:v>RN</c:v>
                </c:pt>
                <c:pt idx="21">
                  <c:v>RR</c:v>
                </c:pt>
                <c:pt idx="22">
                  <c:v>RS</c:v>
                </c:pt>
                <c:pt idx="23">
                  <c:v>SC</c:v>
                </c:pt>
                <c:pt idx="24">
                  <c:v>SE</c:v>
                </c:pt>
                <c:pt idx="25">
                  <c:v>SP</c:v>
                </c:pt>
                <c:pt idx="26">
                  <c:v>TO</c:v>
                </c:pt>
              </c:strCache>
            </c:strRef>
          </c:cat>
          <c:val>
            <c:numRef>
              <c:f>'Sanções - Retirada'!$B$37:$B$63</c:f>
              <c:numCache>
                <c:formatCode>0.0%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0.82352941176470584</c:v>
                </c:pt>
                <c:pt idx="5">
                  <c:v>0.6785714285714286</c:v>
                </c:pt>
                <c:pt idx="6">
                  <c:v>0.89655172413793105</c:v>
                </c:pt>
                <c:pt idx="7">
                  <c:v>0</c:v>
                </c:pt>
                <c:pt idx="8">
                  <c:v>0.4</c:v>
                </c:pt>
                <c:pt idx="9">
                  <c:v>0.66666666666666663</c:v>
                </c:pt>
                <c:pt idx="10">
                  <c:v>0.61538461538461542</c:v>
                </c:pt>
                <c:pt idx="11">
                  <c:v>1</c:v>
                </c:pt>
                <c:pt idx="12">
                  <c:v>0.8</c:v>
                </c:pt>
                <c:pt idx="13">
                  <c:v>1</c:v>
                </c:pt>
                <c:pt idx="14">
                  <c:v>0.6</c:v>
                </c:pt>
                <c:pt idx="15">
                  <c:v>0.53846153846153844</c:v>
                </c:pt>
                <c:pt idx="16">
                  <c:v>0.25</c:v>
                </c:pt>
                <c:pt idx="17">
                  <c:v>0.58333333333333337</c:v>
                </c:pt>
                <c:pt idx="18">
                  <c:v>0.76190476190476186</c:v>
                </c:pt>
                <c:pt idx="19">
                  <c:v>0.72727272727272729</c:v>
                </c:pt>
                <c:pt idx="20">
                  <c:v>0</c:v>
                </c:pt>
                <c:pt idx="21">
                  <c:v>0</c:v>
                </c:pt>
                <c:pt idx="22">
                  <c:v>0.83333333333333337</c:v>
                </c:pt>
                <c:pt idx="23">
                  <c:v>0.375</c:v>
                </c:pt>
                <c:pt idx="24">
                  <c:v>0.45454545454545453</c:v>
                </c:pt>
                <c:pt idx="25">
                  <c:v>0.7</c:v>
                </c:pt>
                <c:pt idx="26">
                  <c:v>0.33333333333333331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187-4D60-8C76-FB4AF8F52BD1}"/>
            </c:ext>
          </c:extLst>
        </c:ser>
        <c:ser>
          <c:idx val="1"/>
          <c:order val="1"/>
          <c:tx>
            <c:strRef>
              <c:f>'Sanções - Retirada'!$C$36</c:f>
              <c:strCache>
                <c:ptCount val="1"/>
                <c:pt idx="0">
                  <c:v>Indefere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'Sanções - Retirada'!$A$37:$A$63</c:f>
              <c:strCache>
                <c:ptCount val="27"/>
                <c:pt idx="0">
                  <c:v>AC</c:v>
                </c:pt>
                <c:pt idx="1">
                  <c:v>AL</c:v>
                </c:pt>
                <c:pt idx="2">
                  <c:v>AM</c:v>
                </c:pt>
                <c:pt idx="3">
                  <c:v>AP</c:v>
                </c:pt>
                <c:pt idx="4">
                  <c:v>BA</c:v>
                </c:pt>
                <c:pt idx="5">
                  <c:v>CE</c:v>
                </c:pt>
                <c:pt idx="6">
                  <c:v>DF</c:v>
                </c:pt>
                <c:pt idx="7">
                  <c:v>ES</c:v>
                </c:pt>
                <c:pt idx="8">
                  <c:v>GO</c:v>
                </c:pt>
                <c:pt idx="9">
                  <c:v>MA</c:v>
                </c:pt>
                <c:pt idx="10">
                  <c:v>MG</c:v>
                </c:pt>
                <c:pt idx="11">
                  <c:v>MS</c:v>
                </c:pt>
                <c:pt idx="12">
                  <c:v>MT</c:v>
                </c:pt>
                <c:pt idx="13">
                  <c:v>PA</c:v>
                </c:pt>
                <c:pt idx="14">
                  <c:v>PB</c:v>
                </c:pt>
                <c:pt idx="15">
                  <c:v>PE</c:v>
                </c:pt>
                <c:pt idx="16">
                  <c:v>PI</c:v>
                </c:pt>
                <c:pt idx="17">
                  <c:v>PR</c:v>
                </c:pt>
                <c:pt idx="18">
                  <c:v>RJ</c:v>
                </c:pt>
                <c:pt idx="19">
                  <c:v>RO</c:v>
                </c:pt>
                <c:pt idx="20">
                  <c:v>RN</c:v>
                </c:pt>
                <c:pt idx="21">
                  <c:v>RR</c:v>
                </c:pt>
                <c:pt idx="22">
                  <c:v>RS</c:v>
                </c:pt>
                <c:pt idx="23">
                  <c:v>SC</c:v>
                </c:pt>
                <c:pt idx="24">
                  <c:v>SE</c:v>
                </c:pt>
                <c:pt idx="25">
                  <c:v>SP</c:v>
                </c:pt>
                <c:pt idx="26">
                  <c:v>TO</c:v>
                </c:pt>
              </c:strCache>
            </c:strRef>
          </c:cat>
          <c:val>
            <c:numRef>
              <c:f>'Sanções - Retirada'!$C$37:$C$63</c:f>
              <c:numCache>
                <c:formatCode>0.0%</c:formatCode>
                <c:ptCount val="27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0.17647058823529413</c:v>
                </c:pt>
                <c:pt idx="5">
                  <c:v>0.32142857142857145</c:v>
                </c:pt>
                <c:pt idx="6">
                  <c:v>0.10344827586206896</c:v>
                </c:pt>
                <c:pt idx="7">
                  <c:v>0</c:v>
                </c:pt>
                <c:pt idx="8">
                  <c:v>0.6</c:v>
                </c:pt>
                <c:pt idx="9">
                  <c:v>0.33333333333333331</c:v>
                </c:pt>
                <c:pt idx="10">
                  <c:v>0.38461538461538464</c:v>
                </c:pt>
                <c:pt idx="11">
                  <c:v>0</c:v>
                </c:pt>
                <c:pt idx="12">
                  <c:v>0.2</c:v>
                </c:pt>
                <c:pt idx="13">
                  <c:v>0</c:v>
                </c:pt>
                <c:pt idx="14">
                  <c:v>0.4</c:v>
                </c:pt>
                <c:pt idx="15">
                  <c:v>0.46153846153846156</c:v>
                </c:pt>
                <c:pt idx="16">
                  <c:v>0.75</c:v>
                </c:pt>
                <c:pt idx="17">
                  <c:v>0.41666666666666669</c:v>
                </c:pt>
                <c:pt idx="18">
                  <c:v>0.23809523809523808</c:v>
                </c:pt>
                <c:pt idx="19">
                  <c:v>0.27272727272727271</c:v>
                </c:pt>
                <c:pt idx="20">
                  <c:v>1</c:v>
                </c:pt>
                <c:pt idx="21">
                  <c:v>0</c:v>
                </c:pt>
                <c:pt idx="22">
                  <c:v>0.16666666666666666</c:v>
                </c:pt>
                <c:pt idx="23">
                  <c:v>0.625</c:v>
                </c:pt>
                <c:pt idx="24">
                  <c:v>0.54545454545454541</c:v>
                </c:pt>
                <c:pt idx="25">
                  <c:v>0.3</c:v>
                </c:pt>
                <c:pt idx="26">
                  <c:v>0.66666666666666663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187-4D60-8C76-FB4AF8F52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5758752"/>
        <c:axId val="205759312"/>
      </c:barChart>
      <c:catAx>
        <c:axId val="205758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5759312"/>
        <c:crosses val="autoZero"/>
        <c:auto val="1"/>
        <c:lblAlgn val="ctr"/>
        <c:lblOffset val="100"/>
        <c:noMultiLvlLbl val="0"/>
      </c:catAx>
      <c:valAx>
        <c:axId val="205759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5758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Tempo entre</a:t>
            </a:r>
            <a:r>
              <a:rPr lang="pt-BR" baseline="0"/>
              <a:t> Distribuição e Liminar (Dias)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'Datas - Liminar'!$F$2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'Datas - Liminar'!$G$1</c:f>
              <c:strCache>
                <c:ptCount val="1"/>
                <c:pt idx="0">
                  <c:v>Frequência</c:v>
                </c:pt>
              </c:strCache>
            </c:strRef>
          </c:cat>
          <c:val>
            <c:numRef>
              <c:f>'Datas - Liminar'!$G$2</c:f>
              <c:numCache>
                <c:formatCode>General</c:formatCode>
                <c:ptCount val="1"/>
                <c:pt idx="0">
                  <c:v>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592-440D-9134-0FDCD8E7A74E}"/>
            </c:ext>
          </c:extLst>
        </c:ser>
        <c:ser>
          <c:idx val="1"/>
          <c:order val="1"/>
          <c:tx>
            <c:strRef>
              <c:f>'Datas - Liminar'!$F$3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'Datas - Liminar'!$G$1</c:f>
              <c:strCache>
                <c:ptCount val="1"/>
                <c:pt idx="0">
                  <c:v>Frequência</c:v>
                </c:pt>
              </c:strCache>
            </c:strRef>
          </c:cat>
          <c:val>
            <c:numRef>
              <c:f>'Datas - Liminar'!$G$3</c:f>
              <c:numCache>
                <c:formatCode>General</c:formatCode>
                <c:ptCount val="1"/>
                <c:pt idx="0">
                  <c:v>112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592-440D-9134-0FDCD8E7A74E}"/>
            </c:ext>
          </c:extLst>
        </c:ser>
        <c:ser>
          <c:idx val="2"/>
          <c:order val="2"/>
          <c:tx>
            <c:strRef>
              <c:f>'Datas - Liminar'!$F$4</c:f>
              <c:strCache>
                <c:ptCount val="1"/>
                <c:pt idx="0">
                  <c:v>2 a 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'Datas - Liminar'!$G$1</c:f>
              <c:strCache>
                <c:ptCount val="1"/>
                <c:pt idx="0">
                  <c:v>Frequência</c:v>
                </c:pt>
              </c:strCache>
            </c:strRef>
          </c:cat>
          <c:val>
            <c:numRef>
              <c:f>'Datas - Liminar'!$G$4</c:f>
              <c:numCache>
                <c:formatCode>General</c:formatCode>
                <c:ptCount val="1"/>
                <c:pt idx="0">
                  <c:v>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592-440D-9134-0FDCD8E7A74E}"/>
            </c:ext>
          </c:extLst>
        </c:ser>
        <c:ser>
          <c:idx val="3"/>
          <c:order val="3"/>
          <c:tx>
            <c:strRef>
              <c:f>'Datas - Liminar'!$F$5</c:f>
              <c:strCache>
                <c:ptCount val="1"/>
                <c:pt idx="0">
                  <c:v>6 a 10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'Datas - Liminar'!$G$1</c:f>
              <c:strCache>
                <c:ptCount val="1"/>
                <c:pt idx="0">
                  <c:v>Frequência</c:v>
                </c:pt>
              </c:strCache>
            </c:strRef>
          </c:cat>
          <c:val>
            <c:numRef>
              <c:f>'Datas - Liminar'!$G$5</c:f>
              <c:numCache>
                <c:formatCode>General</c:formatCode>
                <c:ptCount val="1"/>
                <c:pt idx="0">
                  <c:v>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592-440D-9134-0FDCD8E7A74E}"/>
            </c:ext>
          </c:extLst>
        </c:ser>
        <c:ser>
          <c:idx val="4"/>
          <c:order val="4"/>
          <c:tx>
            <c:strRef>
              <c:f>'Datas - Liminar'!$F$6</c:f>
              <c:strCache>
                <c:ptCount val="1"/>
                <c:pt idx="0">
                  <c:v>11 a 20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'Datas - Liminar'!$G$1</c:f>
              <c:strCache>
                <c:ptCount val="1"/>
                <c:pt idx="0">
                  <c:v>Frequência</c:v>
                </c:pt>
              </c:strCache>
            </c:strRef>
          </c:cat>
          <c:val>
            <c:numRef>
              <c:f>'Datas - Liminar'!$G$6</c:f>
              <c:numCache>
                <c:formatCode>General</c:formatCode>
                <c:ptCount val="1"/>
                <c:pt idx="0">
                  <c:v>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592-440D-9134-0FDCD8E7A74E}"/>
            </c:ext>
          </c:extLst>
        </c:ser>
        <c:ser>
          <c:idx val="5"/>
          <c:order val="5"/>
          <c:tx>
            <c:strRef>
              <c:f>'Datas - Liminar'!$F$7</c:f>
              <c:strCache>
                <c:ptCount val="1"/>
                <c:pt idx="0">
                  <c:v>mais de 20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'Datas - Liminar'!$G$1</c:f>
              <c:strCache>
                <c:ptCount val="1"/>
                <c:pt idx="0">
                  <c:v>Frequência</c:v>
                </c:pt>
              </c:strCache>
            </c:strRef>
          </c:cat>
          <c:val>
            <c:numRef>
              <c:f>'Datas - Liminar'!$G$7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6592-440D-9134-0FDCD8E7A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6423200"/>
        <c:axId val="206423760"/>
      </c:barChart>
      <c:catAx>
        <c:axId val="206423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6423760"/>
        <c:crosses val="autoZero"/>
        <c:auto val="1"/>
        <c:lblAlgn val="ctr"/>
        <c:lblOffset val="100"/>
        <c:noMultiLvlLbl val="0"/>
      </c:catAx>
      <c:valAx>
        <c:axId val="20642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6423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555810</xdr:colOff>
      <xdr:row>33</xdr:row>
      <xdr:rowOff>98610</xdr:rowOff>
    </xdr:from>
    <xdr:to>
      <xdr:col>21</xdr:col>
      <xdr:colOff>26894</xdr:colOff>
      <xdr:row>62</xdr:row>
      <xdr:rowOff>116541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220980</xdr:colOff>
      <xdr:row>1</xdr:row>
      <xdr:rowOff>22860</xdr:rowOff>
    </xdr:from>
    <xdr:to>
      <xdr:col>14</xdr:col>
      <xdr:colOff>525780</xdr:colOff>
      <xdr:row>16</xdr:row>
      <xdr:rowOff>22860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"/>
  <dimension ref="A1:IK485"/>
  <sheetViews>
    <sheetView tabSelected="1" zoomScale="115" zoomScaleNormal="115" workbookViewId="0">
      <pane xSplit="1" topLeftCell="CT1" activePane="topRight" state="frozen"/>
      <selection pane="topRight" activeCell="A15" sqref="A15:XFD15"/>
    </sheetView>
  </sheetViews>
  <sheetFormatPr defaultColWidth="8.85546875" defaultRowHeight="15" x14ac:dyDescent="0.25"/>
  <cols>
    <col min="1" max="1" width="25.42578125" style="10" customWidth="1"/>
    <col min="2" max="2" width="8.85546875" style="9"/>
    <col min="3" max="3" width="10" style="10" bestFit="1" customWidth="1"/>
    <col min="4" max="4" width="36.7109375" style="9" customWidth="1"/>
    <col min="5" max="5" width="23.140625" style="10" bestFit="1" customWidth="1"/>
    <col min="6" max="6" width="20.28515625" style="9" bestFit="1" customWidth="1"/>
    <col min="7" max="7" width="12.85546875" style="10" bestFit="1" customWidth="1"/>
    <col min="8" max="8" width="13.5703125" style="9" bestFit="1" customWidth="1"/>
    <col min="9" max="9" width="17" style="11" bestFit="1" customWidth="1"/>
    <col min="10" max="10" width="26" style="9" customWidth="1"/>
    <col min="11" max="11" width="17.85546875" style="11" bestFit="1" customWidth="1"/>
    <col min="12" max="12" width="19.5703125" style="9" bestFit="1" customWidth="1"/>
    <col min="13" max="13" width="17.140625" style="11" bestFit="1" customWidth="1"/>
    <col min="14" max="14" width="17.7109375" style="9" customWidth="1"/>
    <col min="15" max="15" width="21.28515625" style="11" customWidth="1"/>
    <col min="16" max="16" width="26" style="9" bestFit="1" customWidth="1"/>
    <col min="17" max="17" width="17.28515625" style="11" bestFit="1" customWidth="1"/>
    <col min="18" max="18" width="18.140625" style="9" bestFit="1" customWidth="1"/>
    <col min="19" max="19" width="17.140625" style="11" bestFit="1" customWidth="1"/>
    <col min="20" max="20" width="18.140625" style="9" bestFit="1" customWidth="1"/>
    <col min="21" max="21" width="22" style="11" bestFit="1" customWidth="1"/>
    <col min="22" max="22" width="16.28515625" style="9" bestFit="1" customWidth="1"/>
    <col min="23" max="23" width="17.28515625" style="11" bestFit="1" customWidth="1"/>
    <col min="24" max="24" width="17.7109375" style="9" bestFit="1" customWidth="1"/>
    <col min="25" max="25" width="17.140625" style="11" bestFit="1" customWidth="1"/>
    <col min="26" max="26" width="18.140625" style="9" bestFit="1" customWidth="1"/>
    <col min="27" max="27" width="22" style="11" bestFit="1" customWidth="1"/>
    <col min="28" max="28" width="11.42578125" style="9" bestFit="1" customWidth="1"/>
    <col min="29" max="29" width="13" style="11" bestFit="1" customWidth="1"/>
    <col min="30" max="30" width="13.140625" style="9" bestFit="1" customWidth="1"/>
    <col min="31" max="31" width="12.85546875" style="11" bestFit="1" customWidth="1"/>
    <col min="32" max="32" width="13.5703125" style="9" bestFit="1" customWidth="1"/>
    <col min="33" max="33" width="17" style="11" bestFit="1" customWidth="1"/>
    <col min="34" max="34" width="18.140625" style="16" bestFit="1" customWidth="1"/>
    <col min="35" max="35" width="41.5703125" style="11" customWidth="1"/>
    <col min="36" max="36" width="27.28515625" style="9" bestFit="1" customWidth="1"/>
    <col min="37" max="37" width="20" style="11" bestFit="1" customWidth="1"/>
    <col min="38" max="38" width="14.5703125" style="9" bestFit="1" customWidth="1"/>
    <col min="39" max="39" width="15.7109375" style="11" bestFit="1" customWidth="1"/>
    <col min="40" max="40" width="19.5703125" style="9" bestFit="1" customWidth="1"/>
    <col min="41" max="41" width="38.42578125" style="11" customWidth="1"/>
    <col min="42" max="42" width="27.28515625" style="9" bestFit="1" customWidth="1"/>
    <col min="43" max="43" width="19.5703125" style="11" bestFit="1" customWidth="1"/>
    <col min="44" max="44" width="15" style="9" bestFit="1" customWidth="1"/>
    <col min="45" max="45" width="16" style="11" bestFit="1" customWidth="1"/>
    <col min="46" max="46" width="20" style="9" bestFit="1" customWidth="1"/>
    <col min="47" max="47" width="45.5703125" style="11" customWidth="1"/>
    <col min="48" max="48" width="27.28515625" style="9" bestFit="1" customWidth="1"/>
    <col min="49" max="49" width="19.5703125" style="11" bestFit="1" customWidth="1"/>
    <col min="50" max="50" width="15" style="9" bestFit="1" customWidth="1"/>
    <col min="51" max="51" width="16" style="11" bestFit="1" customWidth="1"/>
    <col min="52" max="52" width="20" style="9" bestFit="1" customWidth="1"/>
    <col min="53" max="53" width="42.42578125" style="11" customWidth="1"/>
    <col min="54" max="54" width="28" style="9" bestFit="1" customWidth="1"/>
    <col min="55" max="55" width="19.5703125" style="11" bestFit="1" customWidth="1"/>
    <col min="56" max="56" width="15" style="9" bestFit="1" customWidth="1"/>
    <col min="57" max="57" width="16" style="11" bestFit="1" customWidth="1"/>
    <col min="58" max="58" width="20" style="9" bestFit="1" customWidth="1"/>
    <col min="59" max="59" width="38" style="11" customWidth="1"/>
    <col min="60" max="60" width="25.42578125" style="9" customWidth="1"/>
    <col min="61" max="61" width="17.42578125" style="11" bestFit="1" customWidth="1"/>
    <col min="62" max="62" width="11.42578125" style="9" bestFit="1" customWidth="1"/>
    <col min="63" max="63" width="12.140625" style="11" bestFit="1" customWidth="1"/>
    <col min="64" max="64" width="15.5703125" style="9" bestFit="1" customWidth="1"/>
    <col min="65" max="65" width="14.5703125" style="19" bestFit="1" customWidth="1"/>
    <col min="66" max="66" width="29.7109375" style="9" bestFit="1" customWidth="1"/>
    <col min="67" max="67" width="18.85546875" style="11" bestFit="1" customWidth="1"/>
    <col min="68" max="68" width="22" style="9" customWidth="1"/>
    <col min="69" max="69" width="22.42578125" style="11" bestFit="1" customWidth="1"/>
    <col min="70" max="70" width="29.140625" style="9" bestFit="1" customWidth="1"/>
    <col min="71" max="71" width="30" style="11" bestFit="1" customWidth="1"/>
    <col min="72" max="72" width="19.28515625" style="9" bestFit="1" customWidth="1"/>
    <col min="73" max="73" width="28.5703125" style="11" bestFit="1" customWidth="1"/>
    <col min="74" max="74" width="22.85546875" style="9" bestFit="1" customWidth="1"/>
    <col min="75" max="75" width="29.5703125" style="11" bestFit="1" customWidth="1"/>
    <col min="76" max="76" width="30" style="9" bestFit="1" customWidth="1"/>
    <col min="77" max="77" width="19.28515625" style="11" bestFit="1" customWidth="1"/>
    <col min="78" max="78" width="28.5703125" style="9" bestFit="1" customWidth="1"/>
    <col min="79" max="79" width="22.85546875" style="11" bestFit="1" customWidth="1"/>
    <col min="80" max="80" width="29.5703125" style="9" bestFit="1" customWidth="1"/>
    <col min="81" max="81" width="30.140625" style="11" bestFit="1" customWidth="1"/>
    <col min="82" max="82" width="31.140625" style="9" bestFit="1" customWidth="1"/>
    <col min="83" max="83" width="26.140625" style="11" customWidth="1"/>
    <col min="84" max="84" width="30.140625" style="16" bestFit="1" customWidth="1"/>
    <col min="85" max="85" width="29.140625" style="11" bestFit="1" customWidth="1"/>
    <col min="86" max="86" width="24.5703125" style="16" bestFit="1" customWidth="1"/>
    <col min="87" max="87" width="28.7109375" style="11" bestFit="1" customWidth="1"/>
    <col min="88" max="88" width="24.5703125" style="16" bestFit="1" customWidth="1"/>
    <col min="89" max="89" width="103.7109375" style="11" bestFit="1" customWidth="1"/>
    <col min="90" max="90" width="18.5703125" style="9" bestFit="1" customWidth="1"/>
    <col min="91" max="91" width="17.28515625" style="11" bestFit="1" customWidth="1"/>
    <col min="92" max="92" width="19.28515625" style="9" bestFit="1" customWidth="1"/>
    <col min="93" max="93" width="19.140625" style="11" customWidth="1"/>
    <col min="94" max="94" width="28.42578125" style="9" customWidth="1"/>
    <col min="95" max="95" width="25.42578125" style="11" customWidth="1"/>
    <col min="96" max="96" width="31.7109375" style="9" customWidth="1"/>
    <col min="97" max="97" width="17.140625" style="11" bestFit="1" customWidth="1"/>
    <col min="98" max="98" width="20.140625" style="9" customWidth="1"/>
    <col min="99" max="99" width="20" style="11" bestFit="1" customWidth="1"/>
    <col min="100" max="100" width="20.28515625" style="9" bestFit="1" customWidth="1"/>
    <col min="101" max="101" width="60.85546875" style="11" bestFit="1" customWidth="1"/>
    <col min="102" max="102" width="60.85546875" style="9" bestFit="1" customWidth="1"/>
    <col min="103" max="103" width="60.85546875" style="11" bestFit="1" customWidth="1"/>
    <col min="104" max="104" width="60.85546875" style="9" bestFit="1" customWidth="1"/>
    <col min="105" max="105" width="60.85546875" style="11" bestFit="1" customWidth="1"/>
    <col min="106" max="106" width="60.85546875" style="9" bestFit="1" customWidth="1"/>
    <col min="107" max="107" width="20.7109375" style="11" bestFit="1" customWidth="1"/>
    <col min="108" max="108" width="21.140625" style="9" bestFit="1" customWidth="1"/>
    <col min="109" max="109" width="35.140625" style="11" bestFit="1" customWidth="1"/>
    <col min="110" max="110" width="27.5703125" style="9" customWidth="1"/>
    <col min="111" max="111" width="30.140625" style="11" customWidth="1"/>
    <col min="112" max="112" width="22.140625" style="9" bestFit="1" customWidth="1"/>
    <col min="113" max="113" width="18.7109375" style="11" bestFit="1" customWidth="1"/>
    <col min="114" max="114" width="18.5703125" style="9" bestFit="1" customWidth="1"/>
    <col min="115" max="115" width="20.5703125" style="11" customWidth="1"/>
    <col min="116" max="116" width="24.42578125" style="9" customWidth="1"/>
    <col min="117" max="117" width="27" style="11" customWidth="1"/>
    <col min="118" max="118" width="25.42578125" style="9" customWidth="1"/>
    <col min="119" max="119" width="18.5703125" style="11" bestFit="1" customWidth="1"/>
    <col min="120" max="120" width="18.28515625" style="9" bestFit="1" customWidth="1"/>
    <col min="121" max="121" width="11" style="19" bestFit="1" customWidth="1"/>
    <col min="122" max="122" width="21.5703125" style="9" bestFit="1" customWidth="1"/>
    <col min="123" max="123" width="22" style="11" bestFit="1" customWidth="1"/>
    <col min="124" max="124" width="60.85546875" style="9" bestFit="1" customWidth="1"/>
    <col min="125" max="125" width="60.85546875" style="11" bestFit="1" customWidth="1"/>
    <col min="126" max="126" width="60.85546875" style="9" bestFit="1" customWidth="1"/>
    <col min="127" max="127" width="60.85546875" style="11" bestFit="1" customWidth="1"/>
    <col min="128" max="128" width="60.85546875" style="9" bestFit="1" customWidth="1"/>
    <col min="129" max="129" width="60.85546875" style="11" bestFit="1" customWidth="1"/>
    <col min="130" max="130" width="21" style="9" bestFit="1" customWidth="1"/>
    <col min="131" max="131" width="23.42578125" style="11" bestFit="1" customWidth="1"/>
    <col min="132" max="132" width="33" style="9" customWidth="1"/>
    <col min="133" max="133" width="31.5703125" style="11" customWidth="1"/>
    <col min="134" max="134" width="31.85546875" style="9" customWidth="1"/>
    <col min="135" max="135" width="22.5703125" style="11" customWidth="1"/>
    <col min="136" max="136" width="71.5703125" style="9" bestFit="1" customWidth="1"/>
    <col min="137" max="137" width="71.5703125" style="11" bestFit="1" customWidth="1"/>
    <col min="138" max="138" width="23.85546875" style="9" bestFit="1" customWidth="1"/>
    <col min="139" max="139" width="36.140625" style="11" customWidth="1"/>
    <col min="140" max="140" width="30.140625" style="9" customWidth="1"/>
    <col min="141" max="141" width="28.5703125" style="11" customWidth="1"/>
    <col min="142" max="142" width="23" style="9" customWidth="1"/>
    <col min="143" max="143" width="69" style="11" bestFit="1" customWidth="1"/>
    <col min="144" max="144" width="69" style="9" bestFit="1" customWidth="1"/>
    <col min="145" max="145" width="20.5703125" style="11" bestFit="1" customWidth="1"/>
    <col min="146" max="146" width="20.28515625" style="9" bestFit="1" customWidth="1"/>
    <col min="147" max="147" width="35.140625" style="11" customWidth="1"/>
    <col min="148" max="148" width="33" style="9" bestFit="1" customWidth="1"/>
    <col min="149" max="149" width="40.28515625" style="11" bestFit="1" customWidth="1"/>
    <col min="150" max="150" width="22.85546875" style="9" bestFit="1" customWidth="1"/>
    <col min="151" max="151" width="23" style="11" bestFit="1" customWidth="1"/>
    <col min="152" max="152" width="24.85546875" style="9" bestFit="1" customWidth="1"/>
    <col min="153" max="153" width="25.42578125" style="11" bestFit="1" customWidth="1"/>
    <col min="154" max="154" width="40.28515625" style="9" customWidth="1"/>
    <col min="155" max="155" width="23" style="11" bestFit="1" customWidth="1"/>
    <col min="156" max="156" width="38.28515625" style="9" customWidth="1"/>
    <col min="157" max="157" width="23.42578125" style="11" bestFit="1" customWidth="1"/>
    <col min="158" max="158" width="31.42578125" style="9" customWidth="1"/>
    <col min="159" max="159" width="23.42578125" style="11" bestFit="1" customWidth="1"/>
    <col min="160" max="160" width="25" style="9" customWidth="1"/>
    <col min="161" max="161" width="23.42578125" style="11" bestFit="1" customWidth="1"/>
    <col min="162" max="162" width="42.28515625" style="9" customWidth="1"/>
    <col min="163" max="163" width="23.42578125" style="11" bestFit="1" customWidth="1"/>
    <col min="164" max="164" width="32.85546875" style="9" bestFit="1" customWidth="1"/>
    <col min="165" max="165" width="23.42578125" style="11" bestFit="1" customWidth="1"/>
    <col min="166" max="166" width="36" style="9" bestFit="1" customWidth="1"/>
    <col min="167" max="167" width="23.42578125" style="11" bestFit="1" customWidth="1"/>
    <col min="168" max="168" width="40.28515625" style="9" bestFit="1" customWidth="1"/>
    <col min="169" max="169" width="23.42578125" style="11" bestFit="1" customWidth="1"/>
    <col min="170" max="170" width="40.28515625" style="9" bestFit="1" customWidth="1"/>
    <col min="171" max="171" width="23.42578125" style="11" bestFit="1" customWidth="1"/>
    <col min="172" max="172" width="17.85546875" style="9" bestFit="1" customWidth="1"/>
    <col min="173" max="173" width="24.42578125" style="11" bestFit="1" customWidth="1"/>
    <col min="174" max="174" width="20" style="16" bestFit="1" customWidth="1"/>
    <col min="175" max="175" width="43" style="11" bestFit="1" customWidth="1"/>
    <col min="176" max="176" width="22" style="9" bestFit="1" customWidth="1"/>
    <col min="177" max="177" width="24.85546875" style="11" bestFit="1" customWidth="1"/>
    <col min="178" max="178" width="23.42578125" style="9" bestFit="1" customWidth="1"/>
    <col min="179" max="179" width="35" style="11" bestFit="1" customWidth="1"/>
    <col min="180" max="180" width="25.28515625" style="9" bestFit="1" customWidth="1"/>
    <col min="181" max="181" width="23.42578125" style="11" bestFit="1" customWidth="1"/>
    <col min="182" max="182" width="29.140625" style="9" bestFit="1" customWidth="1"/>
    <col min="183" max="183" width="25.28515625" style="11" bestFit="1" customWidth="1"/>
    <col min="184" max="184" width="20.140625" style="9" bestFit="1" customWidth="1"/>
    <col min="185" max="185" width="27.7109375" style="11" bestFit="1" customWidth="1"/>
    <col min="186" max="186" width="24.85546875" style="9" bestFit="1" customWidth="1"/>
    <col min="187" max="187" width="21.140625" style="11" bestFit="1" customWidth="1"/>
    <col min="188" max="188" width="28.5703125" style="28" bestFit="1" customWidth="1"/>
    <col min="189" max="189" width="34" style="11" bestFit="1" customWidth="1"/>
    <col min="190" max="190" width="37.7109375" style="28" bestFit="1" customWidth="1"/>
    <col min="191" max="191" width="17.85546875" style="11" bestFit="1" customWidth="1"/>
    <col min="192" max="192" width="19.28515625" style="9" bestFit="1" customWidth="1"/>
    <col min="193" max="193" width="19.7109375" style="11" customWidth="1"/>
    <col min="194" max="194" width="29.140625" style="9" customWidth="1"/>
    <col min="195" max="195" width="36" style="11" customWidth="1"/>
    <col min="196" max="196" width="40.28515625" style="9" customWidth="1"/>
    <col min="197" max="197" width="17.7109375" style="11" bestFit="1" customWidth="1"/>
    <col min="198" max="198" width="21.7109375" style="9" bestFit="1" customWidth="1"/>
    <col min="199" max="199" width="11" style="19" bestFit="1" customWidth="1"/>
    <col min="200" max="200" width="20.5703125" style="9" bestFit="1" customWidth="1"/>
    <col min="201" max="201" width="21" style="11" bestFit="1" customWidth="1"/>
    <col min="202" max="202" width="71.5703125" style="9" bestFit="1" customWidth="1"/>
    <col min="203" max="203" width="67.85546875" style="11" bestFit="1" customWidth="1"/>
    <col min="204" max="204" width="51.5703125" style="9" customWidth="1"/>
    <col min="205" max="205" width="60.85546875" style="11" bestFit="1" customWidth="1"/>
    <col min="206" max="206" width="60.85546875" style="9" bestFit="1" customWidth="1"/>
    <col min="207" max="207" width="60.85546875" style="11" bestFit="1" customWidth="1"/>
    <col min="208" max="208" width="20.140625" style="9" bestFit="1" customWidth="1"/>
    <col min="209" max="209" width="22.5703125" style="11" bestFit="1" customWidth="1"/>
    <col min="210" max="210" width="39.7109375" style="9" customWidth="1"/>
    <col min="211" max="211" width="45.28515625" style="11" customWidth="1"/>
    <col min="212" max="212" width="45.28515625" style="9" customWidth="1"/>
    <col min="213" max="213" width="21.7109375" style="11" customWidth="1"/>
    <col min="214" max="214" width="11" style="16" customWidth="1"/>
    <col min="215" max="215" width="69" style="11" bestFit="1" customWidth="1"/>
    <col min="216" max="216" width="69" style="9" bestFit="1" customWidth="1"/>
    <col min="217" max="217" width="23" style="11" bestFit="1" customWidth="1"/>
    <col min="218" max="218" width="44.5703125" style="9" customWidth="1"/>
    <col min="219" max="219" width="30.140625" style="11" customWidth="1"/>
    <col min="220" max="220" width="27.7109375" style="9" customWidth="1"/>
    <col min="221" max="221" width="22.140625" style="11" customWidth="1"/>
    <col min="222" max="222" width="19.85546875" style="16" customWidth="1"/>
    <col min="223" max="223" width="69" style="11" bestFit="1" customWidth="1"/>
    <col min="224" max="224" width="69" style="9" bestFit="1" customWidth="1"/>
    <col min="225" max="225" width="19.7109375" style="11" bestFit="1" customWidth="1"/>
    <col min="226" max="226" width="19.5703125" style="9" bestFit="1" customWidth="1"/>
    <col min="227" max="227" width="37.7109375" style="11" customWidth="1"/>
    <col min="228" max="228" width="33" style="9" bestFit="1" customWidth="1"/>
    <col min="229" max="229" width="40.28515625" style="11" bestFit="1" customWidth="1"/>
    <col min="230" max="230" width="22" style="9" bestFit="1" customWidth="1"/>
    <col min="231" max="231" width="22.140625" style="11" bestFit="1" customWidth="1"/>
    <col min="232" max="232" width="24" style="9" bestFit="1" customWidth="1"/>
    <col min="233" max="233" width="11" style="19" bestFit="1" customWidth="1"/>
    <col min="234" max="234" width="21" style="9" bestFit="1" customWidth="1"/>
    <col min="235" max="235" width="25.42578125" style="11" bestFit="1" customWidth="1"/>
    <col min="236" max="236" width="32.42578125" style="9" bestFit="1" customWidth="1"/>
    <col min="237" max="237" width="32.42578125" style="11" bestFit="1" customWidth="1"/>
    <col min="238" max="238" width="21.7109375" style="9" bestFit="1" customWidth="1"/>
    <col min="239" max="239" width="26.28515625" style="11" bestFit="1" customWidth="1"/>
    <col min="240" max="240" width="21" style="64" bestFit="1" customWidth="1"/>
    <col min="241" max="241" width="20.5703125" style="65" bestFit="1" customWidth="1"/>
    <col min="242" max="242" width="18.7109375" style="64" bestFit="1" customWidth="1"/>
    <col min="243" max="243" width="20.140625" style="65" bestFit="1" customWidth="1"/>
    <col min="244" max="244" width="19.28515625" style="64" customWidth="1"/>
    <col min="245" max="245" width="20" style="65" bestFit="1" customWidth="1"/>
    <col min="246" max="16384" width="8.85546875" style="10"/>
  </cols>
  <sheetData>
    <row r="1" spans="1:245" s="6" customFormat="1" x14ac:dyDescent="0.25">
      <c r="A1" s="6" t="s">
        <v>8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23</v>
      </c>
      <c r="G1" s="6" t="s">
        <v>24</v>
      </c>
      <c r="H1" s="6" t="s">
        <v>25</v>
      </c>
      <c r="I1" s="6" t="s">
        <v>343</v>
      </c>
      <c r="J1" s="6" t="s">
        <v>4</v>
      </c>
      <c r="K1" s="6" t="s">
        <v>5</v>
      </c>
      <c r="L1" s="6" t="s">
        <v>26</v>
      </c>
      <c r="M1" s="6" t="s">
        <v>27</v>
      </c>
      <c r="N1" s="6" t="s">
        <v>28</v>
      </c>
      <c r="O1" s="6" t="s">
        <v>344</v>
      </c>
      <c r="P1" s="6" t="s">
        <v>6</v>
      </c>
      <c r="Q1" s="6" t="s">
        <v>7</v>
      </c>
      <c r="R1" s="6" t="s">
        <v>29</v>
      </c>
      <c r="S1" s="6" t="s">
        <v>30</v>
      </c>
      <c r="T1" s="6" t="s">
        <v>31</v>
      </c>
      <c r="U1" s="6" t="s">
        <v>345</v>
      </c>
      <c r="V1" s="6" t="s">
        <v>9</v>
      </c>
      <c r="W1" s="6" t="s">
        <v>10</v>
      </c>
      <c r="X1" s="6" t="s">
        <v>32</v>
      </c>
      <c r="Y1" s="6" t="s">
        <v>33</v>
      </c>
      <c r="Z1" s="6" t="s">
        <v>34</v>
      </c>
      <c r="AA1" s="6" t="s">
        <v>346</v>
      </c>
      <c r="AB1" s="6" t="s">
        <v>11</v>
      </c>
      <c r="AC1" s="6" t="s">
        <v>13</v>
      </c>
      <c r="AD1" s="6" t="s">
        <v>35</v>
      </c>
      <c r="AE1" s="6" t="s">
        <v>36</v>
      </c>
      <c r="AF1" s="6" t="s">
        <v>37</v>
      </c>
      <c r="AG1" s="6" t="s">
        <v>347</v>
      </c>
      <c r="AH1" s="14" t="s">
        <v>53</v>
      </c>
      <c r="AI1" s="6" t="s">
        <v>12</v>
      </c>
      <c r="AJ1" s="6" t="s">
        <v>14</v>
      </c>
      <c r="AK1" s="6" t="s">
        <v>38</v>
      </c>
      <c r="AL1" s="6" t="s">
        <v>39</v>
      </c>
      <c r="AM1" s="6" t="s">
        <v>40</v>
      </c>
      <c r="AN1" s="6" t="s">
        <v>348</v>
      </c>
      <c r="AO1" s="6" t="s">
        <v>15</v>
      </c>
      <c r="AP1" s="6" t="s">
        <v>16</v>
      </c>
      <c r="AQ1" s="6" t="s">
        <v>41</v>
      </c>
      <c r="AR1" s="6" t="s">
        <v>42</v>
      </c>
      <c r="AS1" s="6" t="s">
        <v>43</v>
      </c>
      <c r="AT1" s="6" t="s">
        <v>349</v>
      </c>
      <c r="AU1" s="6" t="s">
        <v>17</v>
      </c>
      <c r="AV1" s="6" t="s">
        <v>18</v>
      </c>
      <c r="AW1" s="6" t="s">
        <v>44</v>
      </c>
      <c r="AX1" s="6" t="s">
        <v>45</v>
      </c>
      <c r="AY1" s="6" t="s">
        <v>46</v>
      </c>
      <c r="AZ1" s="6" t="s">
        <v>350</v>
      </c>
      <c r="BA1" s="6" t="s">
        <v>19</v>
      </c>
      <c r="BB1" s="6" t="s">
        <v>20</v>
      </c>
      <c r="BC1" s="6" t="s">
        <v>47</v>
      </c>
      <c r="BD1" s="6" t="s">
        <v>48</v>
      </c>
      <c r="BE1" s="6" t="s">
        <v>49</v>
      </c>
      <c r="BF1" s="6" t="s">
        <v>351</v>
      </c>
      <c r="BG1" s="6" t="s">
        <v>21</v>
      </c>
      <c r="BH1" s="6" t="s">
        <v>22</v>
      </c>
      <c r="BI1" s="6" t="s">
        <v>50</v>
      </c>
      <c r="BJ1" s="6" t="s">
        <v>51</v>
      </c>
      <c r="BK1" s="6" t="s">
        <v>52</v>
      </c>
      <c r="BL1" s="6" t="s">
        <v>352</v>
      </c>
      <c r="BM1" s="14" t="s">
        <v>54</v>
      </c>
      <c r="BN1" s="6" t="s">
        <v>124</v>
      </c>
      <c r="BO1" s="6" t="s">
        <v>125</v>
      </c>
      <c r="BP1" s="6" t="s">
        <v>126</v>
      </c>
      <c r="BQ1" s="6" t="s">
        <v>136</v>
      </c>
      <c r="BR1" s="6" t="s">
        <v>141</v>
      </c>
      <c r="BS1" s="6" t="s">
        <v>127</v>
      </c>
      <c r="BT1" s="6" t="s">
        <v>128</v>
      </c>
      <c r="BU1" s="6" t="s">
        <v>131</v>
      </c>
      <c r="BV1" s="6" t="s">
        <v>137</v>
      </c>
      <c r="BW1" s="6" t="s">
        <v>142</v>
      </c>
      <c r="BX1" s="6" t="s">
        <v>130</v>
      </c>
      <c r="BY1" s="6" t="s">
        <v>129</v>
      </c>
      <c r="BZ1" s="6" t="s">
        <v>132</v>
      </c>
      <c r="CA1" s="6" t="s">
        <v>138</v>
      </c>
      <c r="CB1" s="6" t="s">
        <v>143</v>
      </c>
      <c r="CC1" s="6" t="s">
        <v>144</v>
      </c>
      <c r="CD1" s="6" t="s">
        <v>150</v>
      </c>
      <c r="CE1" s="6" t="s">
        <v>151</v>
      </c>
      <c r="CF1" s="14" t="s">
        <v>152</v>
      </c>
      <c r="CG1" s="6" t="s">
        <v>153</v>
      </c>
      <c r="CH1" s="14" t="s">
        <v>154</v>
      </c>
      <c r="CI1" s="6" t="s">
        <v>155</v>
      </c>
      <c r="CJ1" s="14" t="s">
        <v>156</v>
      </c>
      <c r="CK1" s="6" t="s">
        <v>157</v>
      </c>
      <c r="CL1" s="7" t="s">
        <v>409</v>
      </c>
      <c r="CM1" s="6" t="s">
        <v>158</v>
      </c>
      <c r="CN1" s="6" t="s">
        <v>165</v>
      </c>
      <c r="CO1" s="6" t="s">
        <v>166</v>
      </c>
      <c r="CP1" s="6" t="s">
        <v>167</v>
      </c>
      <c r="CQ1" s="6" t="s">
        <v>168</v>
      </c>
      <c r="CR1" s="6" t="s">
        <v>169</v>
      </c>
      <c r="CS1" s="6" t="s">
        <v>170</v>
      </c>
      <c r="CT1" s="6" t="s">
        <v>171</v>
      </c>
      <c r="CU1" s="6" t="s">
        <v>176</v>
      </c>
      <c r="CV1" s="6" t="s">
        <v>177</v>
      </c>
      <c r="CW1" s="6" t="s">
        <v>210</v>
      </c>
      <c r="CX1" s="6" t="s">
        <v>211</v>
      </c>
      <c r="CY1" s="6" t="s">
        <v>212</v>
      </c>
      <c r="CZ1" s="6" t="s">
        <v>392</v>
      </c>
      <c r="DA1" s="6" t="s">
        <v>393</v>
      </c>
      <c r="DB1" s="6" t="s">
        <v>394</v>
      </c>
      <c r="DC1" s="7" t="s">
        <v>410</v>
      </c>
      <c r="DD1" s="6" t="s">
        <v>196</v>
      </c>
      <c r="DE1" s="6" t="s">
        <v>201</v>
      </c>
      <c r="DF1" s="6" t="s">
        <v>206</v>
      </c>
      <c r="DG1" s="6" t="s">
        <v>207</v>
      </c>
      <c r="DH1" s="7" t="s">
        <v>407</v>
      </c>
      <c r="DI1" s="6" t="s">
        <v>213</v>
      </c>
      <c r="DJ1" s="6" t="s">
        <v>208</v>
      </c>
      <c r="DK1" s="6" t="s">
        <v>214</v>
      </c>
      <c r="DL1" s="6" t="s">
        <v>215</v>
      </c>
      <c r="DM1" s="6" t="s">
        <v>216</v>
      </c>
      <c r="DN1" s="6" t="s">
        <v>217</v>
      </c>
      <c r="DO1" s="6" t="s">
        <v>218</v>
      </c>
      <c r="DP1" s="6" t="s">
        <v>219</v>
      </c>
      <c r="DQ1" s="14" t="s">
        <v>229</v>
      </c>
      <c r="DR1" s="6" t="s">
        <v>220</v>
      </c>
      <c r="DS1" s="6" t="s">
        <v>221</v>
      </c>
      <c r="DT1" s="6" t="s">
        <v>222</v>
      </c>
      <c r="DU1" s="6" t="s">
        <v>223</v>
      </c>
      <c r="DV1" s="6" t="s">
        <v>224</v>
      </c>
      <c r="DW1" s="6" t="s">
        <v>395</v>
      </c>
      <c r="DX1" s="6" t="s">
        <v>396</v>
      </c>
      <c r="DY1" s="6" t="s">
        <v>397</v>
      </c>
      <c r="DZ1" s="6" t="s">
        <v>230</v>
      </c>
      <c r="EA1" s="6" t="s">
        <v>232</v>
      </c>
      <c r="EB1" s="6" t="s">
        <v>233</v>
      </c>
      <c r="EC1" s="6" t="s">
        <v>234</v>
      </c>
      <c r="ED1" s="6" t="s">
        <v>235</v>
      </c>
      <c r="EE1" s="6" t="s">
        <v>240</v>
      </c>
      <c r="EF1" s="6" t="s">
        <v>251</v>
      </c>
      <c r="EG1" s="6" t="s">
        <v>398</v>
      </c>
      <c r="EH1" s="6" t="s">
        <v>236</v>
      </c>
      <c r="EI1" s="6" t="s">
        <v>237</v>
      </c>
      <c r="EJ1" s="6" t="s">
        <v>238</v>
      </c>
      <c r="EK1" s="6" t="s">
        <v>239</v>
      </c>
      <c r="EL1" s="6" t="s">
        <v>241</v>
      </c>
      <c r="EM1" s="6" t="s">
        <v>252</v>
      </c>
      <c r="EN1" s="6" t="s">
        <v>399</v>
      </c>
      <c r="EO1" s="6" t="s">
        <v>253</v>
      </c>
      <c r="EP1" s="6" t="s">
        <v>254</v>
      </c>
      <c r="EQ1" s="6" t="s">
        <v>256</v>
      </c>
      <c r="ER1" s="6" t="s">
        <v>257</v>
      </c>
      <c r="ES1" s="6" t="s">
        <v>258</v>
      </c>
      <c r="ET1" s="6" t="s">
        <v>259</v>
      </c>
      <c r="EU1" s="6" t="s">
        <v>260</v>
      </c>
      <c r="EV1" s="6" t="s">
        <v>266</v>
      </c>
      <c r="EW1" s="6" t="s">
        <v>267</v>
      </c>
      <c r="EX1" s="6" t="s">
        <v>364</v>
      </c>
      <c r="EY1" s="6" t="s">
        <v>374</v>
      </c>
      <c r="EZ1" s="6" t="s">
        <v>365</v>
      </c>
      <c r="FA1" s="6" t="s">
        <v>375</v>
      </c>
      <c r="FB1" s="6" t="s">
        <v>366</v>
      </c>
      <c r="FC1" s="6" t="s">
        <v>376</v>
      </c>
      <c r="FD1" s="6" t="s">
        <v>367</v>
      </c>
      <c r="FE1" s="6" t="s">
        <v>377</v>
      </c>
      <c r="FF1" s="6" t="s">
        <v>368</v>
      </c>
      <c r="FG1" s="6" t="s">
        <v>378</v>
      </c>
      <c r="FH1" s="6" t="s">
        <v>369</v>
      </c>
      <c r="FI1" s="6" t="s">
        <v>379</v>
      </c>
      <c r="FJ1" s="6" t="s">
        <v>370</v>
      </c>
      <c r="FK1" s="6" t="s">
        <v>380</v>
      </c>
      <c r="FL1" s="6" t="s">
        <v>371</v>
      </c>
      <c r="FM1" s="6" t="s">
        <v>381</v>
      </c>
      <c r="FN1" s="6" t="s">
        <v>372</v>
      </c>
      <c r="FO1" s="6" t="s">
        <v>382</v>
      </c>
      <c r="FP1" s="6" t="s">
        <v>373</v>
      </c>
      <c r="FQ1" s="6" t="s">
        <v>383</v>
      </c>
      <c r="FR1" s="14" t="s">
        <v>273</v>
      </c>
      <c r="FS1" s="6" t="s">
        <v>274</v>
      </c>
      <c r="FT1" s="6" t="s">
        <v>278</v>
      </c>
      <c r="FU1" s="6" t="s">
        <v>353</v>
      </c>
      <c r="FV1" s="6" t="s">
        <v>354</v>
      </c>
      <c r="FW1" s="6" t="s">
        <v>355</v>
      </c>
      <c r="FX1" s="6" t="s">
        <v>356</v>
      </c>
      <c r="FY1" s="6" t="s">
        <v>357</v>
      </c>
      <c r="FZ1" s="6" t="s">
        <v>358</v>
      </c>
      <c r="GA1" s="6" t="s">
        <v>384</v>
      </c>
      <c r="GB1" s="6" t="s">
        <v>385</v>
      </c>
      <c r="GC1" s="6" t="s">
        <v>386</v>
      </c>
      <c r="GD1" s="7" t="s">
        <v>408</v>
      </c>
      <c r="GE1" s="6" t="s">
        <v>892</v>
      </c>
      <c r="GF1" s="6" t="s">
        <v>893</v>
      </c>
      <c r="GG1" s="6" t="s">
        <v>894</v>
      </c>
      <c r="GH1" s="6" t="s">
        <v>895</v>
      </c>
      <c r="GI1" s="6" t="s">
        <v>286</v>
      </c>
      <c r="GJ1" s="6" t="s">
        <v>287</v>
      </c>
      <c r="GK1" s="6" t="s">
        <v>288</v>
      </c>
      <c r="GL1" s="6" t="s">
        <v>289</v>
      </c>
      <c r="GM1" s="6" t="s">
        <v>290</v>
      </c>
      <c r="GN1" s="6" t="s">
        <v>291</v>
      </c>
      <c r="GO1" s="6" t="s">
        <v>292</v>
      </c>
      <c r="GP1" s="6" t="s">
        <v>293</v>
      </c>
      <c r="GQ1" s="14" t="s">
        <v>229</v>
      </c>
      <c r="GR1" s="6" t="s">
        <v>294</v>
      </c>
      <c r="GS1" s="6" t="s">
        <v>295</v>
      </c>
      <c r="GT1" s="6" t="s">
        <v>296</v>
      </c>
      <c r="GU1" s="6" t="s">
        <v>297</v>
      </c>
      <c r="GV1" s="6" t="s">
        <v>298</v>
      </c>
      <c r="GW1" s="6" t="s">
        <v>400</v>
      </c>
      <c r="GX1" s="6" t="s">
        <v>401</v>
      </c>
      <c r="GY1" s="6" t="s">
        <v>402</v>
      </c>
      <c r="GZ1" s="6" t="s">
        <v>299</v>
      </c>
      <c r="HA1" s="6" t="s">
        <v>300</v>
      </c>
      <c r="HB1" s="6" t="s">
        <v>301</v>
      </c>
      <c r="HC1" s="6" t="s">
        <v>302</v>
      </c>
      <c r="HD1" s="6" t="s">
        <v>303</v>
      </c>
      <c r="HE1" s="6" t="s">
        <v>304</v>
      </c>
      <c r="HF1" s="14" t="s">
        <v>229</v>
      </c>
      <c r="HG1" s="6" t="s">
        <v>305</v>
      </c>
      <c r="HH1" s="6" t="s">
        <v>403</v>
      </c>
      <c r="HI1" s="6" t="s">
        <v>306</v>
      </c>
      <c r="HJ1" s="6" t="s">
        <v>307</v>
      </c>
      <c r="HK1" s="6" t="s">
        <v>308</v>
      </c>
      <c r="HL1" s="6" t="s">
        <v>309</v>
      </c>
      <c r="HM1" s="6" t="s">
        <v>310</v>
      </c>
      <c r="HN1" s="14" t="s">
        <v>229</v>
      </c>
      <c r="HO1" s="6" t="s">
        <v>311</v>
      </c>
      <c r="HP1" s="6" t="s">
        <v>404</v>
      </c>
      <c r="HQ1" s="6" t="s">
        <v>312</v>
      </c>
      <c r="HR1" s="6" t="s">
        <v>313</v>
      </c>
      <c r="HS1" s="6" t="s">
        <v>314</v>
      </c>
      <c r="HT1" s="6" t="s">
        <v>315</v>
      </c>
      <c r="HU1" s="6" t="s">
        <v>316</v>
      </c>
      <c r="HV1" s="6" t="s">
        <v>317</v>
      </c>
      <c r="HW1" s="6" t="s">
        <v>318</v>
      </c>
      <c r="HX1" s="6" t="s">
        <v>319</v>
      </c>
      <c r="HY1" s="14" t="s">
        <v>229</v>
      </c>
      <c r="HZ1" s="6" t="s">
        <v>320</v>
      </c>
      <c r="IA1" s="6" t="s">
        <v>321</v>
      </c>
      <c r="IB1" s="6" t="s">
        <v>322</v>
      </c>
      <c r="IC1" s="6" t="s">
        <v>323</v>
      </c>
      <c r="ID1" s="6" t="s">
        <v>325</v>
      </c>
      <c r="IE1" s="6" t="s">
        <v>326</v>
      </c>
      <c r="IF1" s="62" t="s">
        <v>327</v>
      </c>
      <c r="IG1" s="62" t="s">
        <v>328</v>
      </c>
      <c r="IH1" s="62" t="s">
        <v>329</v>
      </c>
      <c r="II1" s="62" t="s">
        <v>330</v>
      </c>
      <c r="IJ1" s="62" t="s">
        <v>331</v>
      </c>
      <c r="IK1" s="62" t="s">
        <v>332</v>
      </c>
    </row>
    <row r="2" spans="1:245" x14ac:dyDescent="0.25">
      <c r="A2" s="8">
        <v>146020146010000</v>
      </c>
      <c r="B2" s="9" t="s">
        <v>55</v>
      </c>
      <c r="C2" s="26">
        <v>1200401</v>
      </c>
      <c r="D2" s="9" t="s">
        <v>484</v>
      </c>
      <c r="E2" s="10" t="s">
        <v>84</v>
      </c>
      <c r="I2" s="11" t="s">
        <v>101</v>
      </c>
      <c r="AH2" s="33">
        <f>COUNTA(D2,J2,P2,V2,AB2)</f>
        <v>1</v>
      </c>
      <c r="AI2" s="11" t="s">
        <v>660</v>
      </c>
      <c r="AJ2" s="9" t="s">
        <v>90</v>
      </c>
      <c r="AO2" s="11" t="s">
        <v>661</v>
      </c>
      <c r="AP2" s="9" t="s">
        <v>90</v>
      </c>
      <c r="AU2" s="11" t="s">
        <v>2053</v>
      </c>
      <c r="AV2" s="9" t="s">
        <v>1</v>
      </c>
      <c r="BA2" s="10" t="s">
        <v>662</v>
      </c>
      <c r="BB2" s="9" t="s">
        <v>83</v>
      </c>
      <c r="BC2" s="10" t="s">
        <v>339</v>
      </c>
      <c r="BD2" s="9" t="s">
        <v>413</v>
      </c>
      <c r="BE2" s="10" t="s">
        <v>663</v>
      </c>
      <c r="BM2" s="34">
        <f>COUNTA(AI2,AO2,AU2,BA2,BG2)</f>
        <v>4</v>
      </c>
      <c r="BN2" s="9" t="s">
        <v>107</v>
      </c>
      <c r="BO2" s="10"/>
      <c r="BP2" s="9" t="s">
        <v>119</v>
      </c>
      <c r="BQ2" s="10" t="s">
        <v>134</v>
      </c>
      <c r="BR2" s="9" t="s">
        <v>134</v>
      </c>
      <c r="BS2" s="10" t="s">
        <v>107</v>
      </c>
      <c r="BU2" s="10" t="s">
        <v>120</v>
      </c>
      <c r="BV2" s="9" t="s">
        <v>134</v>
      </c>
      <c r="BW2" s="10" t="s">
        <v>134</v>
      </c>
      <c r="BY2" s="10"/>
      <c r="CA2" s="10"/>
      <c r="CC2" s="10" t="s">
        <v>145</v>
      </c>
      <c r="CD2" s="9" t="s">
        <v>134</v>
      </c>
      <c r="CE2" s="8">
        <v>336620146010000</v>
      </c>
      <c r="CF2" s="16" t="str">
        <f t="shared" ref="CF2:CF33" si="0">IF(ISBLANK(CE2),0,(VLOOKUP(CE2,$A$2:$CC$484,81,)))</f>
        <v>Representação</v>
      </c>
      <c r="CG2" s="20"/>
      <c r="CH2" s="16">
        <f t="shared" ref="CH2:CH33" si="1">IF(ISBLANK(CG2),0,(VLOOKUP(CG2,$A$2:$CC$484,81,)))</f>
        <v>0</v>
      </c>
      <c r="CI2" s="20"/>
      <c r="CJ2" s="16">
        <f t="shared" ref="CJ2:CJ33" si="2">IF(ISBLANK(CI2),0,(VLOOKUP(CI2,$A$2:$CC$484,81,)))</f>
        <v>0</v>
      </c>
      <c r="CK2" s="11" t="s">
        <v>699</v>
      </c>
      <c r="CL2" s="9" t="s">
        <v>336</v>
      </c>
      <c r="CT2" s="12"/>
      <c r="CW2" s="67"/>
      <c r="DC2" s="11" t="s">
        <v>334</v>
      </c>
      <c r="DD2" s="9" t="s">
        <v>195</v>
      </c>
      <c r="DE2" s="11" t="s">
        <v>203</v>
      </c>
      <c r="DF2" s="9" t="s">
        <v>660</v>
      </c>
      <c r="DG2" s="11" t="s">
        <v>2053</v>
      </c>
      <c r="DH2" s="9" t="s">
        <v>227</v>
      </c>
      <c r="DI2" s="11" t="s">
        <v>135</v>
      </c>
      <c r="DP2" s="12"/>
      <c r="DQ2" s="35" t="str">
        <f>IF(OR((AND(DH2="Mantém",DP2=CT2)),DH2="Agrava",DH2="Relaxa",DH2="Reverte",DH2="Inaplicável",DJ2="Indefere",DJ2=""),"OK","REVER")</f>
        <v>OK</v>
      </c>
      <c r="DZ2" s="9" t="s">
        <v>134</v>
      </c>
      <c r="EA2" s="11" t="s">
        <v>160</v>
      </c>
      <c r="EB2" s="9" t="s">
        <v>661</v>
      </c>
      <c r="EE2" s="24">
        <v>5000</v>
      </c>
      <c r="EF2" s="9" t="s">
        <v>446</v>
      </c>
      <c r="EL2" s="12"/>
      <c r="EO2" s="11" t="s">
        <v>135</v>
      </c>
      <c r="EW2" s="10" t="s">
        <v>269</v>
      </c>
      <c r="EX2" s="9" t="s">
        <v>484</v>
      </c>
      <c r="EY2" s="11" t="s">
        <v>361</v>
      </c>
      <c r="EZ2" s="9" t="s">
        <v>661</v>
      </c>
      <c r="FA2" s="11" t="s">
        <v>362</v>
      </c>
      <c r="FB2" s="9" t="s">
        <v>660</v>
      </c>
      <c r="FC2" s="11" t="s">
        <v>360</v>
      </c>
      <c r="FD2" s="9" t="s">
        <v>661</v>
      </c>
      <c r="FE2" s="11" t="s">
        <v>360</v>
      </c>
      <c r="FF2" s="9" t="s">
        <v>662</v>
      </c>
      <c r="FR2" s="16" t="str">
        <f t="shared" ref="FR2:FR33" si="3">B2</f>
        <v>AC</v>
      </c>
      <c r="FS2" s="10" t="s">
        <v>745</v>
      </c>
      <c r="FT2" s="9" t="s">
        <v>276</v>
      </c>
      <c r="FU2" s="11" t="s">
        <v>276</v>
      </c>
      <c r="FV2" s="9" t="s">
        <v>195</v>
      </c>
      <c r="FW2" s="11" t="s">
        <v>284</v>
      </c>
      <c r="FX2" s="9" t="s">
        <v>276</v>
      </c>
      <c r="FY2" s="11" t="s">
        <v>193</v>
      </c>
      <c r="GD2" s="9" t="s">
        <v>209</v>
      </c>
      <c r="GE2" s="11" t="s">
        <v>193</v>
      </c>
      <c r="GF2" s="9"/>
      <c r="GH2" s="9"/>
      <c r="GI2" s="11" t="s">
        <v>135</v>
      </c>
      <c r="GP2" s="12"/>
      <c r="GQ2" s="22" t="str">
        <f t="shared" ref="GQ2:GQ33" si="4">IF(OR((AND(GD2="Mantém",GP2=DP2)),GD2="Mantém - Ind.",GD2="Reforma Total", GD2="Parcial - Agrava",GD2="Parcial - Relaxa",GD2="Reverte",GD2="Inaplicável",GJ2="Indefere",GJ2=""),"OK","REVER")</f>
        <v>OK</v>
      </c>
      <c r="GZ2" s="9" t="s">
        <v>134</v>
      </c>
      <c r="HA2" s="11" t="s">
        <v>160</v>
      </c>
      <c r="HB2" s="9" t="s">
        <v>661</v>
      </c>
      <c r="HE2" s="21">
        <v>5000</v>
      </c>
      <c r="HF2" s="17" t="str">
        <f t="shared" ref="HF2:HF33" si="5">IF(OR((AND(GD2="Mantém",HE2=EE2)),GD2="Reverte",GD2="Inaplicável",HA2="Indefere",HA2=""),"OK","REVER")</f>
        <v>OK</v>
      </c>
      <c r="HG2" s="11" t="s">
        <v>446</v>
      </c>
      <c r="HM2" s="21"/>
      <c r="HN2" s="17" t="str">
        <f t="shared" ref="HN2:HN33" si="6">IF(OR((AND(GO2="Mantém",HM2=EM2)),GO2="Reverte",GO2="Inaplicável",HI2="Indefere",HI2=""),"OK","REVER")</f>
        <v>OK</v>
      </c>
      <c r="HQ2" s="11" t="s">
        <v>135</v>
      </c>
      <c r="HY2" s="19" t="str">
        <f t="shared" ref="HY2:HY33" si="7">IF(OR((AND(GD2="Mantém",HX2=EV2)),GD2="Reverte",GD2="Inaplicável",HR2="Indefere",HR2=""),"OK","REVER")</f>
        <v>OK</v>
      </c>
      <c r="HZ2" s="9" t="s">
        <v>134</v>
      </c>
      <c r="IA2" s="11" t="s">
        <v>271</v>
      </c>
      <c r="ID2" s="9" t="s">
        <v>209</v>
      </c>
      <c r="IE2" s="11" t="s">
        <v>134</v>
      </c>
      <c r="IF2" s="23">
        <v>41704</v>
      </c>
      <c r="IG2" s="23">
        <v>41705</v>
      </c>
      <c r="IH2" s="23"/>
      <c r="II2" s="23">
        <v>41729</v>
      </c>
      <c r="IJ2" s="23">
        <v>41744</v>
      </c>
      <c r="IK2" s="23">
        <v>41764</v>
      </c>
    </row>
    <row r="3" spans="1:245" x14ac:dyDescent="0.25">
      <c r="A3" s="8">
        <v>336620146010000</v>
      </c>
      <c r="B3" s="9" t="s">
        <v>55</v>
      </c>
      <c r="C3" s="26">
        <v>1200401</v>
      </c>
      <c r="D3" s="9" t="s">
        <v>520</v>
      </c>
      <c r="E3" s="10" t="s">
        <v>89</v>
      </c>
      <c r="AH3" s="33">
        <f t="shared" ref="AH3:AH66" si="8">COUNTA(D3,J3,P3,V3,AB3)</f>
        <v>1</v>
      </c>
      <c r="AI3" s="11" t="s">
        <v>664</v>
      </c>
      <c r="AJ3" s="9" t="s">
        <v>90</v>
      </c>
      <c r="BM3" s="34">
        <f t="shared" ref="BM3:BM64" si="9">COUNTA(AI3,AO3,AU3,BA3,BG3)</f>
        <v>1</v>
      </c>
      <c r="BN3" s="9" t="s">
        <v>107</v>
      </c>
      <c r="BO3" s="10"/>
      <c r="BP3" s="9" t="s">
        <v>119</v>
      </c>
      <c r="BQ3" s="10" t="s">
        <v>134</v>
      </c>
      <c r="BR3" s="9" t="s">
        <v>134</v>
      </c>
      <c r="BS3" s="10" t="s">
        <v>107</v>
      </c>
      <c r="BU3" s="10" t="s">
        <v>120</v>
      </c>
      <c r="BV3" s="9" t="s">
        <v>134</v>
      </c>
      <c r="BW3" s="10" t="s">
        <v>134</v>
      </c>
      <c r="BY3" s="10"/>
      <c r="CA3" s="10"/>
      <c r="CC3" s="10" t="s">
        <v>145</v>
      </c>
      <c r="CD3" s="9" t="s">
        <v>134</v>
      </c>
      <c r="CE3" s="8">
        <v>146020146010000</v>
      </c>
      <c r="CF3" s="16" t="str">
        <f t="shared" si="0"/>
        <v>Representação</v>
      </c>
      <c r="CG3" s="20"/>
      <c r="CH3" s="16">
        <f t="shared" si="1"/>
        <v>0</v>
      </c>
      <c r="CI3" s="20"/>
      <c r="CJ3" s="16">
        <f t="shared" si="2"/>
        <v>0</v>
      </c>
      <c r="CK3" s="11" t="s">
        <v>700</v>
      </c>
      <c r="CL3" s="9" t="s">
        <v>336</v>
      </c>
      <c r="CT3" s="12"/>
      <c r="CW3" s="67"/>
      <c r="DC3" s="11" t="s">
        <v>334</v>
      </c>
      <c r="DD3" s="9" t="s">
        <v>193</v>
      </c>
      <c r="DH3" s="9" t="s">
        <v>227</v>
      </c>
      <c r="DI3" s="11" t="s">
        <v>135</v>
      </c>
      <c r="DP3" s="12"/>
      <c r="DQ3" s="35" t="str">
        <f t="shared" ref="DQ3:DQ63" si="10">IF(OR((AND(DH3="Mantém",DP3=CT3)),DH3="Agrava",DH3="Relaxa",DH3="Reverte",DH3="Inaplicável",DJ3="Indefere",DJ3=""),"OK","REVER")</f>
        <v>OK</v>
      </c>
      <c r="DZ3" s="9" t="s">
        <v>134</v>
      </c>
      <c r="EA3" s="11" t="s">
        <v>160</v>
      </c>
      <c r="EB3" s="9" t="s">
        <v>664</v>
      </c>
      <c r="EE3" s="24">
        <v>5000</v>
      </c>
      <c r="EF3" s="9" t="s">
        <v>446</v>
      </c>
      <c r="EL3" s="12"/>
      <c r="EO3" s="11" t="s">
        <v>135</v>
      </c>
      <c r="EW3" s="10" t="s">
        <v>269</v>
      </c>
      <c r="EX3" s="9" t="s">
        <v>664</v>
      </c>
      <c r="EY3" s="11" t="s">
        <v>361</v>
      </c>
      <c r="FB3" s="9" t="s">
        <v>520</v>
      </c>
      <c r="FC3" s="11" t="s">
        <v>360</v>
      </c>
      <c r="FR3" s="16" t="str">
        <f t="shared" si="3"/>
        <v>AC</v>
      </c>
      <c r="FS3" s="10" t="s">
        <v>745</v>
      </c>
      <c r="FT3" s="9" t="s">
        <v>276</v>
      </c>
      <c r="FU3" s="11" t="s">
        <v>276</v>
      </c>
      <c r="FV3" s="9" t="s">
        <v>193</v>
      </c>
      <c r="GD3" s="9" t="s">
        <v>209</v>
      </c>
      <c r="GE3" s="11" t="s">
        <v>193</v>
      </c>
      <c r="GF3" s="9"/>
      <c r="GH3" s="9"/>
      <c r="GI3" s="11" t="s">
        <v>135</v>
      </c>
      <c r="GP3" s="12"/>
      <c r="GQ3" s="22" t="str">
        <f t="shared" si="4"/>
        <v>OK</v>
      </c>
      <c r="GZ3" s="9" t="s">
        <v>134</v>
      </c>
      <c r="HA3" s="11" t="s">
        <v>160</v>
      </c>
      <c r="HB3" s="9" t="s">
        <v>664</v>
      </c>
      <c r="HE3" s="21">
        <v>5000</v>
      </c>
      <c r="HF3" s="17" t="str">
        <f t="shared" si="5"/>
        <v>OK</v>
      </c>
      <c r="HG3" s="11" t="s">
        <v>446</v>
      </c>
      <c r="HM3" s="21"/>
      <c r="HN3" s="17" t="str">
        <f t="shared" si="6"/>
        <v>OK</v>
      </c>
      <c r="HQ3" s="11" t="s">
        <v>135</v>
      </c>
      <c r="HY3" s="19" t="str">
        <f t="shared" si="7"/>
        <v>OK</v>
      </c>
      <c r="HZ3" s="9" t="s">
        <v>135</v>
      </c>
      <c r="IE3" s="11" t="s">
        <v>134</v>
      </c>
      <c r="IF3" s="23">
        <v>41744</v>
      </c>
      <c r="IG3" s="23">
        <v>41744</v>
      </c>
      <c r="IH3" s="23"/>
      <c r="II3" s="23">
        <v>41758</v>
      </c>
      <c r="IJ3" s="23">
        <v>41767</v>
      </c>
      <c r="IK3" s="23">
        <v>41779</v>
      </c>
    </row>
    <row r="4" spans="1:245" x14ac:dyDescent="0.25">
      <c r="A4" s="8">
        <v>5418220146020000</v>
      </c>
      <c r="B4" s="9" t="s">
        <v>56</v>
      </c>
      <c r="C4" s="10">
        <v>2704302</v>
      </c>
      <c r="D4" s="9" t="s">
        <v>488</v>
      </c>
      <c r="E4" s="10" t="s">
        <v>84</v>
      </c>
      <c r="I4" s="11" t="s">
        <v>101</v>
      </c>
      <c r="J4" s="9" t="s">
        <v>634</v>
      </c>
      <c r="K4" s="11" t="s">
        <v>83</v>
      </c>
      <c r="L4" s="9" t="s">
        <v>95</v>
      </c>
      <c r="M4" s="11" t="s">
        <v>488</v>
      </c>
      <c r="N4" s="9" t="s">
        <v>635</v>
      </c>
      <c r="AH4" s="33">
        <f t="shared" si="8"/>
        <v>2</v>
      </c>
      <c r="AI4" s="11" t="s">
        <v>2107</v>
      </c>
      <c r="AJ4" s="9" t="s">
        <v>83</v>
      </c>
      <c r="AK4" s="11" t="s">
        <v>95</v>
      </c>
      <c r="AL4" s="9" t="s">
        <v>415</v>
      </c>
      <c r="AM4" s="11" t="s">
        <v>665</v>
      </c>
      <c r="BM4" s="34">
        <f t="shared" si="9"/>
        <v>1</v>
      </c>
      <c r="BN4" s="9" t="s">
        <v>104</v>
      </c>
      <c r="BO4" s="10" t="s">
        <v>114</v>
      </c>
      <c r="BP4" s="9" t="s">
        <v>119</v>
      </c>
      <c r="BQ4" s="10" t="s">
        <v>135</v>
      </c>
      <c r="BR4" s="9" t="s">
        <v>135</v>
      </c>
      <c r="BS4" s="10"/>
      <c r="BU4" s="10"/>
      <c r="BW4" s="10"/>
      <c r="BY4" s="10"/>
      <c r="CA4" s="10"/>
      <c r="CC4" s="10" t="s">
        <v>145</v>
      </c>
      <c r="CD4" s="9" t="s">
        <v>135</v>
      </c>
      <c r="CE4" s="8"/>
      <c r="CF4" s="16">
        <f t="shared" si="0"/>
        <v>0</v>
      </c>
      <c r="CG4" s="20"/>
      <c r="CH4" s="16">
        <f t="shared" si="1"/>
        <v>0</v>
      </c>
      <c r="CI4" s="20"/>
      <c r="CJ4" s="16">
        <f t="shared" si="2"/>
        <v>0</v>
      </c>
      <c r="CK4" s="11" t="s">
        <v>701</v>
      </c>
      <c r="CL4" s="9" t="s">
        <v>334</v>
      </c>
      <c r="CM4" s="11" t="s">
        <v>134</v>
      </c>
      <c r="CN4" s="9" t="s">
        <v>161</v>
      </c>
      <c r="CT4" s="12"/>
      <c r="CW4" s="67"/>
      <c r="CZ4" s="9" t="s">
        <v>445</v>
      </c>
      <c r="DC4" s="11" t="s">
        <v>334</v>
      </c>
      <c r="DD4" s="9" t="s">
        <v>193</v>
      </c>
      <c r="DH4" s="9" t="s">
        <v>209</v>
      </c>
      <c r="DI4" s="11" t="s">
        <v>134</v>
      </c>
      <c r="DJ4" s="9" t="s">
        <v>161</v>
      </c>
      <c r="DP4" s="12"/>
      <c r="DQ4" s="35" t="str">
        <f t="shared" si="10"/>
        <v>OK</v>
      </c>
      <c r="DW4" s="11" t="s">
        <v>445</v>
      </c>
      <c r="DZ4" s="9" t="s">
        <v>134</v>
      </c>
      <c r="EA4" s="11" t="s">
        <v>161</v>
      </c>
      <c r="EE4" s="24"/>
      <c r="EG4" s="11" t="s">
        <v>446</v>
      </c>
      <c r="EL4" s="12"/>
      <c r="EO4" s="11" t="s">
        <v>135</v>
      </c>
      <c r="EW4" s="10" t="s">
        <v>269</v>
      </c>
      <c r="EX4" s="9" t="s">
        <v>488</v>
      </c>
      <c r="EY4" s="11" t="s">
        <v>361</v>
      </c>
      <c r="EZ4" s="9" t="s">
        <v>634</v>
      </c>
      <c r="FA4" s="11" t="s">
        <v>361</v>
      </c>
      <c r="FB4" s="9" t="s">
        <v>2107</v>
      </c>
      <c r="FC4" s="11" t="s">
        <v>360</v>
      </c>
      <c r="FR4" s="16" t="str">
        <f t="shared" si="3"/>
        <v>AL</v>
      </c>
      <c r="FS4" s="10" t="s">
        <v>746</v>
      </c>
      <c r="FT4" s="9" t="s">
        <v>276</v>
      </c>
      <c r="FU4" s="11" t="s">
        <v>276</v>
      </c>
      <c r="FV4" s="9" t="s">
        <v>193</v>
      </c>
      <c r="GD4" s="9" t="s">
        <v>209</v>
      </c>
      <c r="GE4" s="11" t="s">
        <v>193</v>
      </c>
      <c r="GF4" s="9"/>
      <c r="GH4" s="9"/>
      <c r="GI4" s="11" t="s">
        <v>134</v>
      </c>
      <c r="GJ4" s="9" t="s">
        <v>161</v>
      </c>
      <c r="GP4" s="12"/>
      <c r="GQ4" s="22" t="str">
        <f t="shared" si="4"/>
        <v>OK</v>
      </c>
      <c r="GW4" s="11" t="s">
        <v>445</v>
      </c>
      <c r="GZ4" s="9" t="s">
        <v>134</v>
      </c>
      <c r="HA4" s="11" t="s">
        <v>161</v>
      </c>
      <c r="HE4" s="21"/>
      <c r="HF4" s="17" t="str">
        <f t="shared" si="5"/>
        <v>OK</v>
      </c>
      <c r="HH4" s="9" t="s">
        <v>446</v>
      </c>
      <c r="HM4" s="21"/>
      <c r="HN4" s="17" t="str">
        <f t="shared" si="6"/>
        <v>OK</v>
      </c>
      <c r="HQ4" s="11" t="s">
        <v>135</v>
      </c>
      <c r="HY4" s="19" t="str">
        <f t="shared" si="7"/>
        <v>OK</v>
      </c>
      <c r="HZ4" s="9" t="s">
        <v>135</v>
      </c>
      <c r="IE4" s="11" t="s">
        <v>134</v>
      </c>
      <c r="IF4" s="23">
        <v>41822</v>
      </c>
      <c r="IG4" s="23">
        <v>41822</v>
      </c>
      <c r="IH4" s="23">
        <v>41833</v>
      </c>
      <c r="II4" s="23">
        <v>41844</v>
      </c>
      <c r="IJ4" s="23">
        <v>41885</v>
      </c>
      <c r="IK4" s="23">
        <v>41888</v>
      </c>
    </row>
    <row r="5" spans="1:245" x14ac:dyDescent="0.25">
      <c r="A5" s="8">
        <v>8938320146040000</v>
      </c>
      <c r="B5" s="9" t="s">
        <v>57</v>
      </c>
      <c r="C5" s="10">
        <v>1302603</v>
      </c>
      <c r="D5" s="9" t="s">
        <v>636</v>
      </c>
      <c r="E5" s="10" t="s">
        <v>85</v>
      </c>
      <c r="AH5" s="33">
        <f t="shared" si="8"/>
        <v>1</v>
      </c>
      <c r="AI5" s="11" t="s">
        <v>639</v>
      </c>
      <c r="AJ5" s="9" t="s">
        <v>83</v>
      </c>
      <c r="AK5" s="11" t="s">
        <v>95</v>
      </c>
      <c r="AL5" s="9" t="s">
        <v>522</v>
      </c>
      <c r="AM5" s="11" t="s">
        <v>640</v>
      </c>
      <c r="BM5" s="34">
        <f t="shared" si="9"/>
        <v>1</v>
      </c>
      <c r="BN5" s="9" t="s">
        <v>104</v>
      </c>
      <c r="BO5" s="10" t="s">
        <v>113</v>
      </c>
      <c r="BP5" s="9" t="s">
        <v>120</v>
      </c>
      <c r="BQ5" s="10" t="s">
        <v>135</v>
      </c>
      <c r="BR5" s="9" t="s">
        <v>140</v>
      </c>
      <c r="BS5" s="10"/>
      <c r="BU5" s="10"/>
      <c r="BW5" s="10"/>
      <c r="BY5" s="10"/>
      <c r="CA5" s="10"/>
      <c r="CC5" s="10" t="s">
        <v>145</v>
      </c>
      <c r="CD5" s="9" t="s">
        <v>135</v>
      </c>
      <c r="CE5" s="8"/>
      <c r="CF5" s="16">
        <f t="shared" si="0"/>
        <v>0</v>
      </c>
      <c r="CG5" s="20"/>
      <c r="CH5" s="16">
        <f t="shared" si="1"/>
        <v>0</v>
      </c>
      <c r="CI5" s="20"/>
      <c r="CJ5" s="16">
        <f t="shared" si="2"/>
        <v>0</v>
      </c>
      <c r="CK5" s="11" t="s">
        <v>702</v>
      </c>
      <c r="CL5" s="9" t="s">
        <v>336</v>
      </c>
      <c r="CT5" s="12"/>
      <c r="CW5" s="67"/>
      <c r="DC5" s="11" t="s">
        <v>335</v>
      </c>
      <c r="DH5" s="9" t="s">
        <v>227</v>
      </c>
      <c r="DP5" s="12"/>
      <c r="DQ5" s="35" t="str">
        <f t="shared" si="10"/>
        <v>OK</v>
      </c>
      <c r="EE5" s="21"/>
      <c r="EL5" s="12"/>
      <c r="EW5" s="10" t="s">
        <v>269</v>
      </c>
      <c r="EX5" s="9" t="s">
        <v>639</v>
      </c>
      <c r="EY5" s="11" t="s">
        <v>361</v>
      </c>
      <c r="FB5" s="9" t="s">
        <v>636</v>
      </c>
      <c r="FR5" s="16" t="str">
        <f t="shared" si="3"/>
        <v>AM</v>
      </c>
      <c r="FS5" s="10" t="s">
        <v>747</v>
      </c>
      <c r="FT5" s="9" t="s">
        <v>276</v>
      </c>
      <c r="FU5" s="11" t="s">
        <v>276</v>
      </c>
      <c r="FV5" s="9" t="s">
        <v>193</v>
      </c>
      <c r="GD5" s="9" t="s">
        <v>281</v>
      </c>
      <c r="GE5" s="11" t="s">
        <v>193</v>
      </c>
      <c r="GF5" s="9"/>
      <c r="GH5" s="9"/>
      <c r="GI5" s="11" t="s">
        <v>135</v>
      </c>
      <c r="GP5" s="12"/>
      <c r="GQ5" s="22" t="str">
        <f t="shared" si="4"/>
        <v>OK</v>
      </c>
      <c r="GZ5" s="9" t="s">
        <v>134</v>
      </c>
      <c r="HA5" s="11" t="s">
        <v>160</v>
      </c>
      <c r="HB5" s="9" t="s">
        <v>639</v>
      </c>
      <c r="HE5" s="21">
        <v>5000</v>
      </c>
      <c r="HF5" s="17" t="str">
        <f t="shared" si="5"/>
        <v>REVER</v>
      </c>
      <c r="HG5" s="11" t="s">
        <v>446</v>
      </c>
      <c r="HM5" s="21"/>
      <c r="HN5" s="17" t="str">
        <f t="shared" si="6"/>
        <v>OK</v>
      </c>
      <c r="HQ5" s="11" t="s">
        <v>135</v>
      </c>
      <c r="HY5" s="19" t="str">
        <f t="shared" si="7"/>
        <v>OK</v>
      </c>
      <c r="HZ5" s="9" t="s">
        <v>134</v>
      </c>
      <c r="IA5" s="11" t="s">
        <v>272</v>
      </c>
      <c r="IB5" s="9" t="s">
        <v>270</v>
      </c>
      <c r="ID5" s="9" t="s">
        <v>209</v>
      </c>
      <c r="IE5" s="11" t="s">
        <v>134</v>
      </c>
      <c r="IF5" s="23">
        <v>41829</v>
      </c>
      <c r="IG5" s="23">
        <v>41829</v>
      </c>
      <c r="IH5" s="23"/>
      <c r="II5" s="23">
        <v>41849</v>
      </c>
      <c r="IJ5" s="23">
        <v>41864</v>
      </c>
      <c r="IK5" s="23">
        <v>42034</v>
      </c>
    </row>
    <row r="6" spans="1:245" x14ac:dyDescent="0.25">
      <c r="A6" s="8">
        <v>9145920146040000</v>
      </c>
      <c r="B6" s="9" t="s">
        <v>57</v>
      </c>
      <c r="C6" s="10">
        <v>1302603</v>
      </c>
      <c r="D6" s="9" t="s">
        <v>637</v>
      </c>
      <c r="E6" s="10" t="s">
        <v>83</v>
      </c>
      <c r="F6" s="9" t="s">
        <v>95</v>
      </c>
      <c r="G6" s="10" t="s">
        <v>415</v>
      </c>
      <c r="H6" s="9" t="s">
        <v>636</v>
      </c>
      <c r="AH6" s="33">
        <f t="shared" si="8"/>
        <v>1</v>
      </c>
      <c r="AI6" s="11" t="s">
        <v>666</v>
      </c>
      <c r="AJ6" s="9" t="s">
        <v>90</v>
      </c>
      <c r="AO6" s="11" t="s">
        <v>667</v>
      </c>
      <c r="AP6" s="9" t="s">
        <v>91</v>
      </c>
      <c r="BM6" s="34">
        <f t="shared" si="9"/>
        <v>2</v>
      </c>
      <c r="BN6" s="9" t="s">
        <v>110</v>
      </c>
      <c r="BO6" s="10"/>
      <c r="BP6" s="9" t="s">
        <v>119</v>
      </c>
      <c r="BQ6" s="10" t="s">
        <v>135</v>
      </c>
      <c r="BR6" s="9" t="s">
        <v>135</v>
      </c>
      <c r="BS6" s="10"/>
      <c r="BU6" s="10"/>
      <c r="BW6" s="10"/>
      <c r="BY6" s="10"/>
      <c r="CA6" s="10"/>
      <c r="CC6" s="10" t="s">
        <v>147</v>
      </c>
      <c r="CD6" s="9" t="s">
        <v>134</v>
      </c>
      <c r="CE6" s="8">
        <v>9162920146040000</v>
      </c>
      <c r="CF6" s="16" t="str">
        <f t="shared" si="0"/>
        <v>Pedido de Direito de Resposta</v>
      </c>
      <c r="CG6" s="20"/>
      <c r="CH6" s="16">
        <f t="shared" si="1"/>
        <v>0</v>
      </c>
      <c r="CI6" s="20"/>
      <c r="CJ6" s="16">
        <f t="shared" si="2"/>
        <v>0</v>
      </c>
      <c r="CK6" s="11" t="s">
        <v>703</v>
      </c>
      <c r="CL6" s="9" t="s">
        <v>336</v>
      </c>
      <c r="CT6" s="12"/>
      <c r="CW6" s="67"/>
      <c r="DC6" s="11" t="s">
        <v>335</v>
      </c>
      <c r="DH6" s="9" t="s">
        <v>227</v>
      </c>
      <c r="DP6" s="12"/>
      <c r="DQ6" s="35" t="str">
        <f t="shared" si="10"/>
        <v>OK</v>
      </c>
      <c r="EE6" s="21"/>
      <c r="EL6" s="12"/>
      <c r="EW6" s="10" t="s">
        <v>269</v>
      </c>
      <c r="EX6" s="9" t="s">
        <v>637</v>
      </c>
      <c r="EY6" s="11" t="s">
        <v>361</v>
      </c>
      <c r="FB6" s="9" t="s">
        <v>666</v>
      </c>
      <c r="FC6" s="11" t="s">
        <v>360</v>
      </c>
      <c r="FD6" s="9" t="s">
        <v>667</v>
      </c>
      <c r="FE6" s="11" t="s">
        <v>360</v>
      </c>
      <c r="FR6" s="16" t="str">
        <f t="shared" si="3"/>
        <v>AM</v>
      </c>
      <c r="FS6" s="10" t="s">
        <v>748</v>
      </c>
      <c r="FT6" s="9" t="s">
        <v>276</v>
      </c>
      <c r="FU6" s="11" t="s">
        <v>276</v>
      </c>
      <c r="FV6" s="9" t="s">
        <v>193</v>
      </c>
      <c r="GD6" s="9" t="s">
        <v>280</v>
      </c>
      <c r="GE6" s="11" t="s">
        <v>193</v>
      </c>
      <c r="GF6" s="9"/>
      <c r="GH6" s="9"/>
      <c r="GI6" s="11" t="s">
        <v>135</v>
      </c>
      <c r="GP6" s="12"/>
      <c r="GQ6" s="22" t="str">
        <f t="shared" si="4"/>
        <v>OK</v>
      </c>
      <c r="GZ6" s="9" t="s">
        <v>135</v>
      </c>
      <c r="HE6" s="21"/>
      <c r="HF6" s="17" t="str">
        <f t="shared" si="5"/>
        <v>OK</v>
      </c>
      <c r="HM6" s="21"/>
      <c r="HN6" s="17" t="str">
        <f t="shared" si="6"/>
        <v>OK</v>
      </c>
      <c r="HQ6" s="11" t="s">
        <v>134</v>
      </c>
      <c r="HR6" s="9" t="s">
        <v>160</v>
      </c>
      <c r="HS6" s="11" t="s">
        <v>666</v>
      </c>
      <c r="HV6" s="9" t="s">
        <v>134</v>
      </c>
      <c r="HW6" s="11" t="s">
        <v>263</v>
      </c>
      <c r="HX6" s="9">
        <v>12</v>
      </c>
      <c r="HY6" s="19" t="str">
        <f t="shared" si="7"/>
        <v>REVER</v>
      </c>
      <c r="HZ6" s="9" t="s">
        <v>135</v>
      </c>
      <c r="IE6" s="11" t="s">
        <v>134</v>
      </c>
      <c r="IF6" s="23">
        <v>41830</v>
      </c>
      <c r="IG6" s="23">
        <v>41830</v>
      </c>
      <c r="IH6" s="23"/>
      <c r="II6" s="23">
        <v>41844</v>
      </c>
      <c r="IJ6" s="23">
        <v>41872</v>
      </c>
      <c r="IK6" s="23">
        <v>41876</v>
      </c>
    </row>
    <row r="7" spans="1:245" x14ac:dyDescent="0.25">
      <c r="A7" s="8">
        <v>9162920146040000</v>
      </c>
      <c r="B7" s="9" t="s">
        <v>57</v>
      </c>
      <c r="C7" s="10">
        <v>1302603</v>
      </c>
      <c r="D7" s="9" t="s">
        <v>638</v>
      </c>
      <c r="E7" s="10" t="s">
        <v>83</v>
      </c>
      <c r="F7" s="9" t="s">
        <v>339</v>
      </c>
      <c r="G7" s="10" t="s">
        <v>488</v>
      </c>
      <c r="H7" s="9" t="s">
        <v>636</v>
      </c>
      <c r="AH7" s="33">
        <f t="shared" si="8"/>
        <v>1</v>
      </c>
      <c r="AI7" s="11" t="s">
        <v>666</v>
      </c>
      <c r="AJ7" s="9" t="s">
        <v>90</v>
      </c>
      <c r="AO7" s="11" t="s">
        <v>667</v>
      </c>
      <c r="AP7" s="9" t="s">
        <v>91</v>
      </c>
      <c r="BM7" s="34">
        <f t="shared" si="9"/>
        <v>2</v>
      </c>
      <c r="BN7" s="9" t="s">
        <v>110</v>
      </c>
      <c r="BO7" s="10"/>
      <c r="BP7" s="9" t="s">
        <v>119</v>
      </c>
      <c r="BQ7" s="10" t="s">
        <v>135</v>
      </c>
      <c r="BR7" s="9" t="s">
        <v>135</v>
      </c>
      <c r="BS7" s="10"/>
      <c r="BU7" s="10"/>
      <c r="BW7" s="10"/>
      <c r="BY7" s="10"/>
      <c r="CA7" s="10"/>
      <c r="CC7" s="10" t="s">
        <v>147</v>
      </c>
      <c r="CD7" s="9" t="s">
        <v>134</v>
      </c>
      <c r="CE7" s="8">
        <v>9145920146040000</v>
      </c>
      <c r="CF7" s="16" t="str">
        <f t="shared" si="0"/>
        <v>Pedido de Direito de Resposta</v>
      </c>
      <c r="CG7" s="20"/>
      <c r="CH7" s="16">
        <f t="shared" si="1"/>
        <v>0</v>
      </c>
      <c r="CI7" s="20"/>
      <c r="CJ7" s="16">
        <f t="shared" si="2"/>
        <v>0</v>
      </c>
      <c r="CK7" s="11" t="s">
        <v>704</v>
      </c>
      <c r="CL7" s="9" t="s">
        <v>336</v>
      </c>
      <c r="CT7" s="12"/>
      <c r="CW7" s="67"/>
      <c r="DC7" s="11" t="s">
        <v>335</v>
      </c>
      <c r="DH7" s="9" t="s">
        <v>227</v>
      </c>
      <c r="DP7" s="12"/>
      <c r="DQ7" s="35" t="str">
        <f t="shared" si="10"/>
        <v>OK</v>
      </c>
      <c r="EE7" s="21"/>
      <c r="EL7" s="12"/>
      <c r="EW7" s="10" t="s">
        <v>269</v>
      </c>
      <c r="EX7" s="9" t="s">
        <v>638</v>
      </c>
      <c r="EY7" s="11" t="s">
        <v>361</v>
      </c>
      <c r="FB7" s="9" t="s">
        <v>666</v>
      </c>
      <c r="FC7" s="11" t="s">
        <v>360</v>
      </c>
      <c r="FD7" s="9" t="s">
        <v>667</v>
      </c>
      <c r="FE7" s="11" t="s">
        <v>360</v>
      </c>
      <c r="FR7" s="16" t="str">
        <f t="shared" si="3"/>
        <v>AM</v>
      </c>
      <c r="FS7" s="10" t="s">
        <v>748</v>
      </c>
      <c r="FT7" s="9" t="s">
        <v>276</v>
      </c>
      <c r="FU7" s="11" t="s">
        <v>276</v>
      </c>
      <c r="FV7" s="9" t="s">
        <v>193</v>
      </c>
      <c r="GD7" s="9" t="s">
        <v>280</v>
      </c>
      <c r="GE7" s="11" t="s">
        <v>193</v>
      </c>
      <c r="GF7" s="9"/>
      <c r="GH7" s="9"/>
      <c r="GI7" s="11" t="s">
        <v>135</v>
      </c>
      <c r="GP7" s="12"/>
      <c r="GQ7" s="22" t="str">
        <f t="shared" si="4"/>
        <v>OK</v>
      </c>
      <c r="GZ7" s="9" t="s">
        <v>135</v>
      </c>
      <c r="HE7" s="21"/>
      <c r="HF7" s="17" t="str">
        <f t="shared" si="5"/>
        <v>OK</v>
      </c>
      <c r="HM7" s="21"/>
      <c r="HN7" s="17" t="str">
        <f t="shared" si="6"/>
        <v>OK</v>
      </c>
      <c r="HQ7" s="11" t="s">
        <v>134</v>
      </c>
      <c r="HR7" s="9" t="s">
        <v>160</v>
      </c>
      <c r="HS7" s="11" t="s">
        <v>666</v>
      </c>
      <c r="HV7" s="9" t="s">
        <v>134</v>
      </c>
      <c r="HW7" s="11" t="s">
        <v>263</v>
      </c>
      <c r="HX7" s="9">
        <v>12</v>
      </c>
      <c r="HY7" s="19" t="str">
        <f t="shared" si="7"/>
        <v>REVER</v>
      </c>
      <c r="HZ7" s="9" t="s">
        <v>135</v>
      </c>
      <c r="IE7" s="11" t="s">
        <v>134</v>
      </c>
      <c r="IF7" s="23">
        <v>41830</v>
      </c>
      <c r="IG7" s="23">
        <v>41830</v>
      </c>
      <c r="IH7" s="23"/>
      <c r="II7" s="23">
        <v>41841</v>
      </c>
      <c r="IJ7" s="23">
        <v>41871</v>
      </c>
      <c r="IK7" s="23">
        <v>41876</v>
      </c>
    </row>
    <row r="8" spans="1:245" x14ac:dyDescent="0.25">
      <c r="A8" s="8">
        <v>9778420146040000</v>
      </c>
      <c r="B8" s="9" t="s">
        <v>57</v>
      </c>
      <c r="C8" s="10">
        <v>1302603</v>
      </c>
      <c r="D8" s="9" t="s">
        <v>639</v>
      </c>
      <c r="E8" s="10" t="s">
        <v>83</v>
      </c>
      <c r="F8" s="9" t="s">
        <v>95</v>
      </c>
      <c r="G8" s="10" t="s">
        <v>522</v>
      </c>
      <c r="H8" s="9" t="s">
        <v>640</v>
      </c>
      <c r="J8" s="9" t="s">
        <v>641</v>
      </c>
      <c r="K8" s="11" t="s">
        <v>83</v>
      </c>
      <c r="L8" s="9" t="s">
        <v>339</v>
      </c>
      <c r="M8" s="11" t="s">
        <v>1566</v>
      </c>
      <c r="N8" s="9" t="s">
        <v>640</v>
      </c>
      <c r="AH8" s="33">
        <f t="shared" si="8"/>
        <v>2</v>
      </c>
      <c r="AI8" s="11" t="s">
        <v>668</v>
      </c>
      <c r="AJ8" s="9" t="s">
        <v>90</v>
      </c>
      <c r="AO8" s="11" t="s">
        <v>669</v>
      </c>
      <c r="AP8" s="9" t="s">
        <v>91</v>
      </c>
      <c r="BM8" s="34">
        <f t="shared" si="9"/>
        <v>2</v>
      </c>
      <c r="BN8" s="9" t="s">
        <v>111</v>
      </c>
      <c r="BO8" s="10"/>
      <c r="BP8" s="9" t="s">
        <v>119</v>
      </c>
      <c r="BQ8" s="10" t="s">
        <v>135</v>
      </c>
      <c r="BR8" s="9" t="s">
        <v>135</v>
      </c>
      <c r="BS8" s="10" t="s">
        <v>111</v>
      </c>
      <c r="BU8" s="10" t="s">
        <v>120</v>
      </c>
      <c r="BV8" s="9" t="s">
        <v>135</v>
      </c>
      <c r="BW8" s="10" t="s">
        <v>135</v>
      </c>
      <c r="BX8" s="9" t="s">
        <v>111</v>
      </c>
      <c r="BY8" s="10"/>
      <c r="BZ8" s="9" t="s">
        <v>121</v>
      </c>
      <c r="CA8" s="10" t="s">
        <v>135</v>
      </c>
      <c r="CB8" s="9" t="s">
        <v>135</v>
      </c>
      <c r="CC8" s="10" t="s">
        <v>145</v>
      </c>
      <c r="CD8" s="9" t="s">
        <v>134</v>
      </c>
      <c r="CE8" s="8">
        <v>9786920146040000</v>
      </c>
      <c r="CF8" s="16" t="str">
        <f t="shared" si="0"/>
        <v>Representação</v>
      </c>
      <c r="CG8" s="20"/>
      <c r="CH8" s="16">
        <f t="shared" si="1"/>
        <v>0</v>
      </c>
      <c r="CI8" s="20"/>
      <c r="CJ8" s="16">
        <f t="shared" si="2"/>
        <v>0</v>
      </c>
      <c r="CK8" s="11" t="s">
        <v>705</v>
      </c>
      <c r="CL8" s="9" t="s">
        <v>335</v>
      </c>
      <c r="CT8" s="12"/>
      <c r="CW8" s="67"/>
      <c r="DC8" s="11" t="s">
        <v>335</v>
      </c>
      <c r="DH8" s="9" t="s">
        <v>227</v>
      </c>
      <c r="DP8" s="12"/>
      <c r="DQ8" s="35" t="str">
        <f t="shared" si="10"/>
        <v>OK</v>
      </c>
      <c r="EE8" s="21"/>
      <c r="EL8" s="12"/>
      <c r="EW8" s="10" t="s">
        <v>269</v>
      </c>
      <c r="EX8" s="9" t="s">
        <v>669</v>
      </c>
      <c r="EY8" s="11" t="s">
        <v>361</v>
      </c>
      <c r="EZ8" s="9" t="s">
        <v>668</v>
      </c>
      <c r="FA8" s="11" t="s">
        <v>361</v>
      </c>
      <c r="FB8" s="9" t="s">
        <v>639</v>
      </c>
      <c r="FC8" s="11" t="s">
        <v>360</v>
      </c>
      <c r="FD8" s="9" t="s">
        <v>641</v>
      </c>
      <c r="FE8" s="11" t="s">
        <v>360</v>
      </c>
      <c r="FR8" s="16" t="str">
        <f t="shared" si="3"/>
        <v>AM</v>
      </c>
      <c r="FS8" s="10" t="s">
        <v>749</v>
      </c>
      <c r="FT8" s="9" t="s">
        <v>276</v>
      </c>
      <c r="FU8" s="11" t="s">
        <v>276</v>
      </c>
      <c r="FV8" s="9" t="s">
        <v>193</v>
      </c>
      <c r="GD8" s="9" t="s">
        <v>281</v>
      </c>
      <c r="GE8" s="11" t="s">
        <v>193</v>
      </c>
      <c r="GF8" s="9"/>
      <c r="GH8" s="9"/>
      <c r="GI8" s="11" t="s">
        <v>134</v>
      </c>
      <c r="GJ8" s="9" t="s">
        <v>160</v>
      </c>
      <c r="GO8" s="11" t="s">
        <v>135</v>
      </c>
      <c r="GP8" s="12"/>
      <c r="GQ8" s="22" t="str">
        <f t="shared" si="4"/>
        <v>REVER</v>
      </c>
      <c r="GT8" s="9" t="s">
        <v>190</v>
      </c>
      <c r="GU8" s="10" t="s">
        <v>184</v>
      </c>
      <c r="GZ8" s="9" t="s">
        <v>134</v>
      </c>
      <c r="HA8" s="11" t="s">
        <v>160</v>
      </c>
      <c r="HB8" s="9" t="s">
        <v>669</v>
      </c>
      <c r="HE8" s="21">
        <v>12000</v>
      </c>
      <c r="HF8" s="17" t="str">
        <f t="shared" si="5"/>
        <v>REVER</v>
      </c>
      <c r="HG8" s="11" t="s">
        <v>247</v>
      </c>
      <c r="HM8" s="21"/>
      <c r="HN8" s="17" t="str">
        <f t="shared" si="6"/>
        <v>OK</v>
      </c>
      <c r="HQ8" s="11" t="s">
        <v>135</v>
      </c>
      <c r="HY8" s="19" t="str">
        <f t="shared" si="7"/>
        <v>OK</v>
      </c>
      <c r="HZ8" s="9" t="s">
        <v>134</v>
      </c>
      <c r="IA8" s="11" t="s">
        <v>270</v>
      </c>
      <c r="ID8" s="9" t="s">
        <v>209</v>
      </c>
      <c r="IE8" s="11" t="s">
        <v>134</v>
      </c>
      <c r="IF8" s="23">
        <v>41850</v>
      </c>
      <c r="IG8" s="23">
        <v>41850</v>
      </c>
      <c r="IH8" s="23">
        <v>41852</v>
      </c>
      <c r="II8" s="23">
        <v>41866</v>
      </c>
      <c r="IJ8" s="23">
        <v>41912</v>
      </c>
      <c r="IK8" s="23">
        <v>42174</v>
      </c>
    </row>
    <row r="9" spans="1:245" x14ac:dyDescent="0.25">
      <c r="A9" s="8">
        <v>9786920146040000</v>
      </c>
      <c r="B9" s="9" t="s">
        <v>57</v>
      </c>
      <c r="C9" s="10">
        <v>1302603</v>
      </c>
      <c r="D9" s="9" t="s">
        <v>639</v>
      </c>
      <c r="E9" s="10" t="s">
        <v>83</v>
      </c>
      <c r="F9" s="9" t="s">
        <v>95</v>
      </c>
      <c r="G9" s="10" t="s">
        <v>522</v>
      </c>
      <c r="H9" s="9" t="s">
        <v>640</v>
      </c>
      <c r="J9" s="9" t="s">
        <v>641</v>
      </c>
      <c r="K9" s="11" t="s">
        <v>83</v>
      </c>
      <c r="L9" s="9" t="s">
        <v>339</v>
      </c>
      <c r="M9" s="11" t="s">
        <v>1566</v>
      </c>
      <c r="N9" s="9" t="s">
        <v>640</v>
      </c>
      <c r="AH9" s="33">
        <f t="shared" si="8"/>
        <v>2</v>
      </c>
      <c r="AI9" s="11" t="s">
        <v>668</v>
      </c>
      <c r="AJ9" s="9" t="s">
        <v>90</v>
      </c>
      <c r="AO9" s="11" t="s">
        <v>669</v>
      </c>
      <c r="AP9" s="9" t="s">
        <v>91</v>
      </c>
      <c r="BM9" s="34">
        <f t="shared" si="9"/>
        <v>2</v>
      </c>
      <c r="BN9" s="9" t="s">
        <v>111</v>
      </c>
      <c r="BO9" s="10"/>
      <c r="BP9" s="9" t="s">
        <v>121</v>
      </c>
      <c r="BQ9" s="10" t="s">
        <v>135</v>
      </c>
      <c r="BR9" s="9" t="s">
        <v>135</v>
      </c>
      <c r="BS9" s="10"/>
      <c r="BU9" s="10"/>
      <c r="BW9" s="10"/>
      <c r="BY9" s="10"/>
      <c r="CA9" s="10"/>
      <c r="CC9" s="10" t="s">
        <v>145</v>
      </c>
      <c r="CD9" s="9" t="s">
        <v>134</v>
      </c>
      <c r="CE9" s="8">
        <v>9778420146040000</v>
      </c>
      <c r="CF9" s="16" t="str">
        <f t="shared" si="0"/>
        <v>Representação</v>
      </c>
      <c r="CG9" s="20"/>
      <c r="CH9" s="16">
        <f t="shared" si="1"/>
        <v>0</v>
      </c>
      <c r="CI9" s="20"/>
      <c r="CJ9" s="16">
        <f t="shared" si="2"/>
        <v>0</v>
      </c>
      <c r="CK9" s="11" t="s">
        <v>706</v>
      </c>
      <c r="CL9" s="9" t="s">
        <v>335</v>
      </c>
      <c r="CT9" s="12"/>
      <c r="CW9" s="67"/>
      <c r="DC9" s="11" t="s">
        <v>335</v>
      </c>
      <c r="DH9" s="9" t="s">
        <v>227</v>
      </c>
      <c r="DP9" s="12"/>
      <c r="DQ9" s="35" t="str">
        <f t="shared" si="10"/>
        <v>OK</v>
      </c>
      <c r="EE9" s="21"/>
      <c r="EL9" s="12"/>
      <c r="EW9" s="10" t="s">
        <v>269</v>
      </c>
      <c r="EX9" s="9" t="s">
        <v>669</v>
      </c>
      <c r="EY9" s="11" t="s">
        <v>361</v>
      </c>
      <c r="EZ9" s="9" t="s">
        <v>668</v>
      </c>
      <c r="FA9" s="11" t="s">
        <v>361</v>
      </c>
      <c r="FB9" s="9" t="s">
        <v>639</v>
      </c>
      <c r="FC9" s="11" t="s">
        <v>360</v>
      </c>
      <c r="FD9" s="9" t="s">
        <v>641</v>
      </c>
      <c r="FE9" s="11" t="s">
        <v>360</v>
      </c>
      <c r="FR9" s="16" t="str">
        <f t="shared" si="3"/>
        <v>AM</v>
      </c>
      <c r="FS9" s="10" t="s">
        <v>750</v>
      </c>
      <c r="FT9" s="9" t="s">
        <v>276</v>
      </c>
      <c r="FU9" s="11" t="s">
        <v>276</v>
      </c>
      <c r="FV9" s="9" t="s">
        <v>193</v>
      </c>
      <c r="GD9" s="9" t="s">
        <v>411</v>
      </c>
      <c r="GE9" s="11" t="s">
        <v>193</v>
      </c>
      <c r="GF9" s="9"/>
      <c r="GH9" s="9"/>
      <c r="GI9" s="11" t="s">
        <v>134</v>
      </c>
      <c r="GJ9" s="9" t="s">
        <v>160</v>
      </c>
      <c r="GO9" s="11" t="s">
        <v>135</v>
      </c>
      <c r="GP9" s="12"/>
      <c r="GQ9" s="22" t="str">
        <f t="shared" si="4"/>
        <v>OK</v>
      </c>
      <c r="GT9" s="9" t="s">
        <v>190</v>
      </c>
      <c r="GU9" s="10" t="s">
        <v>184</v>
      </c>
      <c r="GZ9" s="9" t="s">
        <v>134</v>
      </c>
      <c r="HA9" s="11" t="s">
        <v>160</v>
      </c>
      <c r="HB9" s="9" t="s">
        <v>669</v>
      </c>
      <c r="HE9" s="21">
        <v>10000</v>
      </c>
      <c r="HF9" s="17" t="str">
        <f t="shared" si="5"/>
        <v>REVER</v>
      </c>
      <c r="HG9" s="11" t="s">
        <v>247</v>
      </c>
      <c r="HM9" s="21"/>
      <c r="HN9" s="17" t="str">
        <f t="shared" si="6"/>
        <v>OK</v>
      </c>
      <c r="HQ9" s="11" t="s">
        <v>135</v>
      </c>
      <c r="HY9" s="19" t="str">
        <f t="shared" si="7"/>
        <v>OK</v>
      </c>
      <c r="HZ9" s="9" t="s">
        <v>134</v>
      </c>
      <c r="IA9" s="11" t="s">
        <v>272</v>
      </c>
      <c r="IB9" s="9" t="s">
        <v>270</v>
      </c>
      <c r="ID9" s="9" t="s">
        <v>209</v>
      </c>
      <c r="IE9" s="11" t="s">
        <v>135</v>
      </c>
      <c r="IF9" s="23">
        <v>41850</v>
      </c>
      <c r="IG9" s="23">
        <v>41850</v>
      </c>
      <c r="IH9" s="23">
        <v>41852</v>
      </c>
      <c r="II9" s="23">
        <v>41865</v>
      </c>
      <c r="IJ9" s="23">
        <v>41913</v>
      </c>
      <c r="IK9" s="23"/>
    </row>
    <row r="10" spans="1:245" x14ac:dyDescent="0.25">
      <c r="A10" s="8">
        <v>1.785892014604E+16</v>
      </c>
      <c r="B10" s="9" t="s">
        <v>57</v>
      </c>
      <c r="C10" s="10">
        <v>1302603</v>
      </c>
      <c r="D10" s="9" t="s">
        <v>520</v>
      </c>
      <c r="E10" s="10" t="s">
        <v>89</v>
      </c>
      <c r="AH10" s="33">
        <f t="shared" si="8"/>
        <v>1</v>
      </c>
      <c r="AI10" s="11" t="s">
        <v>670</v>
      </c>
      <c r="AJ10" s="9" t="s">
        <v>83</v>
      </c>
      <c r="AK10" s="11" t="s">
        <v>98</v>
      </c>
      <c r="AL10" s="9" t="s">
        <v>509</v>
      </c>
      <c r="BM10" s="34">
        <f t="shared" si="9"/>
        <v>1</v>
      </c>
      <c r="BN10" s="9" t="s">
        <v>104</v>
      </c>
      <c r="BO10" s="10" t="s">
        <v>113</v>
      </c>
      <c r="BP10" s="9" t="s">
        <v>391</v>
      </c>
      <c r="BQ10" s="10" t="s">
        <v>135</v>
      </c>
      <c r="BR10" s="9" t="s">
        <v>135</v>
      </c>
      <c r="BS10" s="10" t="s">
        <v>104</v>
      </c>
      <c r="BT10" s="9" t="s">
        <v>113</v>
      </c>
      <c r="BU10" s="10" t="s">
        <v>120</v>
      </c>
      <c r="BV10" s="9" t="s">
        <v>135</v>
      </c>
      <c r="BW10" s="10" t="s">
        <v>135</v>
      </c>
      <c r="BX10" s="9" t="s">
        <v>104</v>
      </c>
      <c r="BY10" s="10" t="s">
        <v>113</v>
      </c>
      <c r="BZ10" s="9" t="s">
        <v>120</v>
      </c>
      <c r="CA10" s="10" t="s">
        <v>135</v>
      </c>
      <c r="CB10" s="9" t="s">
        <v>135</v>
      </c>
      <c r="CC10" s="10" t="s">
        <v>145</v>
      </c>
      <c r="CD10" s="9" t="s">
        <v>135</v>
      </c>
      <c r="CE10" s="8"/>
      <c r="CF10" s="16">
        <f t="shared" si="0"/>
        <v>0</v>
      </c>
      <c r="CG10" s="20"/>
      <c r="CH10" s="16">
        <f t="shared" si="1"/>
        <v>0</v>
      </c>
      <c r="CI10" s="20"/>
      <c r="CJ10" s="16">
        <f t="shared" si="2"/>
        <v>0</v>
      </c>
      <c r="CK10" s="11" t="s">
        <v>707</v>
      </c>
      <c r="CL10" s="9" t="s">
        <v>335</v>
      </c>
      <c r="CT10" s="12"/>
      <c r="CW10" s="67"/>
      <c r="DC10" s="11" t="s">
        <v>335</v>
      </c>
      <c r="DH10" s="9" t="s">
        <v>227</v>
      </c>
      <c r="DP10" s="12"/>
      <c r="DQ10" s="35" t="str">
        <f t="shared" si="10"/>
        <v>OK</v>
      </c>
      <c r="EE10" s="21"/>
      <c r="EL10" s="12"/>
      <c r="EW10" s="10" t="s">
        <v>269</v>
      </c>
      <c r="EX10" s="9" t="s">
        <v>670</v>
      </c>
      <c r="EY10" s="11" t="s">
        <v>361</v>
      </c>
      <c r="FB10" s="9" t="s">
        <v>520</v>
      </c>
      <c r="FC10" s="11" t="s">
        <v>360</v>
      </c>
      <c r="FR10" s="16" t="str">
        <f t="shared" si="3"/>
        <v>AM</v>
      </c>
      <c r="FS10" s="10" t="s">
        <v>749</v>
      </c>
      <c r="FT10" s="9" t="s">
        <v>276</v>
      </c>
      <c r="FU10" s="11" t="s">
        <v>276</v>
      </c>
      <c r="FV10" s="9" t="s">
        <v>193</v>
      </c>
      <c r="GD10" s="9" t="s">
        <v>411</v>
      </c>
      <c r="GE10" s="11" t="s">
        <v>193</v>
      </c>
      <c r="GF10" s="9"/>
      <c r="GH10" s="9"/>
      <c r="GI10" s="11" t="s">
        <v>134</v>
      </c>
      <c r="GJ10" s="9" t="s">
        <v>160</v>
      </c>
      <c r="GO10" s="11" t="s">
        <v>135</v>
      </c>
      <c r="GP10" s="12"/>
      <c r="GQ10" s="22" t="str">
        <f t="shared" si="4"/>
        <v>OK</v>
      </c>
      <c r="GT10" s="9" t="s">
        <v>558</v>
      </c>
      <c r="GZ10" s="9" t="s">
        <v>134</v>
      </c>
      <c r="HA10" s="11" t="s">
        <v>160</v>
      </c>
      <c r="HB10" s="9" t="s">
        <v>670</v>
      </c>
      <c r="HE10" s="21">
        <v>15000</v>
      </c>
      <c r="HF10" s="17" t="str">
        <f t="shared" si="5"/>
        <v>REVER</v>
      </c>
      <c r="HG10" s="11" t="s">
        <v>447</v>
      </c>
      <c r="HM10" s="21"/>
      <c r="HN10" s="17" t="str">
        <f t="shared" si="6"/>
        <v>OK</v>
      </c>
      <c r="HQ10" s="11" t="s">
        <v>135</v>
      </c>
      <c r="HY10" s="19" t="str">
        <f t="shared" si="7"/>
        <v>OK</v>
      </c>
      <c r="HZ10" s="9" t="s">
        <v>134</v>
      </c>
      <c r="IA10" s="11" t="s">
        <v>270</v>
      </c>
      <c r="ID10" s="9" t="s">
        <v>209</v>
      </c>
      <c r="IE10" s="11" t="s">
        <v>134</v>
      </c>
      <c r="IF10" s="23">
        <v>41869</v>
      </c>
      <c r="IG10" s="23">
        <v>41869</v>
      </c>
      <c r="IH10" s="23">
        <v>41871</v>
      </c>
      <c r="II10" s="23">
        <v>41876</v>
      </c>
      <c r="IJ10" s="23">
        <v>41885</v>
      </c>
      <c r="IK10" s="23">
        <v>41888</v>
      </c>
    </row>
    <row r="11" spans="1:245" x14ac:dyDescent="0.25">
      <c r="A11" s="8">
        <v>1.794512014604E+16</v>
      </c>
      <c r="B11" s="9" t="s">
        <v>57</v>
      </c>
      <c r="C11" s="10">
        <v>1302603</v>
      </c>
      <c r="D11" s="9" t="s">
        <v>636</v>
      </c>
      <c r="E11" s="10" t="s">
        <v>85</v>
      </c>
      <c r="AH11" s="33">
        <f t="shared" si="8"/>
        <v>1</v>
      </c>
      <c r="AI11" s="11" t="s">
        <v>639</v>
      </c>
      <c r="AJ11" s="9" t="s">
        <v>83</v>
      </c>
      <c r="AK11" s="11" t="s">
        <v>95</v>
      </c>
      <c r="AL11" s="9" t="s">
        <v>522</v>
      </c>
      <c r="AM11" s="11" t="s">
        <v>640</v>
      </c>
      <c r="AO11" s="11" t="s">
        <v>671</v>
      </c>
      <c r="AP11" s="9" t="s">
        <v>90</v>
      </c>
      <c r="BM11" s="34">
        <f t="shared" si="9"/>
        <v>2</v>
      </c>
      <c r="BN11" s="9" t="s">
        <v>104</v>
      </c>
      <c r="BO11" s="10" t="s">
        <v>113</v>
      </c>
      <c r="BP11" s="9" t="s">
        <v>120</v>
      </c>
      <c r="BQ11" s="10" t="s">
        <v>135</v>
      </c>
      <c r="BR11" s="9" t="s">
        <v>135</v>
      </c>
      <c r="BU11" s="10"/>
      <c r="BW11" s="10"/>
      <c r="BY11" s="10"/>
      <c r="CA11" s="10"/>
      <c r="CC11" s="10" t="s">
        <v>145</v>
      </c>
      <c r="CD11" s="9" t="s">
        <v>135</v>
      </c>
      <c r="CE11" s="8"/>
      <c r="CF11" s="16">
        <f t="shared" si="0"/>
        <v>0</v>
      </c>
      <c r="CG11" s="20"/>
      <c r="CH11" s="16">
        <f t="shared" si="1"/>
        <v>0</v>
      </c>
      <c r="CI11" s="20"/>
      <c r="CJ11" s="16">
        <f t="shared" si="2"/>
        <v>0</v>
      </c>
      <c r="CK11" s="11" t="s">
        <v>708</v>
      </c>
      <c r="CL11" s="9" t="s">
        <v>335</v>
      </c>
      <c r="CT11" s="12"/>
      <c r="CW11" s="67"/>
      <c r="DC11" s="11" t="s">
        <v>335</v>
      </c>
      <c r="DH11" s="9" t="s">
        <v>227</v>
      </c>
      <c r="DP11" s="12"/>
      <c r="DQ11" s="35" t="str">
        <f t="shared" si="10"/>
        <v>OK</v>
      </c>
      <c r="EE11" s="21"/>
      <c r="EL11" s="12"/>
      <c r="EW11" s="10" t="s">
        <v>269</v>
      </c>
      <c r="EX11" s="9" t="s">
        <v>671</v>
      </c>
      <c r="EY11" s="11" t="s">
        <v>361</v>
      </c>
      <c r="FB11" s="9" t="s">
        <v>636</v>
      </c>
      <c r="FC11" s="11" t="s">
        <v>360</v>
      </c>
      <c r="FR11" s="16" t="str">
        <f t="shared" si="3"/>
        <v>AM</v>
      </c>
      <c r="FS11" s="10" t="s">
        <v>749</v>
      </c>
      <c r="FT11" s="9" t="s">
        <v>276</v>
      </c>
      <c r="FU11" s="11" t="s">
        <v>276</v>
      </c>
      <c r="FV11" s="9" t="s">
        <v>193</v>
      </c>
      <c r="GD11" s="9" t="s">
        <v>411</v>
      </c>
      <c r="GE11" s="11" t="s">
        <v>193</v>
      </c>
      <c r="GF11" s="9"/>
      <c r="GH11" s="9"/>
      <c r="GI11" s="11" t="s">
        <v>134</v>
      </c>
      <c r="GJ11" s="9" t="s">
        <v>160</v>
      </c>
      <c r="GK11" s="10">
        <v>48</v>
      </c>
      <c r="GL11" s="9" t="s">
        <v>671</v>
      </c>
      <c r="GM11" s="10"/>
      <c r="GO11" s="10" t="s">
        <v>134</v>
      </c>
      <c r="GP11" s="12">
        <v>1000</v>
      </c>
      <c r="GQ11" s="22" t="str">
        <f t="shared" si="4"/>
        <v>OK</v>
      </c>
      <c r="GT11" s="9" t="s">
        <v>558</v>
      </c>
      <c r="GZ11" s="9" t="s">
        <v>134</v>
      </c>
      <c r="HA11" s="11" t="s">
        <v>160</v>
      </c>
      <c r="HB11" s="9" t="s">
        <v>671</v>
      </c>
      <c r="HE11" s="21">
        <v>5000</v>
      </c>
      <c r="HF11" s="17" t="str">
        <f t="shared" si="5"/>
        <v>REVER</v>
      </c>
      <c r="HG11" s="11" t="s">
        <v>447</v>
      </c>
      <c r="HM11" s="21"/>
      <c r="HN11" s="17" t="str">
        <f t="shared" si="6"/>
        <v>OK</v>
      </c>
      <c r="HQ11" s="11" t="s">
        <v>135</v>
      </c>
      <c r="HY11" s="19" t="str">
        <f t="shared" si="7"/>
        <v>OK</v>
      </c>
      <c r="HZ11" s="9" t="s">
        <v>134</v>
      </c>
      <c r="IA11" s="11" t="s">
        <v>270</v>
      </c>
      <c r="ID11" s="9" t="s">
        <v>209</v>
      </c>
      <c r="IE11" s="11" t="s">
        <v>134</v>
      </c>
      <c r="IF11" s="23">
        <v>41871</v>
      </c>
      <c r="IG11" s="23">
        <v>41871</v>
      </c>
      <c r="IH11" s="23">
        <v>41872</v>
      </c>
      <c r="II11" s="23">
        <v>41887</v>
      </c>
      <c r="IJ11" s="23">
        <v>41899</v>
      </c>
      <c r="IK11" s="23">
        <v>41935</v>
      </c>
    </row>
    <row r="12" spans="1:245" x14ac:dyDescent="0.25">
      <c r="A12" s="8">
        <v>1.903652014604E+16</v>
      </c>
      <c r="B12" s="9" t="s">
        <v>57</v>
      </c>
      <c r="C12" s="10">
        <v>1302603</v>
      </c>
      <c r="D12" s="9" t="s">
        <v>636</v>
      </c>
      <c r="E12" s="10" t="s">
        <v>85</v>
      </c>
      <c r="AH12" s="33">
        <f t="shared" si="8"/>
        <v>1</v>
      </c>
      <c r="AI12" s="11" t="s">
        <v>639</v>
      </c>
      <c r="AJ12" s="9" t="s">
        <v>83</v>
      </c>
      <c r="AK12" s="11" t="s">
        <v>95</v>
      </c>
      <c r="AL12" s="9" t="s">
        <v>522</v>
      </c>
      <c r="AM12" s="11" t="s">
        <v>640</v>
      </c>
      <c r="AO12" s="11" t="s">
        <v>641</v>
      </c>
      <c r="AP12" s="9" t="s">
        <v>83</v>
      </c>
      <c r="AQ12" s="11" t="s">
        <v>339</v>
      </c>
      <c r="AR12" s="9" t="s">
        <v>1566</v>
      </c>
      <c r="AS12" s="11" t="s">
        <v>640</v>
      </c>
      <c r="AT12" s="9" t="s">
        <v>101</v>
      </c>
      <c r="AU12" s="11" t="s">
        <v>672</v>
      </c>
      <c r="AV12" s="9" t="s">
        <v>90</v>
      </c>
      <c r="BA12" s="11" t="s">
        <v>673</v>
      </c>
      <c r="BB12" s="9" t="s">
        <v>90</v>
      </c>
      <c r="BM12" s="34">
        <f t="shared" si="9"/>
        <v>4</v>
      </c>
      <c r="BN12" s="9" t="s">
        <v>107</v>
      </c>
      <c r="BP12" s="9" t="s">
        <v>119</v>
      </c>
      <c r="BQ12" s="11" t="s">
        <v>135</v>
      </c>
      <c r="BR12" s="9" t="s">
        <v>140</v>
      </c>
      <c r="BS12" s="11" t="s">
        <v>107</v>
      </c>
      <c r="BU12" s="11" t="s">
        <v>119</v>
      </c>
      <c r="BV12" s="9" t="s">
        <v>135</v>
      </c>
      <c r="BW12" s="10" t="s">
        <v>140</v>
      </c>
      <c r="CC12" s="11" t="s">
        <v>145</v>
      </c>
      <c r="CD12" s="9" t="s">
        <v>135</v>
      </c>
      <c r="CE12" s="20"/>
      <c r="CF12" s="16">
        <f t="shared" si="0"/>
        <v>0</v>
      </c>
      <c r="CG12" s="20"/>
      <c r="CH12" s="16">
        <f t="shared" si="1"/>
        <v>0</v>
      </c>
      <c r="CI12" s="20"/>
      <c r="CJ12" s="16">
        <f t="shared" si="2"/>
        <v>0</v>
      </c>
      <c r="CK12" s="11" t="s">
        <v>709</v>
      </c>
      <c r="CL12" s="9" t="s">
        <v>336</v>
      </c>
      <c r="CT12" s="12"/>
      <c r="CW12" s="67"/>
      <c r="DC12" s="11" t="s">
        <v>336</v>
      </c>
      <c r="DH12" s="9" t="s">
        <v>227</v>
      </c>
      <c r="DP12" s="12"/>
      <c r="DQ12" s="35" t="str">
        <f t="shared" si="10"/>
        <v>OK</v>
      </c>
      <c r="EE12" s="21"/>
      <c r="EL12" s="12"/>
      <c r="EW12" s="10" t="s">
        <v>2073</v>
      </c>
      <c r="FR12" s="16" t="str">
        <f t="shared" si="3"/>
        <v>AM</v>
      </c>
      <c r="FS12" s="11" t="s">
        <v>751</v>
      </c>
      <c r="FT12" s="9" t="s">
        <v>277</v>
      </c>
      <c r="FU12" s="11" t="s">
        <v>276</v>
      </c>
      <c r="FV12" s="9" t="s">
        <v>193</v>
      </c>
      <c r="GD12" s="9" t="s">
        <v>227</v>
      </c>
      <c r="GE12" s="11" t="s">
        <v>193</v>
      </c>
      <c r="GF12" s="9"/>
      <c r="GH12" s="9"/>
      <c r="GI12" s="11" t="s">
        <v>135</v>
      </c>
      <c r="GP12" s="12"/>
      <c r="GQ12" s="22" t="str">
        <f t="shared" si="4"/>
        <v>OK</v>
      </c>
      <c r="GZ12" s="9" t="s">
        <v>134</v>
      </c>
      <c r="HA12" s="11" t="s">
        <v>160</v>
      </c>
      <c r="HE12" s="21"/>
      <c r="HF12" s="17" t="str">
        <f t="shared" si="5"/>
        <v>OK</v>
      </c>
      <c r="HG12" s="11" t="s">
        <v>189</v>
      </c>
      <c r="HM12" s="21"/>
      <c r="HN12" s="17" t="str">
        <f t="shared" si="6"/>
        <v>OK</v>
      </c>
      <c r="HQ12" s="11" t="s">
        <v>135</v>
      </c>
      <c r="HY12" s="19" t="str">
        <f t="shared" si="7"/>
        <v>OK</v>
      </c>
      <c r="HZ12" s="9" t="s">
        <v>134</v>
      </c>
      <c r="IA12" s="11" t="s">
        <v>269</v>
      </c>
      <c r="IB12" s="9" t="s">
        <v>272</v>
      </c>
      <c r="IC12" s="11" t="s">
        <v>272</v>
      </c>
      <c r="IE12" s="11" t="s">
        <v>135</v>
      </c>
      <c r="IF12" s="23">
        <v>41892</v>
      </c>
      <c r="IG12" s="23">
        <v>41893</v>
      </c>
      <c r="IH12" s="23"/>
      <c r="II12" s="23"/>
      <c r="IJ12" s="23">
        <v>42073</v>
      </c>
      <c r="IK12" s="23"/>
    </row>
    <row r="13" spans="1:245" x14ac:dyDescent="0.25">
      <c r="A13" s="8">
        <v>1.915792014604E+16</v>
      </c>
      <c r="B13" s="9" t="s">
        <v>57</v>
      </c>
      <c r="C13" s="10">
        <v>1302603</v>
      </c>
      <c r="D13" s="9" t="s">
        <v>639</v>
      </c>
      <c r="E13" s="10" t="s">
        <v>83</v>
      </c>
      <c r="F13" s="9" t="s">
        <v>95</v>
      </c>
      <c r="G13" s="10" t="s">
        <v>522</v>
      </c>
      <c r="H13" s="9" t="s">
        <v>640</v>
      </c>
      <c r="AH13" s="33">
        <f t="shared" si="8"/>
        <v>1</v>
      </c>
      <c r="AI13" s="11" t="s">
        <v>668</v>
      </c>
      <c r="AJ13" s="9" t="s">
        <v>90</v>
      </c>
      <c r="BM13" s="34">
        <f t="shared" si="9"/>
        <v>1</v>
      </c>
      <c r="BN13" s="9" t="s">
        <v>104</v>
      </c>
      <c r="BO13" s="11" t="s">
        <v>113</v>
      </c>
      <c r="BP13" s="9" t="s">
        <v>120</v>
      </c>
      <c r="BQ13" s="11" t="s">
        <v>135</v>
      </c>
      <c r="BR13" s="9" t="s">
        <v>135</v>
      </c>
      <c r="CC13" s="11" t="s">
        <v>145</v>
      </c>
      <c r="CD13" s="9" t="s">
        <v>135</v>
      </c>
      <c r="CE13" s="20"/>
      <c r="CF13" s="16">
        <f t="shared" si="0"/>
        <v>0</v>
      </c>
      <c r="CG13" s="20"/>
      <c r="CH13" s="16">
        <f t="shared" si="1"/>
        <v>0</v>
      </c>
      <c r="CI13" s="20"/>
      <c r="CJ13" s="16">
        <f t="shared" si="2"/>
        <v>0</v>
      </c>
      <c r="CK13" s="11" t="s">
        <v>710</v>
      </c>
      <c r="CL13" s="9" t="s">
        <v>336</v>
      </c>
      <c r="CT13" s="12"/>
      <c r="CW13" s="67"/>
      <c r="DC13" s="11" t="s">
        <v>334</v>
      </c>
      <c r="DD13" s="9" t="s">
        <v>193</v>
      </c>
      <c r="DH13" s="9" t="s">
        <v>227</v>
      </c>
      <c r="DI13" s="11" t="s">
        <v>134</v>
      </c>
      <c r="DJ13" s="9" t="s">
        <v>160</v>
      </c>
      <c r="DK13" s="11">
        <v>48</v>
      </c>
      <c r="DL13" s="9" t="s">
        <v>668</v>
      </c>
      <c r="DO13" s="11" t="s">
        <v>134</v>
      </c>
      <c r="DP13" s="12">
        <v>5000</v>
      </c>
      <c r="DQ13" s="35" t="str">
        <f t="shared" si="10"/>
        <v>OK</v>
      </c>
      <c r="DR13" s="9" t="s">
        <v>173</v>
      </c>
      <c r="DT13" s="9" t="s">
        <v>2057</v>
      </c>
      <c r="DZ13" s="9" t="s">
        <v>134</v>
      </c>
      <c r="EA13" s="11" t="s">
        <v>160</v>
      </c>
      <c r="EB13" s="9" t="s">
        <v>668</v>
      </c>
      <c r="EE13" s="21">
        <v>5000</v>
      </c>
      <c r="EF13" s="9" t="s">
        <v>250</v>
      </c>
      <c r="EL13" s="12"/>
      <c r="EO13" s="11" t="s">
        <v>135</v>
      </c>
      <c r="EW13" s="10" t="s">
        <v>269</v>
      </c>
      <c r="EX13" s="9" t="s">
        <v>668</v>
      </c>
      <c r="EY13" s="11" t="s">
        <v>361</v>
      </c>
      <c r="EZ13" s="9" t="s">
        <v>639</v>
      </c>
      <c r="FA13" s="11" t="s">
        <v>360</v>
      </c>
      <c r="FR13" s="16" t="str">
        <f t="shared" si="3"/>
        <v>AM</v>
      </c>
      <c r="FS13" s="10" t="s">
        <v>747</v>
      </c>
      <c r="FT13" s="9" t="s">
        <v>276</v>
      </c>
      <c r="FU13" s="11" t="s">
        <v>276</v>
      </c>
      <c r="FV13" s="9" t="s">
        <v>193</v>
      </c>
      <c r="GD13" s="9" t="s">
        <v>209</v>
      </c>
      <c r="GE13" s="11" t="s">
        <v>193</v>
      </c>
      <c r="GF13" s="9"/>
      <c r="GH13" s="9"/>
      <c r="GI13" s="11" t="s">
        <v>134</v>
      </c>
      <c r="GJ13" s="9" t="s">
        <v>160</v>
      </c>
      <c r="GK13" s="11">
        <v>48</v>
      </c>
      <c r="GL13" s="9" t="s">
        <v>668</v>
      </c>
      <c r="GO13" s="11" t="s">
        <v>134</v>
      </c>
      <c r="GP13" s="12">
        <v>5000</v>
      </c>
      <c r="GQ13" s="22" t="str">
        <f t="shared" si="4"/>
        <v>OK</v>
      </c>
      <c r="GT13" s="9" t="s">
        <v>2057</v>
      </c>
      <c r="GZ13" s="9" t="s">
        <v>134</v>
      </c>
      <c r="HA13" s="11" t="s">
        <v>160</v>
      </c>
      <c r="HB13" s="9" t="s">
        <v>668</v>
      </c>
      <c r="HE13" s="21">
        <v>5000</v>
      </c>
      <c r="HF13" s="17" t="str">
        <f t="shared" si="5"/>
        <v>OK</v>
      </c>
      <c r="HG13" s="11" t="s">
        <v>250</v>
      </c>
      <c r="HM13" s="21"/>
      <c r="HN13" s="17" t="str">
        <f t="shared" si="6"/>
        <v>OK</v>
      </c>
      <c r="HQ13" s="11" t="s">
        <v>135</v>
      </c>
      <c r="HY13" s="19" t="str">
        <f t="shared" si="7"/>
        <v>OK</v>
      </c>
      <c r="HZ13" s="9" t="s">
        <v>134</v>
      </c>
      <c r="IA13" s="11" t="s">
        <v>270</v>
      </c>
      <c r="IE13" s="11" t="s">
        <v>135</v>
      </c>
      <c r="IF13" s="23">
        <v>41893</v>
      </c>
      <c r="IG13" s="23">
        <v>41893</v>
      </c>
      <c r="IH13" s="23"/>
      <c r="II13" s="23">
        <v>41902</v>
      </c>
      <c r="IJ13" s="23">
        <v>41935</v>
      </c>
      <c r="IK13" s="23"/>
    </row>
    <row r="14" spans="1:245" x14ac:dyDescent="0.25">
      <c r="A14" s="8">
        <v>1.947842014604E+16</v>
      </c>
      <c r="B14" s="9" t="s">
        <v>57</v>
      </c>
      <c r="C14" s="10">
        <v>1302603</v>
      </c>
      <c r="D14" s="9" t="s">
        <v>636</v>
      </c>
      <c r="E14" s="10" t="s">
        <v>85</v>
      </c>
      <c r="AH14" s="33">
        <f t="shared" si="8"/>
        <v>1</v>
      </c>
      <c r="AI14" s="11" t="s">
        <v>639</v>
      </c>
      <c r="AJ14" s="9" t="s">
        <v>83</v>
      </c>
      <c r="AK14" s="11" t="s">
        <v>95</v>
      </c>
      <c r="AL14" s="9" t="s">
        <v>522</v>
      </c>
      <c r="AM14" s="11" t="s">
        <v>640</v>
      </c>
      <c r="AO14" s="11" t="s">
        <v>641</v>
      </c>
      <c r="AP14" s="9" t="s">
        <v>83</v>
      </c>
      <c r="AQ14" s="11" t="s">
        <v>339</v>
      </c>
      <c r="AR14" s="9" t="s">
        <v>1566</v>
      </c>
      <c r="AS14" s="11" t="s">
        <v>640</v>
      </c>
      <c r="AT14" s="9" t="s">
        <v>101</v>
      </c>
      <c r="AU14" s="11" t="s">
        <v>672</v>
      </c>
      <c r="AV14" s="9" t="s">
        <v>90</v>
      </c>
      <c r="BA14" s="11" t="s">
        <v>674</v>
      </c>
      <c r="BB14" s="9" t="s">
        <v>90</v>
      </c>
      <c r="BM14" s="34">
        <f t="shared" si="9"/>
        <v>4</v>
      </c>
      <c r="BN14" s="9" t="s">
        <v>105</v>
      </c>
      <c r="BP14" s="9" t="s">
        <v>119</v>
      </c>
      <c r="BQ14" s="11" t="s">
        <v>134</v>
      </c>
      <c r="BR14" s="9" t="s">
        <v>135</v>
      </c>
      <c r="BS14" s="11" t="s">
        <v>105</v>
      </c>
      <c r="BU14" s="11" t="s">
        <v>119</v>
      </c>
      <c r="BV14" s="9" t="s">
        <v>135</v>
      </c>
      <c r="BW14" s="11" t="s">
        <v>135</v>
      </c>
      <c r="CC14" s="11" t="s">
        <v>145</v>
      </c>
      <c r="CD14" s="9" t="s">
        <v>135</v>
      </c>
      <c r="CE14" s="20"/>
      <c r="CF14" s="16">
        <f t="shared" si="0"/>
        <v>0</v>
      </c>
      <c r="CG14" s="20"/>
      <c r="CH14" s="16">
        <f t="shared" si="1"/>
        <v>0</v>
      </c>
      <c r="CI14" s="20"/>
      <c r="CJ14" s="16">
        <f t="shared" si="2"/>
        <v>0</v>
      </c>
      <c r="CK14" s="11" t="s">
        <v>711</v>
      </c>
      <c r="CL14" s="9" t="s">
        <v>334</v>
      </c>
      <c r="CM14" s="11" t="s">
        <v>134</v>
      </c>
      <c r="CN14" s="9" t="s">
        <v>160</v>
      </c>
      <c r="CO14" s="11">
        <v>24</v>
      </c>
      <c r="CP14" s="9" t="s">
        <v>639</v>
      </c>
      <c r="CQ14" s="11" t="s">
        <v>674</v>
      </c>
      <c r="CR14" s="9" t="s">
        <v>672</v>
      </c>
      <c r="CS14" s="11" t="s">
        <v>134</v>
      </c>
      <c r="CT14" s="12">
        <v>100000</v>
      </c>
      <c r="CU14" s="11" t="s">
        <v>175</v>
      </c>
      <c r="CW14" s="67" t="s">
        <v>189</v>
      </c>
      <c r="DC14" s="11" t="s">
        <v>336</v>
      </c>
      <c r="DP14" s="12"/>
      <c r="DQ14" s="35" t="str">
        <f t="shared" si="10"/>
        <v>OK</v>
      </c>
      <c r="EE14" s="21"/>
      <c r="EL14" s="12"/>
      <c r="EW14" s="10" t="s">
        <v>2073</v>
      </c>
      <c r="FR14" s="16" t="str">
        <f t="shared" si="3"/>
        <v>AM</v>
      </c>
      <c r="FS14" s="11" t="s">
        <v>751</v>
      </c>
      <c r="FT14" s="9" t="s">
        <v>277</v>
      </c>
      <c r="FU14" s="11" t="s">
        <v>276</v>
      </c>
      <c r="FV14" s="9" t="s">
        <v>193</v>
      </c>
      <c r="GD14" s="9" t="s">
        <v>227</v>
      </c>
      <c r="GE14" s="11" t="s">
        <v>193</v>
      </c>
      <c r="GF14" s="9"/>
      <c r="GH14" s="9"/>
      <c r="GI14" s="11" t="s">
        <v>134</v>
      </c>
      <c r="GJ14" s="9" t="s">
        <v>160</v>
      </c>
      <c r="GK14" s="11">
        <v>24</v>
      </c>
      <c r="GL14" s="9" t="s">
        <v>639</v>
      </c>
      <c r="GM14" s="11" t="s">
        <v>672</v>
      </c>
      <c r="GN14" s="9" t="s">
        <v>674</v>
      </c>
      <c r="GO14" s="11" t="s">
        <v>134</v>
      </c>
      <c r="GP14" s="12">
        <v>100000</v>
      </c>
      <c r="GQ14" s="22" t="str">
        <f t="shared" si="4"/>
        <v>OK</v>
      </c>
      <c r="GT14" s="9" t="s">
        <v>189</v>
      </c>
      <c r="GZ14" s="9" t="s">
        <v>134</v>
      </c>
      <c r="HA14" s="11" t="s">
        <v>160</v>
      </c>
      <c r="HB14" s="9" t="s">
        <v>639</v>
      </c>
      <c r="HC14" s="11" t="s">
        <v>641</v>
      </c>
      <c r="HD14" s="9" t="s">
        <v>672</v>
      </c>
      <c r="HE14" s="21">
        <v>85128</v>
      </c>
      <c r="HF14" s="17" t="str">
        <f t="shared" si="5"/>
        <v>OK</v>
      </c>
      <c r="HG14" s="11" t="s">
        <v>189</v>
      </c>
      <c r="HM14" s="21"/>
      <c r="HN14" s="17" t="str">
        <f t="shared" si="6"/>
        <v>OK</v>
      </c>
      <c r="HQ14" s="11" t="s">
        <v>135</v>
      </c>
      <c r="HY14" s="19" t="str">
        <f t="shared" si="7"/>
        <v>OK</v>
      </c>
      <c r="HZ14" s="9" t="s">
        <v>134</v>
      </c>
      <c r="IA14" s="11" t="s">
        <v>272</v>
      </c>
      <c r="IB14" s="9" t="s">
        <v>272</v>
      </c>
      <c r="IC14" s="11" t="s">
        <v>272</v>
      </c>
      <c r="IE14" s="11" t="s">
        <v>135</v>
      </c>
      <c r="IF14" s="23">
        <v>41896</v>
      </c>
      <c r="IG14" s="23">
        <v>41897</v>
      </c>
      <c r="IH14" s="23">
        <v>41900</v>
      </c>
      <c r="II14" s="23"/>
      <c r="IJ14" s="23">
        <v>42198</v>
      </c>
      <c r="IK14" s="23"/>
    </row>
    <row r="15" spans="1:245" x14ac:dyDescent="0.25">
      <c r="A15" s="8">
        <v>1.953912014604E+16</v>
      </c>
      <c r="B15" s="9" t="s">
        <v>57</v>
      </c>
      <c r="C15" s="10">
        <v>1302603</v>
      </c>
      <c r="D15" s="9" t="s">
        <v>639</v>
      </c>
      <c r="E15" s="10" t="s">
        <v>83</v>
      </c>
      <c r="F15" s="9" t="s">
        <v>95</v>
      </c>
      <c r="G15" s="10" t="s">
        <v>522</v>
      </c>
      <c r="H15" s="9" t="s">
        <v>640</v>
      </c>
      <c r="AH15" s="33">
        <f t="shared" si="8"/>
        <v>1</v>
      </c>
      <c r="AI15" s="11" t="s">
        <v>505</v>
      </c>
      <c r="AJ15" s="9" t="s">
        <v>86</v>
      </c>
      <c r="BM15" s="34">
        <f t="shared" si="9"/>
        <v>1</v>
      </c>
      <c r="BN15" s="9" t="s">
        <v>104</v>
      </c>
      <c r="BO15" s="11" t="s">
        <v>115</v>
      </c>
      <c r="BP15" s="9" t="s">
        <v>388</v>
      </c>
      <c r="BQ15" s="11" t="s">
        <v>135</v>
      </c>
      <c r="BR15" s="9" t="s">
        <v>135</v>
      </c>
      <c r="CC15" s="11" t="s">
        <v>145</v>
      </c>
      <c r="CD15" s="9" t="s">
        <v>135</v>
      </c>
      <c r="CE15" s="20"/>
      <c r="CF15" s="16">
        <f t="shared" si="0"/>
        <v>0</v>
      </c>
      <c r="CG15" s="20"/>
      <c r="CH15" s="16">
        <f t="shared" si="1"/>
        <v>0</v>
      </c>
      <c r="CI15" s="20"/>
      <c r="CJ15" s="16">
        <f t="shared" si="2"/>
        <v>0</v>
      </c>
      <c r="CK15" s="11" t="s">
        <v>712</v>
      </c>
      <c r="CL15" s="9" t="s">
        <v>334</v>
      </c>
      <c r="CM15" s="11" t="s">
        <v>134</v>
      </c>
      <c r="CN15" s="9" t="s">
        <v>160</v>
      </c>
      <c r="CO15" s="11">
        <v>0</v>
      </c>
      <c r="CP15" s="9" t="s">
        <v>505</v>
      </c>
      <c r="CS15" s="11" t="s">
        <v>134</v>
      </c>
      <c r="CT15" s="12">
        <v>10000</v>
      </c>
      <c r="CU15" s="11" t="s">
        <v>174</v>
      </c>
      <c r="CW15" s="67" t="s">
        <v>187</v>
      </c>
      <c r="DC15" s="11" t="s">
        <v>336</v>
      </c>
      <c r="DP15" s="12"/>
      <c r="DQ15" s="35" t="str">
        <f t="shared" si="10"/>
        <v>OK</v>
      </c>
      <c r="EE15" s="21"/>
      <c r="EL15" s="12"/>
      <c r="EW15" s="10" t="s">
        <v>2073</v>
      </c>
      <c r="FR15" s="16" t="str">
        <f t="shared" si="3"/>
        <v>AM</v>
      </c>
      <c r="FS15" s="11" t="s">
        <v>752</v>
      </c>
      <c r="FT15" s="9" t="s">
        <v>276</v>
      </c>
      <c r="FU15" s="11" t="s">
        <v>276</v>
      </c>
      <c r="FV15" s="9" t="s">
        <v>193</v>
      </c>
      <c r="GD15" s="9" t="s">
        <v>227</v>
      </c>
      <c r="GE15" s="11" t="s">
        <v>193</v>
      </c>
      <c r="GF15" s="9"/>
      <c r="GH15" s="9"/>
      <c r="GI15" s="11" t="s">
        <v>134</v>
      </c>
      <c r="GJ15" s="9" t="s">
        <v>161</v>
      </c>
      <c r="GP15" s="12"/>
      <c r="GQ15" s="22" t="str">
        <f t="shared" si="4"/>
        <v>OK</v>
      </c>
      <c r="GT15" s="9" t="s">
        <v>2057</v>
      </c>
      <c r="GZ15" s="9" t="s">
        <v>135</v>
      </c>
      <c r="HE15" s="21"/>
      <c r="HF15" s="17" t="str">
        <f t="shared" si="5"/>
        <v>OK</v>
      </c>
      <c r="HM15" s="21"/>
      <c r="HN15" s="17" t="str">
        <f t="shared" si="6"/>
        <v>OK</v>
      </c>
      <c r="HQ15" s="11" t="s">
        <v>135</v>
      </c>
      <c r="HY15" s="19" t="str">
        <f t="shared" si="7"/>
        <v>OK</v>
      </c>
      <c r="HZ15" s="9" t="s">
        <v>135</v>
      </c>
      <c r="IE15" s="11" t="s">
        <v>134</v>
      </c>
      <c r="IF15" s="23">
        <v>41897</v>
      </c>
      <c r="IG15" s="23">
        <v>41897</v>
      </c>
      <c r="IH15" s="23">
        <v>41899</v>
      </c>
      <c r="II15" s="23"/>
      <c r="IJ15" s="23">
        <v>42086</v>
      </c>
      <c r="IK15" s="23">
        <v>42114</v>
      </c>
    </row>
    <row r="16" spans="1:245" x14ac:dyDescent="0.25">
      <c r="A16" s="8">
        <v>7433220146030000</v>
      </c>
      <c r="B16" s="9" t="s">
        <v>58</v>
      </c>
      <c r="C16" s="10">
        <v>1600303</v>
      </c>
      <c r="D16" s="9" t="s">
        <v>642</v>
      </c>
      <c r="E16" s="10" t="s">
        <v>85</v>
      </c>
      <c r="J16" s="9" t="s">
        <v>643</v>
      </c>
      <c r="K16" s="11" t="s">
        <v>83</v>
      </c>
      <c r="L16" s="9" t="s">
        <v>95</v>
      </c>
      <c r="M16" s="11" t="s">
        <v>509</v>
      </c>
      <c r="N16" s="9" t="s">
        <v>642</v>
      </c>
      <c r="AH16" s="33">
        <f t="shared" si="8"/>
        <v>2</v>
      </c>
      <c r="AI16" s="11" t="s">
        <v>113</v>
      </c>
      <c r="AJ16" s="9" t="s">
        <v>86</v>
      </c>
      <c r="AO16" s="11" t="s">
        <v>114</v>
      </c>
      <c r="AP16" s="9" t="s">
        <v>86</v>
      </c>
      <c r="AU16" s="11" t="s">
        <v>675</v>
      </c>
      <c r="AV16" s="9" t="s">
        <v>90</v>
      </c>
      <c r="BM16" s="34">
        <f t="shared" si="9"/>
        <v>3</v>
      </c>
      <c r="BN16" s="9" t="s">
        <v>104</v>
      </c>
      <c r="BO16" s="11" t="s">
        <v>114</v>
      </c>
      <c r="BP16" s="9" t="s">
        <v>119</v>
      </c>
      <c r="BQ16" s="11" t="s">
        <v>135</v>
      </c>
      <c r="BR16" s="9" t="s">
        <v>135</v>
      </c>
      <c r="BS16" s="11" t="s">
        <v>104</v>
      </c>
      <c r="BT16" s="9" t="s">
        <v>113</v>
      </c>
      <c r="BU16" s="11" t="s">
        <v>119</v>
      </c>
      <c r="BV16" s="9" t="s">
        <v>135</v>
      </c>
      <c r="BW16" s="11" t="s">
        <v>135</v>
      </c>
      <c r="CC16" s="11" t="s">
        <v>145</v>
      </c>
      <c r="CD16" s="9" t="s">
        <v>135</v>
      </c>
      <c r="CE16" s="20"/>
      <c r="CF16" s="16">
        <f t="shared" si="0"/>
        <v>0</v>
      </c>
      <c r="CG16" s="20"/>
      <c r="CH16" s="16">
        <f t="shared" si="1"/>
        <v>0</v>
      </c>
      <c r="CI16" s="20"/>
      <c r="CJ16" s="16">
        <f t="shared" si="2"/>
        <v>0</v>
      </c>
      <c r="CK16" s="11" t="s">
        <v>713</v>
      </c>
      <c r="CL16" s="9" t="s">
        <v>335</v>
      </c>
      <c r="CT16" s="12"/>
      <c r="CW16" s="67"/>
      <c r="DC16" s="11" t="s">
        <v>334</v>
      </c>
      <c r="DD16" s="9" t="s">
        <v>193</v>
      </c>
      <c r="DH16" s="9" t="s">
        <v>227</v>
      </c>
      <c r="DI16" s="11" t="s">
        <v>134</v>
      </c>
      <c r="DJ16" s="9" t="s">
        <v>160</v>
      </c>
      <c r="DO16" s="11" t="s">
        <v>135</v>
      </c>
      <c r="DP16" s="12"/>
      <c r="DQ16" s="35" t="str">
        <f t="shared" si="10"/>
        <v>OK</v>
      </c>
      <c r="DR16" s="9" t="s">
        <v>173</v>
      </c>
      <c r="DT16" s="9" t="s">
        <v>187</v>
      </c>
      <c r="DZ16" s="9" t="s">
        <v>135</v>
      </c>
      <c r="EE16" s="21"/>
      <c r="EL16" s="12"/>
      <c r="EO16" s="11" t="s">
        <v>134</v>
      </c>
      <c r="EP16" s="9" t="s">
        <v>161</v>
      </c>
      <c r="EW16" s="10" t="s">
        <v>269</v>
      </c>
      <c r="EX16" s="9" t="s">
        <v>643</v>
      </c>
      <c r="EY16" s="11" t="s">
        <v>361</v>
      </c>
      <c r="EZ16" s="9" t="s">
        <v>643</v>
      </c>
      <c r="FA16" s="11" t="s">
        <v>361</v>
      </c>
      <c r="FB16" s="9" t="s">
        <v>113</v>
      </c>
      <c r="FC16" s="11" t="s">
        <v>360</v>
      </c>
      <c r="FD16" s="9" t="s">
        <v>114</v>
      </c>
      <c r="FE16" s="11" t="s">
        <v>360</v>
      </c>
      <c r="FF16" s="9" t="s">
        <v>675</v>
      </c>
      <c r="FG16" s="11" t="s">
        <v>360</v>
      </c>
      <c r="FR16" s="16" t="str">
        <f t="shared" si="3"/>
        <v>AP</v>
      </c>
      <c r="FS16" s="11" t="s">
        <v>753</v>
      </c>
      <c r="FT16" s="9" t="s">
        <v>276</v>
      </c>
      <c r="FU16" s="11" t="s">
        <v>276</v>
      </c>
      <c r="FV16" s="9" t="s">
        <v>193</v>
      </c>
      <c r="GD16" s="9" t="s">
        <v>209</v>
      </c>
      <c r="GE16" s="11" t="s">
        <v>193</v>
      </c>
      <c r="GF16" s="9"/>
      <c r="GH16" s="9"/>
      <c r="GI16" s="11" t="s">
        <v>134</v>
      </c>
      <c r="GJ16" s="9" t="s">
        <v>160</v>
      </c>
      <c r="GO16" s="11" t="s">
        <v>135</v>
      </c>
      <c r="GP16" s="12"/>
      <c r="GQ16" s="22" t="str">
        <f t="shared" si="4"/>
        <v>OK</v>
      </c>
      <c r="GT16" s="9" t="s">
        <v>2057</v>
      </c>
      <c r="GZ16" s="9" t="s">
        <v>135</v>
      </c>
      <c r="HE16" s="21"/>
      <c r="HF16" s="17" t="str">
        <f t="shared" si="5"/>
        <v>OK</v>
      </c>
      <c r="HM16" s="21"/>
      <c r="HN16" s="17" t="str">
        <f t="shared" si="6"/>
        <v>OK</v>
      </c>
      <c r="HQ16" s="11" t="s">
        <v>134</v>
      </c>
      <c r="HR16" s="9" t="s">
        <v>161</v>
      </c>
      <c r="HY16" s="19" t="str">
        <f t="shared" si="7"/>
        <v>OK</v>
      </c>
      <c r="HZ16" s="9" t="s">
        <v>135</v>
      </c>
      <c r="IE16" s="11" t="s">
        <v>134</v>
      </c>
      <c r="IF16" s="23">
        <v>41843</v>
      </c>
      <c r="IG16" s="23">
        <v>41843</v>
      </c>
      <c r="IH16" s="23"/>
      <c r="II16" s="23">
        <v>41874</v>
      </c>
      <c r="IJ16" s="23">
        <v>41900</v>
      </c>
      <c r="IK16" s="23">
        <v>41901</v>
      </c>
    </row>
    <row r="17" spans="1:245" x14ac:dyDescent="0.25">
      <c r="A17" s="8">
        <v>1.256972014603E+16</v>
      </c>
      <c r="B17" s="9" t="s">
        <v>58</v>
      </c>
      <c r="C17" s="10">
        <v>1600303</v>
      </c>
      <c r="D17" s="9" t="s">
        <v>520</v>
      </c>
      <c r="E17" s="10" t="s">
        <v>89</v>
      </c>
      <c r="AH17" s="33">
        <f t="shared" si="8"/>
        <v>1</v>
      </c>
      <c r="AI17" s="11" t="s">
        <v>676</v>
      </c>
      <c r="AJ17" s="9" t="s">
        <v>83</v>
      </c>
      <c r="AK17" s="11" t="s">
        <v>96</v>
      </c>
      <c r="AL17" s="9" t="s">
        <v>415</v>
      </c>
      <c r="AM17" s="11" t="s">
        <v>647</v>
      </c>
      <c r="BM17" s="34">
        <f t="shared" si="9"/>
        <v>1</v>
      </c>
      <c r="BN17" s="9" t="s">
        <v>104</v>
      </c>
      <c r="BO17" s="11" t="s">
        <v>114</v>
      </c>
      <c r="BP17" s="9" t="s">
        <v>119</v>
      </c>
      <c r="BQ17" s="11" t="s">
        <v>135</v>
      </c>
      <c r="BR17" s="9" t="s">
        <v>140</v>
      </c>
      <c r="CC17" s="11" t="s">
        <v>145</v>
      </c>
      <c r="CD17" s="9" t="s">
        <v>135</v>
      </c>
      <c r="CE17" s="20"/>
      <c r="CF17" s="16">
        <f t="shared" si="0"/>
        <v>0</v>
      </c>
      <c r="CG17" s="20"/>
      <c r="CH17" s="16">
        <f t="shared" si="1"/>
        <v>0</v>
      </c>
      <c r="CI17" s="20"/>
      <c r="CJ17" s="16">
        <f t="shared" si="2"/>
        <v>0</v>
      </c>
      <c r="CK17" s="11" t="s">
        <v>714</v>
      </c>
      <c r="CL17" s="9" t="s">
        <v>335</v>
      </c>
      <c r="CT17" s="12"/>
      <c r="CW17" s="67"/>
      <c r="DC17" s="11" t="s">
        <v>334</v>
      </c>
      <c r="DD17" s="9" t="s">
        <v>193</v>
      </c>
      <c r="DH17" s="9" t="s">
        <v>227</v>
      </c>
      <c r="DI17" s="11" t="s">
        <v>135</v>
      </c>
      <c r="DP17" s="12"/>
      <c r="DQ17" s="35" t="str">
        <f t="shared" si="10"/>
        <v>OK</v>
      </c>
      <c r="DZ17" s="9" t="s">
        <v>134</v>
      </c>
      <c r="EA17" s="11" t="s">
        <v>160</v>
      </c>
      <c r="EB17" s="9" t="s">
        <v>676</v>
      </c>
      <c r="EE17" s="21">
        <v>53205</v>
      </c>
      <c r="EF17" s="9" t="s">
        <v>179</v>
      </c>
      <c r="EL17" s="12"/>
      <c r="EO17" s="11" t="s">
        <v>135</v>
      </c>
      <c r="EW17" s="10" t="s">
        <v>269</v>
      </c>
      <c r="EX17" s="9" t="s">
        <v>676</v>
      </c>
      <c r="EY17" s="11" t="s">
        <v>361</v>
      </c>
      <c r="EZ17" s="9" t="s">
        <v>520</v>
      </c>
      <c r="FA17" s="11" t="s">
        <v>360</v>
      </c>
      <c r="FR17" s="16" t="str">
        <f t="shared" si="3"/>
        <v>AP</v>
      </c>
      <c r="FS17" s="11" t="s">
        <v>754</v>
      </c>
      <c r="FT17" s="9" t="s">
        <v>276</v>
      </c>
      <c r="FU17" s="11" t="s">
        <v>276</v>
      </c>
      <c r="FV17" s="9" t="s">
        <v>193</v>
      </c>
      <c r="GD17" s="9" t="s">
        <v>209</v>
      </c>
      <c r="GE17" s="11" t="s">
        <v>193</v>
      </c>
      <c r="GF17" s="9"/>
      <c r="GH17" s="9"/>
      <c r="GI17" s="11" t="s">
        <v>135</v>
      </c>
      <c r="GP17" s="12"/>
      <c r="GQ17" s="22" t="str">
        <f t="shared" si="4"/>
        <v>OK</v>
      </c>
      <c r="GZ17" s="9" t="s">
        <v>134</v>
      </c>
      <c r="HA17" s="11" t="s">
        <v>160</v>
      </c>
      <c r="HB17" s="9" t="s">
        <v>676</v>
      </c>
      <c r="HE17" s="21">
        <v>53205</v>
      </c>
      <c r="HF17" s="17" t="str">
        <f t="shared" si="5"/>
        <v>OK</v>
      </c>
      <c r="HG17" s="11" t="s">
        <v>180</v>
      </c>
      <c r="HM17" s="21"/>
      <c r="HN17" s="17" t="str">
        <f t="shared" si="6"/>
        <v>OK</v>
      </c>
      <c r="HQ17" s="11" t="s">
        <v>135</v>
      </c>
      <c r="HY17" s="19" t="str">
        <f t="shared" si="7"/>
        <v>OK</v>
      </c>
      <c r="HZ17" s="9" t="s">
        <v>134</v>
      </c>
      <c r="IA17" s="11" t="s">
        <v>270</v>
      </c>
      <c r="IE17" s="11" t="s">
        <v>135</v>
      </c>
      <c r="IF17" s="23">
        <v>41878</v>
      </c>
      <c r="IG17" s="23">
        <v>41879</v>
      </c>
      <c r="IH17" s="23"/>
      <c r="II17" s="23">
        <v>41954</v>
      </c>
      <c r="IJ17" s="23">
        <v>41983</v>
      </c>
      <c r="IK17" s="23"/>
    </row>
    <row r="18" spans="1:245" x14ac:dyDescent="0.25">
      <c r="A18" s="8" t="s">
        <v>2080</v>
      </c>
      <c r="B18" s="9" t="s">
        <v>58</v>
      </c>
      <c r="C18" s="10">
        <v>1600303</v>
      </c>
      <c r="D18" s="9" t="s">
        <v>644</v>
      </c>
      <c r="E18" s="10" t="s">
        <v>85</v>
      </c>
      <c r="J18" s="9" t="s">
        <v>645</v>
      </c>
      <c r="K18" s="11" t="s">
        <v>83</v>
      </c>
      <c r="L18" s="9" t="s">
        <v>97</v>
      </c>
      <c r="M18" s="11" t="s">
        <v>646</v>
      </c>
      <c r="N18" s="9" t="s">
        <v>644</v>
      </c>
      <c r="AH18" s="33">
        <f t="shared" si="8"/>
        <v>2</v>
      </c>
      <c r="AI18" s="11" t="s">
        <v>643</v>
      </c>
      <c r="AJ18" s="9" t="s">
        <v>83</v>
      </c>
      <c r="AK18" s="11" t="s">
        <v>95</v>
      </c>
      <c r="AL18" s="9" t="s">
        <v>509</v>
      </c>
      <c r="AM18" s="11" t="s">
        <v>642</v>
      </c>
      <c r="AO18" s="11" t="s">
        <v>677</v>
      </c>
      <c r="AP18" s="9" t="s">
        <v>83</v>
      </c>
      <c r="AQ18" s="11" t="s">
        <v>339</v>
      </c>
      <c r="AR18" s="9" t="s">
        <v>678</v>
      </c>
      <c r="AS18" s="11" t="s">
        <v>642</v>
      </c>
      <c r="AT18" s="9" t="s">
        <v>101</v>
      </c>
      <c r="AU18" s="11" t="s">
        <v>642</v>
      </c>
      <c r="AV18" s="9" t="s">
        <v>85</v>
      </c>
      <c r="BM18" s="34">
        <f t="shared" si="9"/>
        <v>3</v>
      </c>
      <c r="BN18" s="9" t="s">
        <v>104</v>
      </c>
      <c r="BO18" s="11" t="s">
        <v>113</v>
      </c>
      <c r="BP18" s="9" t="s">
        <v>387</v>
      </c>
      <c r="BQ18" s="11" t="s">
        <v>135</v>
      </c>
      <c r="BR18" s="9" t="s">
        <v>135</v>
      </c>
      <c r="BS18" s="11" t="s">
        <v>105</v>
      </c>
      <c r="BU18" s="11" t="s">
        <v>387</v>
      </c>
      <c r="BV18" s="9" t="s">
        <v>135</v>
      </c>
      <c r="BW18" s="11" t="s">
        <v>135</v>
      </c>
      <c r="CC18" s="11" t="s">
        <v>145</v>
      </c>
      <c r="CD18" s="9" t="s">
        <v>135</v>
      </c>
      <c r="CE18" s="20"/>
      <c r="CF18" s="16">
        <f t="shared" si="0"/>
        <v>0</v>
      </c>
      <c r="CG18" s="20"/>
      <c r="CH18" s="16">
        <f t="shared" si="1"/>
        <v>0</v>
      </c>
      <c r="CI18" s="20"/>
      <c r="CJ18" s="16">
        <f t="shared" si="2"/>
        <v>0</v>
      </c>
      <c r="CK18" s="11" t="s">
        <v>715</v>
      </c>
      <c r="CL18" s="9" t="s">
        <v>334</v>
      </c>
      <c r="CM18" s="11" t="s">
        <v>134</v>
      </c>
      <c r="CN18" s="9" t="s">
        <v>161</v>
      </c>
      <c r="CT18" s="12"/>
      <c r="CW18" s="67"/>
      <c r="CZ18" s="9" t="s">
        <v>191</v>
      </c>
      <c r="DC18" s="11" t="s">
        <v>336</v>
      </c>
      <c r="DP18" s="12"/>
      <c r="DQ18" s="35" t="str">
        <f t="shared" si="10"/>
        <v>OK</v>
      </c>
      <c r="EE18" s="21"/>
      <c r="EL18" s="12"/>
      <c r="EW18" s="10" t="s">
        <v>2073</v>
      </c>
      <c r="FR18" s="16" t="str">
        <f t="shared" si="3"/>
        <v>AP</v>
      </c>
      <c r="FS18" s="11" t="s">
        <v>2083</v>
      </c>
      <c r="FT18" s="9" t="s">
        <v>276</v>
      </c>
      <c r="FU18" s="11" t="s">
        <v>276</v>
      </c>
      <c r="FV18" s="9" t="s">
        <v>193</v>
      </c>
      <c r="GD18" s="9" t="s">
        <v>227</v>
      </c>
      <c r="GE18" s="11" t="s">
        <v>193</v>
      </c>
      <c r="GF18" s="9"/>
      <c r="GH18" s="9"/>
      <c r="GI18" s="11" t="s">
        <v>134</v>
      </c>
      <c r="GJ18" s="9" t="s">
        <v>161</v>
      </c>
      <c r="GP18" s="12"/>
      <c r="GQ18" s="22" t="str">
        <f t="shared" si="4"/>
        <v>OK</v>
      </c>
      <c r="GW18" s="11" t="s">
        <v>191</v>
      </c>
      <c r="GZ18" s="9" t="s">
        <v>135</v>
      </c>
      <c r="HE18" s="21"/>
      <c r="HF18" s="17" t="str">
        <f t="shared" si="5"/>
        <v>OK</v>
      </c>
      <c r="HM18" s="21"/>
      <c r="HN18" s="17" t="str">
        <f t="shared" si="6"/>
        <v>OK</v>
      </c>
      <c r="HQ18" s="11" t="s">
        <v>135</v>
      </c>
      <c r="HY18" s="19" t="str">
        <f t="shared" si="7"/>
        <v>OK</v>
      </c>
      <c r="HZ18" s="9" t="s">
        <v>135</v>
      </c>
      <c r="IE18" s="11" t="s">
        <v>135</v>
      </c>
      <c r="IF18" s="23">
        <v>41884</v>
      </c>
      <c r="IG18" s="23">
        <v>41885</v>
      </c>
      <c r="IH18" s="23">
        <v>41893</v>
      </c>
      <c r="II18" s="23">
        <v>41900</v>
      </c>
      <c r="IJ18" s="23">
        <v>41914</v>
      </c>
      <c r="IK18" s="23"/>
    </row>
    <row r="19" spans="1:245" x14ac:dyDescent="0.25">
      <c r="A19" s="8" t="s">
        <v>2081</v>
      </c>
      <c r="B19" s="9" t="s">
        <v>58</v>
      </c>
      <c r="C19" s="10">
        <v>1600303</v>
      </c>
      <c r="D19" s="9" t="s">
        <v>647</v>
      </c>
      <c r="E19" s="10" t="s">
        <v>85</v>
      </c>
      <c r="AH19" s="33">
        <f t="shared" si="8"/>
        <v>1</v>
      </c>
      <c r="AI19" s="11" t="s">
        <v>1978</v>
      </c>
      <c r="AJ19" s="9" t="s">
        <v>83</v>
      </c>
      <c r="AK19" s="11" t="s">
        <v>96</v>
      </c>
      <c r="AL19" s="9" t="s">
        <v>648</v>
      </c>
      <c r="AM19" s="11" t="s">
        <v>679</v>
      </c>
      <c r="AO19" s="11" t="s">
        <v>680</v>
      </c>
      <c r="AP19" s="9" t="s">
        <v>83</v>
      </c>
      <c r="AQ19" s="11" t="s">
        <v>96</v>
      </c>
      <c r="AR19" s="9" t="s">
        <v>413</v>
      </c>
      <c r="AS19" s="11" t="s">
        <v>642</v>
      </c>
      <c r="AT19" s="9" t="s">
        <v>101</v>
      </c>
      <c r="AU19" s="11" t="s">
        <v>681</v>
      </c>
      <c r="AV19" s="9" t="s">
        <v>88</v>
      </c>
      <c r="BM19" s="34">
        <f t="shared" si="9"/>
        <v>3</v>
      </c>
      <c r="BN19" s="9" t="s">
        <v>106</v>
      </c>
      <c r="BP19" s="9" t="s">
        <v>119</v>
      </c>
      <c r="BQ19" s="11" t="s">
        <v>135</v>
      </c>
      <c r="BR19" s="9" t="s">
        <v>135</v>
      </c>
      <c r="CC19" s="11" t="s">
        <v>145</v>
      </c>
      <c r="CD19" s="9" t="s">
        <v>135</v>
      </c>
      <c r="CE19" s="20"/>
      <c r="CF19" s="16">
        <f t="shared" si="0"/>
        <v>0</v>
      </c>
      <c r="CG19" s="20"/>
      <c r="CH19" s="16">
        <f t="shared" si="1"/>
        <v>0</v>
      </c>
      <c r="CI19" s="20"/>
      <c r="CJ19" s="16">
        <f t="shared" si="2"/>
        <v>0</v>
      </c>
      <c r="CK19" s="11" t="s">
        <v>716</v>
      </c>
      <c r="CL19" s="9" t="s">
        <v>334</v>
      </c>
      <c r="CM19" s="11" t="s">
        <v>134</v>
      </c>
      <c r="CN19" s="9" t="s">
        <v>161</v>
      </c>
      <c r="CT19" s="12"/>
      <c r="CW19" s="67"/>
      <c r="CZ19" s="9" t="s">
        <v>2057</v>
      </c>
      <c r="DC19" s="11" t="s">
        <v>336</v>
      </c>
      <c r="DP19" s="12"/>
      <c r="DQ19" s="35" t="str">
        <f t="shared" si="10"/>
        <v>OK</v>
      </c>
      <c r="EE19" s="21"/>
      <c r="EL19" s="12"/>
      <c r="EW19" s="10" t="s">
        <v>2073</v>
      </c>
      <c r="FR19" s="16" t="str">
        <f t="shared" si="3"/>
        <v>AP</v>
      </c>
      <c r="FS19" s="11" t="s">
        <v>755</v>
      </c>
      <c r="FT19" s="9" t="s">
        <v>276</v>
      </c>
      <c r="FU19" s="11" t="s">
        <v>276</v>
      </c>
      <c r="FV19" s="9" t="s">
        <v>193</v>
      </c>
      <c r="GD19" s="9" t="s">
        <v>227</v>
      </c>
      <c r="GE19" s="11" t="s">
        <v>193</v>
      </c>
      <c r="GF19" s="9"/>
      <c r="GH19" s="9"/>
      <c r="GI19" s="11" t="s">
        <v>134</v>
      </c>
      <c r="GJ19" s="9" t="s">
        <v>161</v>
      </c>
      <c r="GP19" s="12"/>
      <c r="GQ19" s="22" t="str">
        <f t="shared" si="4"/>
        <v>OK</v>
      </c>
      <c r="GW19" s="11" t="s">
        <v>187</v>
      </c>
      <c r="GZ19" s="9" t="s">
        <v>134</v>
      </c>
      <c r="HA19" s="11" t="s">
        <v>161</v>
      </c>
      <c r="HE19" s="21"/>
      <c r="HF19" s="17" t="str">
        <f t="shared" si="5"/>
        <v>OK</v>
      </c>
      <c r="HH19" s="9" t="s">
        <v>250</v>
      </c>
      <c r="HM19" s="21"/>
      <c r="HN19" s="17" t="str">
        <f t="shared" si="6"/>
        <v>OK</v>
      </c>
      <c r="HQ19" s="11" t="s">
        <v>135</v>
      </c>
      <c r="HY19" s="19" t="str">
        <f t="shared" si="7"/>
        <v>OK</v>
      </c>
      <c r="HZ19" s="9" t="s">
        <v>135</v>
      </c>
      <c r="IE19" s="11" t="s">
        <v>134</v>
      </c>
      <c r="IF19" s="23">
        <v>41912</v>
      </c>
      <c r="IG19" s="23">
        <v>41912</v>
      </c>
      <c r="IH19" s="23">
        <v>41914</v>
      </c>
      <c r="II19" s="23"/>
      <c r="IJ19" s="23">
        <v>42130</v>
      </c>
      <c r="IK19" s="23">
        <v>42146</v>
      </c>
    </row>
    <row r="20" spans="1:245" x14ac:dyDescent="0.25">
      <c r="A20" s="8">
        <v>1.981862014603E+16</v>
      </c>
      <c r="B20" s="9" t="s">
        <v>58</v>
      </c>
      <c r="C20" s="10">
        <v>1600303</v>
      </c>
      <c r="D20" s="9" t="s">
        <v>520</v>
      </c>
      <c r="E20" s="10" t="s">
        <v>89</v>
      </c>
      <c r="AH20" s="33">
        <f t="shared" si="8"/>
        <v>1</v>
      </c>
      <c r="AI20" s="11" t="s">
        <v>682</v>
      </c>
      <c r="AJ20" s="9" t="s">
        <v>83</v>
      </c>
      <c r="AK20" s="11" t="s">
        <v>97</v>
      </c>
      <c r="AL20" s="9" t="s">
        <v>413</v>
      </c>
      <c r="AM20" s="11" t="s">
        <v>644</v>
      </c>
      <c r="BM20" s="34">
        <f t="shared" si="9"/>
        <v>1</v>
      </c>
      <c r="BN20" s="9" t="s">
        <v>104</v>
      </c>
      <c r="BO20" s="11" t="s">
        <v>113</v>
      </c>
      <c r="BP20" s="9" t="s">
        <v>391</v>
      </c>
      <c r="BQ20" s="11" t="s">
        <v>135</v>
      </c>
      <c r="BR20" s="9" t="s">
        <v>135</v>
      </c>
      <c r="CC20" s="11" t="s">
        <v>145</v>
      </c>
      <c r="CD20" s="9" t="s">
        <v>135</v>
      </c>
      <c r="CE20" s="20"/>
      <c r="CF20" s="16">
        <f t="shared" si="0"/>
        <v>0</v>
      </c>
      <c r="CG20" s="20"/>
      <c r="CH20" s="16">
        <f t="shared" si="1"/>
        <v>0</v>
      </c>
      <c r="CI20" s="20"/>
      <c r="CJ20" s="16">
        <f t="shared" si="2"/>
        <v>0</v>
      </c>
      <c r="CK20" s="11" t="s">
        <v>717</v>
      </c>
      <c r="CL20" s="9" t="s">
        <v>334</v>
      </c>
      <c r="CM20" s="11" t="s">
        <v>134</v>
      </c>
      <c r="CN20" s="9" t="s">
        <v>161</v>
      </c>
      <c r="CT20" s="12"/>
      <c r="CW20" s="67"/>
      <c r="CZ20" s="9" t="s">
        <v>558</v>
      </c>
      <c r="DC20" s="11" t="s">
        <v>336</v>
      </c>
      <c r="DP20" s="12"/>
      <c r="DQ20" s="35" t="str">
        <f t="shared" si="10"/>
        <v>OK</v>
      </c>
      <c r="EE20" s="21"/>
      <c r="EL20" s="12"/>
      <c r="EW20" s="10" t="s">
        <v>2073</v>
      </c>
      <c r="FR20" s="16" t="str">
        <f t="shared" si="3"/>
        <v>AP</v>
      </c>
      <c r="FS20" s="11" t="s">
        <v>756</v>
      </c>
      <c r="FT20" s="9" t="s">
        <v>277</v>
      </c>
      <c r="FU20" s="11" t="s">
        <v>276</v>
      </c>
      <c r="FV20" s="9" t="s">
        <v>193</v>
      </c>
      <c r="GD20" s="9" t="s">
        <v>227</v>
      </c>
      <c r="GE20" s="11" t="s">
        <v>193</v>
      </c>
      <c r="GF20" s="9"/>
      <c r="GH20" s="9"/>
      <c r="GI20" s="11" t="s">
        <v>134</v>
      </c>
      <c r="GJ20" s="9" t="s">
        <v>161</v>
      </c>
      <c r="GP20" s="12"/>
      <c r="GQ20" s="22" t="str">
        <f t="shared" si="4"/>
        <v>OK</v>
      </c>
      <c r="GW20" s="11" t="s">
        <v>558</v>
      </c>
      <c r="GZ20" s="9" t="s">
        <v>134</v>
      </c>
      <c r="HA20" s="11" t="s">
        <v>160</v>
      </c>
      <c r="HB20" s="9" t="s">
        <v>682</v>
      </c>
      <c r="HE20" s="21">
        <v>5000</v>
      </c>
      <c r="HF20" s="17" t="str">
        <f t="shared" si="5"/>
        <v>OK</v>
      </c>
      <c r="HG20" s="11" t="s">
        <v>447</v>
      </c>
      <c r="HM20" s="21"/>
      <c r="HN20" s="17" t="str">
        <f t="shared" si="6"/>
        <v>OK</v>
      </c>
      <c r="HQ20" s="11" t="s">
        <v>135</v>
      </c>
      <c r="HY20" s="19" t="str">
        <f t="shared" si="7"/>
        <v>OK</v>
      </c>
      <c r="HZ20" s="9" t="s">
        <v>135</v>
      </c>
      <c r="IE20" s="11" t="s">
        <v>134</v>
      </c>
      <c r="IF20" s="23">
        <v>41927</v>
      </c>
      <c r="IG20" s="23">
        <v>41928</v>
      </c>
      <c r="IH20" s="23">
        <v>41929</v>
      </c>
      <c r="II20" s="23"/>
      <c r="IJ20" s="23">
        <v>42060</v>
      </c>
      <c r="IK20" s="23">
        <v>42109</v>
      </c>
    </row>
    <row r="21" spans="1:245" x14ac:dyDescent="0.25">
      <c r="A21" s="8">
        <v>2.027752014603E+16</v>
      </c>
      <c r="B21" s="9" t="s">
        <v>58</v>
      </c>
      <c r="C21" s="10">
        <v>1600303</v>
      </c>
      <c r="D21" s="9" t="s">
        <v>520</v>
      </c>
      <c r="E21" s="10" t="s">
        <v>89</v>
      </c>
      <c r="AH21" s="33">
        <f t="shared" si="8"/>
        <v>1</v>
      </c>
      <c r="AI21" s="10" t="s">
        <v>683</v>
      </c>
      <c r="AJ21" s="9" t="s">
        <v>83</v>
      </c>
      <c r="AK21" s="11" t="s">
        <v>98</v>
      </c>
      <c r="AL21" s="9" t="s">
        <v>509</v>
      </c>
      <c r="BM21" s="34">
        <f t="shared" si="9"/>
        <v>1</v>
      </c>
      <c r="BN21" s="9" t="s">
        <v>104</v>
      </c>
      <c r="BO21" s="11" t="s">
        <v>113</v>
      </c>
      <c r="BP21" s="9" t="s">
        <v>123</v>
      </c>
      <c r="BQ21" s="11" t="s">
        <v>135</v>
      </c>
      <c r="BR21" s="9" t="s">
        <v>140</v>
      </c>
      <c r="CC21" s="11" t="s">
        <v>145</v>
      </c>
      <c r="CD21" s="9" t="s">
        <v>135</v>
      </c>
      <c r="CE21" s="20"/>
      <c r="CF21" s="16">
        <f t="shared" si="0"/>
        <v>0</v>
      </c>
      <c r="CG21" s="20"/>
      <c r="CH21" s="16">
        <f t="shared" si="1"/>
        <v>0</v>
      </c>
      <c r="CI21" s="20"/>
      <c r="CJ21" s="16">
        <f t="shared" si="2"/>
        <v>0</v>
      </c>
      <c r="CK21" s="11" t="s">
        <v>718</v>
      </c>
      <c r="CL21" s="9" t="s">
        <v>336</v>
      </c>
      <c r="CT21" s="12"/>
      <c r="CW21" s="67"/>
      <c r="DC21" s="11" t="s">
        <v>334</v>
      </c>
      <c r="DD21" s="9" t="s">
        <v>193</v>
      </c>
      <c r="DH21" s="9" t="s">
        <v>227</v>
      </c>
      <c r="DI21" s="11" t="s">
        <v>135</v>
      </c>
      <c r="DP21" s="12"/>
      <c r="DQ21" s="35" t="str">
        <f t="shared" si="10"/>
        <v>OK</v>
      </c>
      <c r="DZ21" s="9" t="s">
        <v>134</v>
      </c>
      <c r="EA21" s="11" t="s">
        <v>160</v>
      </c>
      <c r="EB21" s="9" t="s">
        <v>683</v>
      </c>
      <c r="EE21" s="21">
        <v>53205</v>
      </c>
      <c r="EF21" s="9" t="s">
        <v>179</v>
      </c>
      <c r="EL21" s="12"/>
      <c r="EO21" s="11" t="s">
        <v>135</v>
      </c>
      <c r="EW21" s="10" t="s">
        <v>269</v>
      </c>
      <c r="EX21" s="9" t="s">
        <v>683</v>
      </c>
      <c r="EY21" s="11" t="s">
        <v>361</v>
      </c>
      <c r="EZ21" s="9" t="s">
        <v>520</v>
      </c>
      <c r="FA21" s="11" t="s">
        <v>360</v>
      </c>
      <c r="FR21" s="16" t="str">
        <f t="shared" si="3"/>
        <v>AP</v>
      </c>
      <c r="FS21" s="11" t="s">
        <v>754</v>
      </c>
      <c r="FT21" s="9" t="s">
        <v>276</v>
      </c>
      <c r="FU21" s="11" t="s">
        <v>276</v>
      </c>
      <c r="FV21" s="9" t="s">
        <v>193</v>
      </c>
      <c r="GD21" s="9" t="s">
        <v>209</v>
      </c>
      <c r="GE21" s="11" t="s">
        <v>193</v>
      </c>
      <c r="GF21" s="9"/>
      <c r="GH21" s="9"/>
      <c r="GI21" s="11" t="s">
        <v>135</v>
      </c>
      <c r="GP21" s="12"/>
      <c r="GQ21" s="22" t="str">
        <f t="shared" si="4"/>
        <v>OK</v>
      </c>
      <c r="GZ21" s="9" t="s">
        <v>134</v>
      </c>
      <c r="HA21" s="11" t="s">
        <v>160</v>
      </c>
      <c r="HB21" s="9" t="s">
        <v>683</v>
      </c>
      <c r="HE21" s="21">
        <v>53205</v>
      </c>
      <c r="HF21" s="17" t="str">
        <f t="shared" si="5"/>
        <v>OK</v>
      </c>
      <c r="HG21" s="11" t="s">
        <v>179</v>
      </c>
      <c r="HM21" s="21"/>
      <c r="HN21" s="17" t="str">
        <f t="shared" si="6"/>
        <v>OK</v>
      </c>
      <c r="HQ21" s="11" t="s">
        <v>135</v>
      </c>
      <c r="HY21" s="19" t="str">
        <f t="shared" si="7"/>
        <v>OK</v>
      </c>
      <c r="HZ21" s="9" t="s">
        <v>134</v>
      </c>
      <c r="IA21" s="11" t="s">
        <v>270</v>
      </c>
      <c r="IB21" s="9" t="s">
        <v>271</v>
      </c>
      <c r="ID21" s="9" t="s">
        <v>209</v>
      </c>
      <c r="IE21" s="11" t="s">
        <v>134</v>
      </c>
      <c r="IF21" s="23">
        <v>41929</v>
      </c>
      <c r="IG21" s="23">
        <v>41929</v>
      </c>
      <c r="IH21" s="23"/>
      <c r="II21" s="23">
        <v>41955</v>
      </c>
      <c r="IJ21" s="23">
        <v>41983</v>
      </c>
      <c r="IK21" s="23">
        <v>41988</v>
      </c>
    </row>
    <row r="22" spans="1:245" x14ac:dyDescent="0.25">
      <c r="A22" s="8">
        <v>283320146050000</v>
      </c>
      <c r="B22" s="9" t="s">
        <v>59</v>
      </c>
      <c r="C22" s="10">
        <v>2927408</v>
      </c>
      <c r="D22" s="9" t="s">
        <v>648</v>
      </c>
      <c r="E22" s="10" t="s">
        <v>84</v>
      </c>
      <c r="I22" s="11" t="s">
        <v>101</v>
      </c>
      <c r="AH22" s="33">
        <f t="shared" si="8"/>
        <v>1</v>
      </c>
      <c r="AI22" s="11" t="s">
        <v>649</v>
      </c>
      <c r="AJ22" s="9" t="s">
        <v>83</v>
      </c>
      <c r="AK22" s="11" t="s">
        <v>95</v>
      </c>
      <c r="AL22" s="9" t="s">
        <v>413</v>
      </c>
      <c r="AM22" s="11" t="s">
        <v>650</v>
      </c>
      <c r="BM22" s="34">
        <f t="shared" si="9"/>
        <v>1</v>
      </c>
      <c r="BN22" s="9" t="s">
        <v>107</v>
      </c>
      <c r="BP22" s="9" t="s">
        <v>387</v>
      </c>
      <c r="BQ22" s="11" t="s">
        <v>135</v>
      </c>
      <c r="BR22" s="9" t="s">
        <v>135</v>
      </c>
      <c r="CC22" s="11" t="s">
        <v>145</v>
      </c>
      <c r="CD22" s="9" t="s">
        <v>135</v>
      </c>
      <c r="CE22" s="20"/>
      <c r="CF22" s="16">
        <f t="shared" si="0"/>
        <v>0</v>
      </c>
      <c r="CG22" s="20"/>
      <c r="CH22" s="16">
        <f t="shared" si="1"/>
        <v>0</v>
      </c>
      <c r="CI22" s="20"/>
      <c r="CJ22" s="16">
        <f t="shared" si="2"/>
        <v>0</v>
      </c>
      <c r="CK22" s="11" t="s">
        <v>719</v>
      </c>
      <c r="CL22" s="9" t="s">
        <v>336</v>
      </c>
      <c r="CT22" s="12"/>
      <c r="CW22" s="67"/>
      <c r="DC22" s="11" t="s">
        <v>336</v>
      </c>
      <c r="DP22" s="12"/>
      <c r="DQ22" s="35" t="str">
        <f t="shared" si="10"/>
        <v>OK</v>
      </c>
      <c r="EE22" s="21"/>
      <c r="EL22" s="12"/>
      <c r="EW22" s="10" t="s">
        <v>2073</v>
      </c>
      <c r="FR22" s="16" t="str">
        <f t="shared" si="3"/>
        <v>BA</v>
      </c>
      <c r="FS22" s="11" t="s">
        <v>757</v>
      </c>
      <c r="FT22" s="9" t="s">
        <v>276</v>
      </c>
      <c r="FU22" s="11" t="s">
        <v>276</v>
      </c>
      <c r="FV22" s="9" t="s">
        <v>193</v>
      </c>
      <c r="GD22" s="9" t="s">
        <v>227</v>
      </c>
      <c r="GE22" s="11" t="s">
        <v>193</v>
      </c>
      <c r="GF22" s="9"/>
      <c r="GH22" s="9"/>
      <c r="GI22" s="11" t="s">
        <v>135</v>
      </c>
      <c r="GP22" s="12"/>
      <c r="GQ22" s="22" t="str">
        <f t="shared" si="4"/>
        <v>OK</v>
      </c>
      <c r="GZ22" s="9" t="s">
        <v>134</v>
      </c>
      <c r="HA22" s="11" t="s">
        <v>161</v>
      </c>
      <c r="HE22" s="21"/>
      <c r="HF22" s="17" t="str">
        <f t="shared" si="5"/>
        <v>OK</v>
      </c>
      <c r="HH22" s="9" t="s">
        <v>189</v>
      </c>
      <c r="HM22" s="21"/>
      <c r="HN22" s="17" t="str">
        <f t="shared" si="6"/>
        <v>OK</v>
      </c>
      <c r="HQ22" s="11" t="s">
        <v>135</v>
      </c>
      <c r="HY22" s="19" t="str">
        <f t="shared" si="7"/>
        <v>OK</v>
      </c>
      <c r="HZ22" s="9" t="s">
        <v>135</v>
      </c>
      <c r="IE22" s="11" t="s">
        <v>134</v>
      </c>
      <c r="IF22" s="23">
        <v>41682</v>
      </c>
      <c r="IG22" s="23">
        <v>41682</v>
      </c>
      <c r="IH22" s="23"/>
      <c r="II22" s="23"/>
      <c r="IJ22" s="23">
        <v>41799</v>
      </c>
      <c r="IK22" s="23">
        <v>41799</v>
      </c>
    </row>
    <row r="23" spans="1:245" x14ac:dyDescent="0.25">
      <c r="A23" s="8">
        <v>924320146050000</v>
      </c>
      <c r="B23" s="9" t="s">
        <v>59</v>
      </c>
      <c r="C23" s="10">
        <v>2927408</v>
      </c>
      <c r="D23" s="9" t="s">
        <v>520</v>
      </c>
      <c r="E23" s="10" t="s">
        <v>89</v>
      </c>
      <c r="AH23" s="33">
        <f t="shared" si="8"/>
        <v>1</v>
      </c>
      <c r="AI23" s="11" t="s">
        <v>684</v>
      </c>
      <c r="AJ23" s="9" t="s">
        <v>83</v>
      </c>
      <c r="AK23" s="11" t="s">
        <v>98</v>
      </c>
      <c r="AL23" s="9" t="s">
        <v>685</v>
      </c>
      <c r="AM23" s="11" t="s">
        <v>686</v>
      </c>
      <c r="BM23" s="34">
        <f t="shared" si="9"/>
        <v>1</v>
      </c>
      <c r="BN23" s="9" t="s">
        <v>104</v>
      </c>
      <c r="BO23" s="11" t="s">
        <v>113</v>
      </c>
      <c r="BP23" s="9" t="s">
        <v>387</v>
      </c>
      <c r="BQ23" s="11" t="s">
        <v>135</v>
      </c>
      <c r="BR23" s="9" t="s">
        <v>135</v>
      </c>
      <c r="CC23" s="11" t="s">
        <v>145</v>
      </c>
      <c r="CD23" s="9" t="s">
        <v>135</v>
      </c>
      <c r="CE23" s="20"/>
      <c r="CF23" s="16">
        <f t="shared" si="0"/>
        <v>0</v>
      </c>
      <c r="CG23" s="20"/>
      <c r="CH23" s="16">
        <f t="shared" si="1"/>
        <v>0</v>
      </c>
      <c r="CI23" s="20"/>
      <c r="CJ23" s="16">
        <f t="shared" si="2"/>
        <v>0</v>
      </c>
      <c r="CK23" s="11" t="s">
        <v>720</v>
      </c>
      <c r="CL23" s="9" t="s">
        <v>334</v>
      </c>
      <c r="CM23" s="11" t="s">
        <v>134</v>
      </c>
      <c r="CN23" s="9" t="s">
        <v>160</v>
      </c>
      <c r="CO23" s="11">
        <v>48</v>
      </c>
      <c r="CP23" s="9" t="s">
        <v>684</v>
      </c>
      <c r="CS23" s="11" t="s">
        <v>134</v>
      </c>
      <c r="CT23" s="12">
        <v>1000</v>
      </c>
      <c r="CU23" s="11" t="s">
        <v>173</v>
      </c>
      <c r="CW23" s="67" t="s">
        <v>445</v>
      </c>
      <c r="DC23" s="11" t="s">
        <v>334</v>
      </c>
      <c r="DD23" s="9" t="s">
        <v>193</v>
      </c>
      <c r="DH23" s="9" t="s">
        <v>209</v>
      </c>
      <c r="DI23" s="11" t="s">
        <v>134</v>
      </c>
      <c r="DJ23" s="9" t="s">
        <v>160</v>
      </c>
      <c r="DK23" s="11">
        <v>48</v>
      </c>
      <c r="DL23" s="9" t="s">
        <v>684</v>
      </c>
      <c r="DO23" s="11" t="s">
        <v>134</v>
      </c>
      <c r="DP23" s="12">
        <v>1000</v>
      </c>
      <c r="DQ23" s="35" t="str">
        <f t="shared" si="10"/>
        <v>OK</v>
      </c>
      <c r="DR23" s="9" t="s">
        <v>173</v>
      </c>
      <c r="DT23" s="9" t="s">
        <v>445</v>
      </c>
      <c r="DZ23" s="9" t="s">
        <v>134</v>
      </c>
      <c r="EA23" s="11" t="s">
        <v>160</v>
      </c>
      <c r="EB23" s="9" t="s">
        <v>684</v>
      </c>
      <c r="EE23" s="21">
        <v>10000</v>
      </c>
      <c r="EF23" s="9" t="s">
        <v>446</v>
      </c>
      <c r="EL23" s="12"/>
      <c r="EO23" s="11" t="s">
        <v>135</v>
      </c>
      <c r="EW23" s="10" t="s">
        <v>269</v>
      </c>
      <c r="EX23" s="9" t="s">
        <v>684</v>
      </c>
      <c r="EY23" s="11" t="s">
        <v>361</v>
      </c>
      <c r="EZ23" s="9" t="s">
        <v>520</v>
      </c>
      <c r="FA23" s="11" t="s">
        <v>360</v>
      </c>
      <c r="FR23" s="16" t="str">
        <f t="shared" si="3"/>
        <v>BA</v>
      </c>
      <c r="FS23" s="11" t="s">
        <v>757</v>
      </c>
      <c r="FT23" s="9" t="s">
        <v>276</v>
      </c>
      <c r="FU23" s="11" t="s">
        <v>276</v>
      </c>
      <c r="FV23" s="9" t="s">
        <v>193</v>
      </c>
      <c r="GD23" s="9" t="s">
        <v>209</v>
      </c>
      <c r="GE23" s="11" t="s">
        <v>193</v>
      </c>
      <c r="GF23" s="9"/>
      <c r="GH23" s="9"/>
      <c r="GI23" s="11" t="s">
        <v>134</v>
      </c>
      <c r="GJ23" s="9" t="s">
        <v>160</v>
      </c>
      <c r="GK23" s="11">
        <v>48</v>
      </c>
      <c r="GL23" s="9" t="s">
        <v>684</v>
      </c>
      <c r="GO23" s="11" t="s">
        <v>134</v>
      </c>
      <c r="GP23" s="12">
        <v>1000</v>
      </c>
      <c r="GQ23" s="22" t="str">
        <f t="shared" si="4"/>
        <v>OK</v>
      </c>
      <c r="GT23" s="9" t="s">
        <v>445</v>
      </c>
      <c r="GZ23" s="9" t="s">
        <v>134</v>
      </c>
      <c r="HA23" s="11" t="s">
        <v>160</v>
      </c>
      <c r="HB23" s="9" t="s">
        <v>684</v>
      </c>
      <c r="HE23" s="21">
        <v>10000</v>
      </c>
      <c r="HF23" s="17" t="str">
        <f t="shared" si="5"/>
        <v>OK</v>
      </c>
      <c r="HG23" s="11" t="s">
        <v>446</v>
      </c>
      <c r="HM23" s="21"/>
      <c r="HN23" s="17" t="str">
        <f t="shared" si="6"/>
        <v>OK</v>
      </c>
      <c r="HQ23" s="11" t="s">
        <v>135</v>
      </c>
      <c r="HY23" s="19" t="str">
        <f t="shared" si="7"/>
        <v>OK</v>
      </c>
      <c r="HZ23" s="9" t="s">
        <v>134</v>
      </c>
      <c r="IA23" s="11" t="s">
        <v>270</v>
      </c>
      <c r="IB23" s="9" t="s">
        <v>271</v>
      </c>
      <c r="ID23" s="9" t="s">
        <v>225</v>
      </c>
      <c r="IE23" s="11" t="s">
        <v>134</v>
      </c>
      <c r="IF23" s="23">
        <v>41740</v>
      </c>
      <c r="IG23" s="23">
        <v>41740</v>
      </c>
      <c r="IH23" s="23">
        <v>41744</v>
      </c>
      <c r="II23" s="23">
        <v>41772</v>
      </c>
      <c r="IJ23" s="23">
        <v>41795</v>
      </c>
      <c r="IK23" s="23">
        <v>42046</v>
      </c>
    </row>
    <row r="24" spans="1:245" x14ac:dyDescent="0.25">
      <c r="A24" s="8">
        <v>9472220146050000</v>
      </c>
      <c r="B24" s="9" t="s">
        <v>59</v>
      </c>
      <c r="C24" s="10">
        <v>2927408</v>
      </c>
      <c r="D24" s="9" t="s">
        <v>649</v>
      </c>
      <c r="E24" s="10" t="s">
        <v>83</v>
      </c>
      <c r="F24" s="9" t="s">
        <v>95</v>
      </c>
      <c r="G24" s="10" t="s">
        <v>413</v>
      </c>
      <c r="H24" s="9" t="s">
        <v>650</v>
      </c>
      <c r="J24" s="9" t="s">
        <v>650</v>
      </c>
      <c r="K24" s="11" t="s">
        <v>85</v>
      </c>
      <c r="AH24" s="33">
        <f t="shared" si="8"/>
        <v>2</v>
      </c>
      <c r="AI24" s="11" t="s">
        <v>687</v>
      </c>
      <c r="AJ24" s="9" t="s">
        <v>88</v>
      </c>
      <c r="BM24" s="34">
        <f t="shared" si="9"/>
        <v>1</v>
      </c>
      <c r="BN24" s="9" t="s">
        <v>106</v>
      </c>
      <c r="BP24" s="9" t="s">
        <v>119</v>
      </c>
      <c r="BQ24" s="11" t="s">
        <v>135</v>
      </c>
      <c r="BR24" s="9" t="s">
        <v>135</v>
      </c>
      <c r="CC24" s="11" t="s">
        <v>147</v>
      </c>
      <c r="CD24" s="9" t="s">
        <v>135</v>
      </c>
      <c r="CE24" s="20"/>
      <c r="CF24" s="16">
        <f t="shared" si="0"/>
        <v>0</v>
      </c>
      <c r="CG24" s="20"/>
      <c r="CH24" s="16">
        <f t="shared" si="1"/>
        <v>0</v>
      </c>
      <c r="CI24" s="20"/>
      <c r="CJ24" s="16">
        <f t="shared" si="2"/>
        <v>0</v>
      </c>
      <c r="CK24" s="11" t="s">
        <v>721</v>
      </c>
      <c r="CL24" s="9" t="s">
        <v>334</v>
      </c>
      <c r="CM24" s="11" t="s">
        <v>134</v>
      </c>
      <c r="CN24" s="9" t="s">
        <v>161</v>
      </c>
      <c r="CT24" s="12"/>
      <c r="CW24" s="67"/>
      <c r="CZ24" s="9" t="s">
        <v>2057</v>
      </c>
      <c r="DC24" s="11" t="s">
        <v>336</v>
      </c>
      <c r="DP24" s="12"/>
      <c r="DQ24" s="35" t="str">
        <f t="shared" si="10"/>
        <v>OK</v>
      </c>
      <c r="EE24" s="21"/>
      <c r="EL24" s="12"/>
      <c r="EW24" s="10" t="s">
        <v>2073</v>
      </c>
      <c r="FR24" s="16" t="str">
        <f t="shared" si="3"/>
        <v>BA</v>
      </c>
      <c r="FS24" s="11" t="s">
        <v>757</v>
      </c>
      <c r="FT24" s="9" t="s">
        <v>276</v>
      </c>
      <c r="FU24" s="11" t="s">
        <v>276</v>
      </c>
      <c r="FV24" s="9" t="s">
        <v>193</v>
      </c>
      <c r="GD24" s="9" t="s">
        <v>227</v>
      </c>
      <c r="GE24" s="11" t="s">
        <v>193</v>
      </c>
      <c r="GF24" s="9"/>
      <c r="GH24" s="9"/>
      <c r="GI24" s="11" t="s">
        <v>134</v>
      </c>
      <c r="GJ24" s="9" t="s">
        <v>161</v>
      </c>
      <c r="GP24" s="12"/>
      <c r="GQ24" s="22" t="str">
        <f t="shared" si="4"/>
        <v>OK</v>
      </c>
      <c r="GW24" s="11" t="s">
        <v>2057</v>
      </c>
      <c r="GZ24" s="9" t="s">
        <v>135</v>
      </c>
      <c r="HE24" s="21"/>
      <c r="HF24" s="17" t="str">
        <f t="shared" si="5"/>
        <v>OK</v>
      </c>
      <c r="HM24" s="21"/>
      <c r="HN24" s="17" t="str">
        <f t="shared" si="6"/>
        <v>OK</v>
      </c>
      <c r="HQ24" s="11" t="s">
        <v>134</v>
      </c>
      <c r="HR24" s="9" t="s">
        <v>161</v>
      </c>
      <c r="HY24" s="19" t="str">
        <f t="shared" si="7"/>
        <v>OK</v>
      </c>
      <c r="HZ24" s="9" t="s">
        <v>135</v>
      </c>
      <c r="IE24" s="11" t="s">
        <v>134</v>
      </c>
      <c r="IF24" s="23">
        <v>41826</v>
      </c>
      <c r="IG24" s="23">
        <v>41826</v>
      </c>
      <c r="IH24" s="23">
        <v>41827</v>
      </c>
      <c r="II24" s="23"/>
      <c r="IJ24" s="23">
        <v>41837</v>
      </c>
      <c r="IK24" s="23">
        <v>41838</v>
      </c>
    </row>
    <row r="25" spans="1:245" x14ac:dyDescent="0.25">
      <c r="A25" s="8">
        <v>1.143892014605E+16</v>
      </c>
      <c r="B25" s="9" t="s">
        <v>59</v>
      </c>
      <c r="C25" s="10">
        <v>2927408</v>
      </c>
      <c r="D25" s="9" t="s">
        <v>649</v>
      </c>
      <c r="E25" s="10" t="s">
        <v>83</v>
      </c>
      <c r="F25" s="9" t="s">
        <v>95</v>
      </c>
      <c r="G25" s="10" t="s">
        <v>413</v>
      </c>
      <c r="H25" s="9" t="s">
        <v>650</v>
      </c>
      <c r="J25" s="9" t="s">
        <v>650</v>
      </c>
      <c r="K25" s="11" t="s">
        <v>85</v>
      </c>
      <c r="AH25" s="33">
        <f t="shared" si="8"/>
        <v>2</v>
      </c>
      <c r="AI25" s="11" t="s">
        <v>653</v>
      </c>
      <c r="AJ25" s="9" t="s">
        <v>83</v>
      </c>
      <c r="AK25" s="11" t="s">
        <v>95</v>
      </c>
      <c r="AL25" s="9" t="s">
        <v>648</v>
      </c>
      <c r="AM25" s="11" t="s">
        <v>654</v>
      </c>
      <c r="BM25" s="34">
        <f t="shared" si="9"/>
        <v>1</v>
      </c>
      <c r="BN25" s="9" t="s">
        <v>104</v>
      </c>
      <c r="BO25" s="11" t="s">
        <v>113</v>
      </c>
      <c r="BP25" s="9" t="s">
        <v>387</v>
      </c>
      <c r="BQ25" s="11" t="s">
        <v>135</v>
      </c>
      <c r="BR25" s="9" t="s">
        <v>140</v>
      </c>
      <c r="BS25" s="11" t="s">
        <v>104</v>
      </c>
      <c r="BT25" s="9" t="s">
        <v>113</v>
      </c>
      <c r="BU25" s="11" t="s">
        <v>391</v>
      </c>
      <c r="BV25" s="9" t="s">
        <v>135</v>
      </c>
      <c r="BW25" s="11" t="s">
        <v>140</v>
      </c>
      <c r="CC25" s="11" t="s">
        <v>145</v>
      </c>
      <c r="CD25" s="9" t="s">
        <v>135</v>
      </c>
      <c r="CE25" s="20"/>
      <c r="CF25" s="16">
        <f t="shared" si="0"/>
        <v>0</v>
      </c>
      <c r="CG25" s="20"/>
      <c r="CH25" s="16">
        <f t="shared" si="1"/>
        <v>0</v>
      </c>
      <c r="CI25" s="20"/>
      <c r="CJ25" s="16">
        <f t="shared" si="2"/>
        <v>0</v>
      </c>
      <c r="CK25" s="11" t="s">
        <v>722</v>
      </c>
      <c r="CL25" s="9" t="s">
        <v>336</v>
      </c>
      <c r="CT25" s="12"/>
      <c r="CW25" s="67"/>
      <c r="DC25" s="11" t="s">
        <v>334</v>
      </c>
      <c r="DD25" s="9" t="s">
        <v>193</v>
      </c>
      <c r="DH25" s="9" t="s">
        <v>227</v>
      </c>
      <c r="DI25" s="11" t="s">
        <v>135</v>
      </c>
      <c r="DP25" s="12"/>
      <c r="DQ25" s="35" t="str">
        <f t="shared" si="10"/>
        <v>OK</v>
      </c>
      <c r="DZ25" s="9" t="s">
        <v>134</v>
      </c>
      <c r="EA25" s="11" t="s">
        <v>160</v>
      </c>
      <c r="EB25" s="9" t="s">
        <v>653</v>
      </c>
      <c r="EE25" s="21">
        <v>5000</v>
      </c>
      <c r="EF25" s="9" t="s">
        <v>446</v>
      </c>
      <c r="EH25" s="9" t="s">
        <v>160</v>
      </c>
      <c r="EI25" s="11" t="s">
        <v>653</v>
      </c>
      <c r="EL25" s="12">
        <v>5000</v>
      </c>
      <c r="EM25" s="11" t="s">
        <v>447</v>
      </c>
      <c r="EO25" s="11" t="s">
        <v>135</v>
      </c>
      <c r="EW25" s="10" t="s">
        <v>269</v>
      </c>
      <c r="EX25" s="9" t="s">
        <v>653</v>
      </c>
      <c r="EY25" s="11" t="s">
        <v>361</v>
      </c>
      <c r="EZ25" s="9" t="s">
        <v>649</v>
      </c>
      <c r="FA25" s="11" t="s">
        <v>360</v>
      </c>
      <c r="FB25" s="9" t="s">
        <v>650</v>
      </c>
      <c r="FC25" s="11" t="s">
        <v>360</v>
      </c>
      <c r="FR25" s="16" t="str">
        <f t="shared" si="3"/>
        <v>BA</v>
      </c>
      <c r="FS25" s="11" t="s">
        <v>758</v>
      </c>
      <c r="FT25" s="9" t="s">
        <v>276</v>
      </c>
      <c r="FU25" s="11" t="s">
        <v>276</v>
      </c>
      <c r="FV25" s="9" t="s">
        <v>193</v>
      </c>
      <c r="GD25" s="9" t="s">
        <v>209</v>
      </c>
      <c r="GE25" s="11" t="s">
        <v>193</v>
      </c>
      <c r="GF25" s="9"/>
      <c r="GH25" s="9"/>
      <c r="GI25" s="11" t="s">
        <v>135</v>
      </c>
      <c r="GP25" s="12"/>
      <c r="GQ25" s="22" t="str">
        <f t="shared" si="4"/>
        <v>OK</v>
      </c>
      <c r="GZ25" s="9" t="s">
        <v>134</v>
      </c>
      <c r="HA25" s="11" t="s">
        <v>160</v>
      </c>
      <c r="HB25" s="9" t="s">
        <v>653</v>
      </c>
      <c r="HE25" s="21">
        <v>5000</v>
      </c>
      <c r="HF25" s="17" t="str">
        <f t="shared" si="5"/>
        <v>OK</v>
      </c>
      <c r="HG25" s="11" t="s">
        <v>446</v>
      </c>
      <c r="HI25" s="11" t="s">
        <v>160</v>
      </c>
      <c r="HJ25" s="9" t="s">
        <v>653</v>
      </c>
      <c r="HM25" s="21">
        <v>5000</v>
      </c>
      <c r="HN25" s="17" t="str">
        <f t="shared" si="6"/>
        <v>REVER</v>
      </c>
      <c r="HO25" s="11" t="s">
        <v>447</v>
      </c>
      <c r="HQ25" s="11" t="s">
        <v>135</v>
      </c>
      <c r="HY25" s="19" t="str">
        <f t="shared" si="7"/>
        <v>OK</v>
      </c>
      <c r="HZ25" s="9" t="s">
        <v>134</v>
      </c>
      <c r="IA25" s="11" t="s">
        <v>270</v>
      </c>
      <c r="IB25" s="9" t="s">
        <v>271</v>
      </c>
      <c r="ID25" s="9" t="s">
        <v>225</v>
      </c>
      <c r="IE25" s="11" t="s">
        <v>134</v>
      </c>
      <c r="IF25" s="23">
        <v>41829</v>
      </c>
      <c r="IG25" s="23">
        <v>41829</v>
      </c>
      <c r="IH25" s="23"/>
      <c r="II25" s="23">
        <v>41877</v>
      </c>
      <c r="IJ25" s="23">
        <v>41884</v>
      </c>
      <c r="IK25" s="23">
        <v>42160</v>
      </c>
    </row>
    <row r="26" spans="1:245" x14ac:dyDescent="0.25">
      <c r="A26" s="8">
        <v>1.202772014605E+16</v>
      </c>
      <c r="B26" s="9" t="s">
        <v>59</v>
      </c>
      <c r="C26" s="10">
        <v>2927408</v>
      </c>
      <c r="D26" s="9" t="s">
        <v>649</v>
      </c>
      <c r="E26" s="10" t="s">
        <v>83</v>
      </c>
      <c r="F26" s="9" t="s">
        <v>95</v>
      </c>
      <c r="G26" s="10" t="s">
        <v>413</v>
      </c>
      <c r="H26" s="9" t="s">
        <v>650</v>
      </c>
      <c r="AH26" s="33">
        <f t="shared" si="8"/>
        <v>1</v>
      </c>
      <c r="AI26" s="11" t="s">
        <v>113</v>
      </c>
      <c r="AJ26" s="9" t="s">
        <v>86</v>
      </c>
      <c r="BM26" s="34">
        <f t="shared" si="9"/>
        <v>1</v>
      </c>
      <c r="BN26" s="9" t="s">
        <v>104</v>
      </c>
      <c r="BO26" s="11" t="s">
        <v>113</v>
      </c>
      <c r="BP26" s="9" t="s">
        <v>388</v>
      </c>
      <c r="BQ26" s="11" t="s">
        <v>135</v>
      </c>
      <c r="BR26" s="9" t="s">
        <v>135</v>
      </c>
      <c r="CC26" s="11" t="s">
        <v>145</v>
      </c>
      <c r="CD26" s="9" t="s">
        <v>134</v>
      </c>
      <c r="CE26" s="20">
        <v>1.259952014605E+16</v>
      </c>
      <c r="CF26" s="16" t="str">
        <f t="shared" si="0"/>
        <v>Representação</v>
      </c>
      <c r="CG26" s="20"/>
      <c r="CH26" s="16">
        <f t="shared" si="1"/>
        <v>0</v>
      </c>
      <c r="CI26" s="20"/>
      <c r="CJ26" s="16">
        <f t="shared" si="2"/>
        <v>0</v>
      </c>
      <c r="CK26" s="11" t="s">
        <v>723</v>
      </c>
      <c r="CL26" s="9" t="s">
        <v>334</v>
      </c>
      <c r="CM26" s="11" t="s">
        <v>134</v>
      </c>
      <c r="CN26" s="9" t="s">
        <v>162</v>
      </c>
      <c r="CO26" s="11">
        <v>0</v>
      </c>
      <c r="CP26" s="9" t="s">
        <v>113</v>
      </c>
      <c r="CS26" s="11" t="s">
        <v>135</v>
      </c>
      <c r="CT26" s="12"/>
      <c r="CU26" s="11" t="s">
        <v>173</v>
      </c>
      <c r="CW26" s="67" t="s">
        <v>187</v>
      </c>
      <c r="DC26" s="11" t="s">
        <v>336</v>
      </c>
      <c r="DP26" s="12"/>
      <c r="DQ26" s="35" t="str">
        <f t="shared" si="10"/>
        <v>OK</v>
      </c>
      <c r="EE26" s="21"/>
      <c r="EL26" s="12"/>
      <c r="EW26" s="10" t="s">
        <v>2073</v>
      </c>
      <c r="FR26" s="16" t="str">
        <f t="shared" si="3"/>
        <v>BA</v>
      </c>
      <c r="FS26" s="11" t="s">
        <v>759</v>
      </c>
      <c r="FT26" s="9" t="s">
        <v>276</v>
      </c>
      <c r="FU26" s="11" t="s">
        <v>276</v>
      </c>
      <c r="FV26" s="9" t="s">
        <v>193</v>
      </c>
      <c r="GD26" s="9" t="s">
        <v>227</v>
      </c>
      <c r="GE26" s="11" t="s">
        <v>193</v>
      </c>
      <c r="GF26" s="9"/>
      <c r="GH26" s="9"/>
      <c r="GI26" s="11" t="s">
        <v>134</v>
      </c>
      <c r="GJ26" s="9" t="s">
        <v>160</v>
      </c>
      <c r="GK26" s="11">
        <v>0</v>
      </c>
      <c r="GL26" s="9" t="s">
        <v>113</v>
      </c>
      <c r="GO26" s="11" t="s">
        <v>135</v>
      </c>
      <c r="GP26" s="12"/>
      <c r="GQ26" s="22" t="str">
        <f t="shared" si="4"/>
        <v>OK</v>
      </c>
      <c r="GT26" s="9" t="s">
        <v>187</v>
      </c>
      <c r="GZ26" s="9" t="s">
        <v>134</v>
      </c>
      <c r="HA26" s="11" t="s">
        <v>161</v>
      </c>
      <c r="HE26" s="21"/>
      <c r="HF26" s="17" t="str">
        <f t="shared" si="5"/>
        <v>OK</v>
      </c>
      <c r="HH26" s="9" t="s">
        <v>250</v>
      </c>
      <c r="HM26" s="21"/>
      <c r="HN26" s="17" t="str">
        <f t="shared" si="6"/>
        <v>OK</v>
      </c>
      <c r="HQ26" s="11" t="s">
        <v>135</v>
      </c>
      <c r="HY26" s="19" t="str">
        <f t="shared" si="7"/>
        <v>OK</v>
      </c>
      <c r="HZ26" s="9" t="s">
        <v>135</v>
      </c>
      <c r="IE26" s="11" t="s">
        <v>134</v>
      </c>
      <c r="IF26" s="23">
        <v>41833</v>
      </c>
      <c r="IG26" s="23">
        <v>41833</v>
      </c>
      <c r="IH26" s="23">
        <v>41834</v>
      </c>
      <c r="II26" s="23"/>
      <c r="IJ26" s="23">
        <v>41855</v>
      </c>
      <c r="IK26" s="23">
        <v>41858</v>
      </c>
    </row>
    <row r="27" spans="1:245" x14ac:dyDescent="0.25">
      <c r="A27" s="8">
        <v>1.234822014605E+16</v>
      </c>
      <c r="B27" s="9" t="s">
        <v>59</v>
      </c>
      <c r="C27" s="10">
        <v>2927408</v>
      </c>
      <c r="D27" s="9" t="s">
        <v>1912</v>
      </c>
      <c r="E27" s="10" t="s">
        <v>83</v>
      </c>
      <c r="F27" s="9" t="s">
        <v>97</v>
      </c>
      <c r="G27" s="10" t="s">
        <v>413</v>
      </c>
      <c r="H27" s="9" t="s">
        <v>652</v>
      </c>
      <c r="AH27" s="33">
        <f t="shared" si="8"/>
        <v>1</v>
      </c>
      <c r="AI27" s="11" t="s">
        <v>520</v>
      </c>
      <c r="AJ27" s="9" t="s">
        <v>89</v>
      </c>
      <c r="BM27" s="34">
        <f t="shared" si="9"/>
        <v>1</v>
      </c>
      <c r="BN27" s="9" t="s">
        <v>1539</v>
      </c>
      <c r="BP27" s="9" t="s">
        <v>119</v>
      </c>
      <c r="BQ27" s="11" t="s">
        <v>135</v>
      </c>
      <c r="BR27" s="9" t="s">
        <v>135</v>
      </c>
      <c r="CC27" s="11" t="s">
        <v>1904</v>
      </c>
      <c r="CD27" s="9" t="s">
        <v>134</v>
      </c>
      <c r="CE27" s="20"/>
      <c r="CF27" s="16">
        <f t="shared" si="0"/>
        <v>0</v>
      </c>
      <c r="CG27" s="20"/>
      <c r="CH27" s="16">
        <f t="shared" si="1"/>
        <v>0</v>
      </c>
      <c r="CI27" s="20"/>
      <c r="CJ27" s="16">
        <f t="shared" si="2"/>
        <v>0</v>
      </c>
      <c r="CK27" s="11" t="s">
        <v>1911</v>
      </c>
      <c r="CL27" s="9" t="s">
        <v>334</v>
      </c>
      <c r="CM27" s="11" t="s">
        <v>134</v>
      </c>
      <c r="CN27" s="9" t="s">
        <v>160</v>
      </c>
      <c r="CP27" s="9" t="s">
        <v>520</v>
      </c>
      <c r="CS27" s="11" t="s">
        <v>135</v>
      </c>
      <c r="CT27" s="12"/>
      <c r="CU27" s="11" t="s">
        <v>173</v>
      </c>
      <c r="CW27" s="67" t="s">
        <v>1963</v>
      </c>
      <c r="DC27" s="11" t="s">
        <v>336</v>
      </c>
      <c r="DP27" s="12"/>
      <c r="DQ27" s="35" t="str">
        <f t="shared" si="10"/>
        <v>OK</v>
      </c>
      <c r="EE27" s="21"/>
      <c r="EL27" s="12"/>
      <c r="EW27" s="10" t="s">
        <v>2073</v>
      </c>
      <c r="FR27" s="16" t="str">
        <f t="shared" si="3"/>
        <v>BA</v>
      </c>
      <c r="FS27" s="11" t="s">
        <v>1913</v>
      </c>
      <c r="FT27" s="9" t="s">
        <v>276</v>
      </c>
      <c r="FU27" s="11" t="s">
        <v>276</v>
      </c>
      <c r="FV27" s="9" t="s">
        <v>193</v>
      </c>
      <c r="GD27" s="9" t="s">
        <v>227</v>
      </c>
      <c r="GE27" s="11" t="s">
        <v>193</v>
      </c>
      <c r="GF27" s="9"/>
      <c r="GH27" s="9"/>
      <c r="GI27" s="11" t="s">
        <v>134</v>
      </c>
      <c r="GJ27" s="9" t="s">
        <v>160</v>
      </c>
      <c r="GL27" s="9" t="s">
        <v>520</v>
      </c>
      <c r="GO27" s="11" t="s">
        <v>135</v>
      </c>
      <c r="GP27" s="12"/>
      <c r="GQ27" s="22" t="str">
        <f t="shared" si="4"/>
        <v>OK</v>
      </c>
      <c r="GR27" s="9" t="s">
        <v>173</v>
      </c>
      <c r="GT27" s="9" t="s">
        <v>1963</v>
      </c>
      <c r="GZ27" s="9" t="s">
        <v>135</v>
      </c>
      <c r="HE27" s="21"/>
      <c r="HF27" s="17" t="str">
        <f t="shared" si="5"/>
        <v>OK</v>
      </c>
      <c r="HM27" s="21"/>
      <c r="HN27" s="17" t="str">
        <f t="shared" si="6"/>
        <v>OK</v>
      </c>
      <c r="HQ27" s="11" t="s">
        <v>134</v>
      </c>
      <c r="HR27" s="9" t="s">
        <v>161</v>
      </c>
      <c r="HY27" s="19" t="str">
        <f t="shared" si="7"/>
        <v>OK</v>
      </c>
      <c r="HZ27" s="9" t="s">
        <v>135</v>
      </c>
      <c r="IE27" s="11" t="s">
        <v>134</v>
      </c>
      <c r="IF27" s="23">
        <v>41841</v>
      </c>
      <c r="IG27" s="23">
        <v>41841</v>
      </c>
      <c r="IH27" s="23">
        <v>41842</v>
      </c>
      <c r="II27" s="23"/>
      <c r="IJ27" s="23">
        <v>41863</v>
      </c>
      <c r="IK27" s="23">
        <v>41871</v>
      </c>
    </row>
    <row r="28" spans="1:245" x14ac:dyDescent="0.25">
      <c r="A28" s="8">
        <v>1.254732014605E+16</v>
      </c>
      <c r="B28" s="9" t="s">
        <v>59</v>
      </c>
      <c r="C28" s="10">
        <v>2927408</v>
      </c>
      <c r="D28" s="9" t="s">
        <v>651</v>
      </c>
      <c r="E28" s="10" t="s">
        <v>83</v>
      </c>
      <c r="F28" s="9" t="s">
        <v>97</v>
      </c>
      <c r="G28" s="10" t="s">
        <v>413</v>
      </c>
      <c r="H28" s="9" t="s">
        <v>652</v>
      </c>
      <c r="AH28" s="33">
        <f t="shared" si="8"/>
        <v>1</v>
      </c>
      <c r="AI28" s="11" t="s">
        <v>688</v>
      </c>
      <c r="AJ28" s="9" t="s">
        <v>90</v>
      </c>
      <c r="AO28" s="11" t="s">
        <v>505</v>
      </c>
      <c r="AP28" s="9" t="s">
        <v>86</v>
      </c>
      <c r="BM28" s="34">
        <f t="shared" si="9"/>
        <v>2</v>
      </c>
      <c r="BN28" s="9" t="s">
        <v>105</v>
      </c>
      <c r="BP28" s="9" t="s">
        <v>175</v>
      </c>
      <c r="BQ28" s="11" t="s">
        <v>135</v>
      </c>
      <c r="BR28" s="9" t="s">
        <v>135</v>
      </c>
      <c r="BS28" s="11" t="s">
        <v>105</v>
      </c>
      <c r="BU28" s="11" t="s">
        <v>119</v>
      </c>
      <c r="BV28" s="9" t="s">
        <v>135</v>
      </c>
      <c r="BW28" s="11" t="s">
        <v>135</v>
      </c>
      <c r="CC28" s="11" t="s">
        <v>145</v>
      </c>
      <c r="CD28" s="9" t="s">
        <v>135</v>
      </c>
      <c r="CE28" s="20"/>
      <c r="CF28" s="16">
        <f t="shared" si="0"/>
        <v>0</v>
      </c>
      <c r="CG28" s="20"/>
      <c r="CH28" s="16">
        <f t="shared" si="1"/>
        <v>0</v>
      </c>
      <c r="CI28" s="20"/>
      <c r="CJ28" s="16">
        <f t="shared" si="2"/>
        <v>0</v>
      </c>
      <c r="CK28" s="11" t="s">
        <v>724</v>
      </c>
      <c r="CL28" s="9" t="s">
        <v>334</v>
      </c>
      <c r="CM28" s="11" t="s">
        <v>134</v>
      </c>
      <c r="CN28" s="9" t="s">
        <v>163</v>
      </c>
      <c r="CO28" s="11">
        <v>48</v>
      </c>
      <c r="CP28" s="9" t="s">
        <v>688</v>
      </c>
      <c r="CQ28" s="11" t="s">
        <v>505</v>
      </c>
      <c r="CS28" s="11" t="s">
        <v>134</v>
      </c>
      <c r="CT28" s="12">
        <v>20000</v>
      </c>
      <c r="CU28" s="11" t="s">
        <v>175</v>
      </c>
      <c r="CV28" s="9" t="s">
        <v>173</v>
      </c>
      <c r="CW28" s="67" t="s">
        <v>2057</v>
      </c>
      <c r="DC28" s="11" t="s">
        <v>334</v>
      </c>
      <c r="DD28" s="9" t="s">
        <v>193</v>
      </c>
      <c r="DH28" s="9" t="s">
        <v>209</v>
      </c>
      <c r="DI28" s="11" t="s">
        <v>134</v>
      </c>
      <c r="DJ28" s="9" t="s">
        <v>163</v>
      </c>
      <c r="DK28" s="11">
        <v>48</v>
      </c>
      <c r="DL28" s="9" t="s">
        <v>688</v>
      </c>
      <c r="DM28" s="11" t="s">
        <v>505</v>
      </c>
      <c r="DO28" s="11" t="s">
        <v>134</v>
      </c>
      <c r="DP28" s="12">
        <v>20000</v>
      </c>
      <c r="DQ28" s="35" t="str">
        <f t="shared" si="10"/>
        <v>OK</v>
      </c>
      <c r="DR28" s="9" t="s">
        <v>175</v>
      </c>
      <c r="DS28" s="11" t="s">
        <v>173</v>
      </c>
      <c r="DT28" s="9" t="s">
        <v>2057</v>
      </c>
      <c r="DW28" s="11" t="s">
        <v>558</v>
      </c>
      <c r="DZ28" s="9" t="s">
        <v>134</v>
      </c>
      <c r="EA28" s="11" t="s">
        <v>161</v>
      </c>
      <c r="EE28" s="21"/>
      <c r="EG28" s="11" t="s">
        <v>250</v>
      </c>
      <c r="EH28" s="9" t="s">
        <v>161</v>
      </c>
      <c r="EL28" s="12"/>
      <c r="EN28" s="9" t="s">
        <v>447</v>
      </c>
      <c r="EO28" s="11" t="s">
        <v>135</v>
      </c>
      <c r="EW28" s="10" t="s">
        <v>269</v>
      </c>
      <c r="EX28" s="9" t="s">
        <v>651</v>
      </c>
      <c r="EY28" s="11" t="s">
        <v>361</v>
      </c>
      <c r="EZ28" s="9" t="s">
        <v>688</v>
      </c>
      <c r="FA28" s="11" t="s">
        <v>360</v>
      </c>
      <c r="FB28" s="9" t="s">
        <v>505</v>
      </c>
      <c r="FC28" s="11" t="s">
        <v>360</v>
      </c>
      <c r="FR28" s="16" t="str">
        <f t="shared" si="3"/>
        <v>BA</v>
      </c>
      <c r="FS28" s="11" t="s">
        <v>759</v>
      </c>
      <c r="FT28" s="9" t="s">
        <v>276</v>
      </c>
      <c r="FU28" s="11" t="s">
        <v>276</v>
      </c>
      <c r="FV28" s="9" t="s">
        <v>193</v>
      </c>
      <c r="GD28" s="9" t="s">
        <v>209</v>
      </c>
      <c r="GE28" s="11" t="s">
        <v>193</v>
      </c>
      <c r="GF28" s="9"/>
      <c r="GH28" s="9"/>
      <c r="GI28" s="11" t="s">
        <v>134</v>
      </c>
      <c r="GJ28" s="9" t="s">
        <v>163</v>
      </c>
      <c r="GK28" s="11">
        <v>48</v>
      </c>
      <c r="GL28" s="9" t="s">
        <v>688</v>
      </c>
      <c r="GM28" s="11" t="s">
        <v>505</v>
      </c>
      <c r="GO28" s="11" t="s">
        <v>134</v>
      </c>
      <c r="GP28" s="12">
        <v>20000</v>
      </c>
      <c r="GQ28" s="22" t="str">
        <f t="shared" si="4"/>
        <v>OK</v>
      </c>
      <c r="GR28" s="9" t="s">
        <v>175</v>
      </c>
      <c r="GS28" s="11" t="s">
        <v>173</v>
      </c>
      <c r="GT28" s="9" t="s">
        <v>2057</v>
      </c>
      <c r="GW28" s="11" t="s">
        <v>558</v>
      </c>
      <c r="GZ28" s="9" t="s">
        <v>134</v>
      </c>
      <c r="HA28" s="11" t="s">
        <v>161</v>
      </c>
      <c r="HE28" s="21"/>
      <c r="HF28" s="17" t="str">
        <f t="shared" si="5"/>
        <v>OK</v>
      </c>
      <c r="HH28" s="9" t="s">
        <v>250</v>
      </c>
      <c r="HI28" s="11" t="s">
        <v>161</v>
      </c>
      <c r="HM28" s="21"/>
      <c r="HN28" s="17" t="str">
        <f t="shared" si="6"/>
        <v>OK</v>
      </c>
      <c r="HP28" s="9" t="s">
        <v>447</v>
      </c>
      <c r="HQ28" s="11" t="s">
        <v>135</v>
      </c>
      <c r="HY28" s="19" t="str">
        <f t="shared" si="7"/>
        <v>OK</v>
      </c>
      <c r="HZ28" s="9" t="s">
        <v>135</v>
      </c>
      <c r="IE28" s="11" t="s">
        <v>134</v>
      </c>
      <c r="IF28" s="23">
        <v>41844</v>
      </c>
      <c r="IG28" s="23">
        <v>41844</v>
      </c>
      <c r="IH28" s="23">
        <v>41845</v>
      </c>
      <c r="II28" s="23">
        <v>41858</v>
      </c>
      <c r="IJ28" s="23">
        <v>41877</v>
      </c>
      <c r="IK28" s="23">
        <v>41880</v>
      </c>
    </row>
    <row r="29" spans="1:245" x14ac:dyDescent="0.25">
      <c r="A29" s="8">
        <v>1.259952014605E+16</v>
      </c>
      <c r="B29" s="9" t="s">
        <v>59</v>
      </c>
      <c r="C29" s="10">
        <v>2927408</v>
      </c>
      <c r="D29" s="9" t="s">
        <v>649</v>
      </c>
      <c r="E29" s="10" t="s">
        <v>83</v>
      </c>
      <c r="F29" s="9" t="s">
        <v>95</v>
      </c>
      <c r="G29" s="10" t="s">
        <v>413</v>
      </c>
      <c r="H29" s="9" t="s">
        <v>650</v>
      </c>
      <c r="AH29" s="33">
        <f t="shared" si="8"/>
        <v>1</v>
      </c>
      <c r="AI29" s="11" t="s">
        <v>113</v>
      </c>
      <c r="AJ29" s="9" t="s">
        <v>86</v>
      </c>
      <c r="BM29" s="34">
        <f t="shared" si="9"/>
        <v>1</v>
      </c>
      <c r="BN29" s="9" t="s">
        <v>104</v>
      </c>
      <c r="BO29" s="11" t="s">
        <v>113</v>
      </c>
      <c r="BP29" s="9" t="s">
        <v>388</v>
      </c>
      <c r="BQ29" s="11" t="s">
        <v>135</v>
      </c>
      <c r="BR29" s="9" t="s">
        <v>135</v>
      </c>
      <c r="CC29" s="11" t="s">
        <v>145</v>
      </c>
      <c r="CD29" s="9" t="s">
        <v>134</v>
      </c>
      <c r="CE29" s="20">
        <v>1.202772014605E+16</v>
      </c>
      <c r="CF29" s="16" t="str">
        <f t="shared" si="0"/>
        <v>Representação</v>
      </c>
      <c r="CG29" s="20"/>
      <c r="CH29" s="16">
        <f t="shared" si="1"/>
        <v>0</v>
      </c>
      <c r="CI29" s="20"/>
      <c r="CJ29" s="16">
        <f t="shared" si="2"/>
        <v>0</v>
      </c>
      <c r="CK29" s="11" t="s">
        <v>725</v>
      </c>
      <c r="CL29" s="9" t="s">
        <v>334</v>
      </c>
      <c r="CM29" s="11" t="s">
        <v>134</v>
      </c>
      <c r="CN29" s="9" t="s">
        <v>160</v>
      </c>
      <c r="CO29" s="11">
        <v>0</v>
      </c>
      <c r="CP29" s="9" t="s">
        <v>113</v>
      </c>
      <c r="CS29" s="11" t="s">
        <v>135</v>
      </c>
      <c r="CT29" s="12"/>
      <c r="CU29" s="11" t="s">
        <v>174</v>
      </c>
      <c r="CW29" s="67" t="s">
        <v>187</v>
      </c>
      <c r="DC29" s="11" t="s">
        <v>336</v>
      </c>
      <c r="DP29" s="12"/>
      <c r="DQ29" s="35" t="str">
        <f t="shared" si="10"/>
        <v>OK</v>
      </c>
      <c r="EE29" s="21"/>
      <c r="EL29" s="12"/>
      <c r="EW29" s="10" t="s">
        <v>2073</v>
      </c>
      <c r="FR29" s="16" t="str">
        <f t="shared" si="3"/>
        <v>BA</v>
      </c>
      <c r="FS29" s="11" t="s">
        <v>759</v>
      </c>
      <c r="FT29" s="9" t="s">
        <v>276</v>
      </c>
      <c r="FU29" s="11" t="s">
        <v>276</v>
      </c>
      <c r="FV29" s="9" t="s">
        <v>193</v>
      </c>
      <c r="GD29" s="9" t="s">
        <v>227</v>
      </c>
      <c r="GE29" s="11" t="s">
        <v>193</v>
      </c>
      <c r="GF29" s="9"/>
      <c r="GH29" s="9"/>
      <c r="GI29" s="11" t="s">
        <v>134</v>
      </c>
      <c r="GJ29" s="9" t="s">
        <v>160</v>
      </c>
      <c r="GK29" s="11">
        <v>0</v>
      </c>
      <c r="GL29" s="9" t="s">
        <v>113</v>
      </c>
      <c r="GO29" s="11" t="s">
        <v>135</v>
      </c>
      <c r="GP29" s="12"/>
      <c r="GQ29" s="22" t="str">
        <f t="shared" si="4"/>
        <v>OK</v>
      </c>
      <c r="GR29" s="9" t="s">
        <v>174</v>
      </c>
      <c r="GT29" s="9" t="s">
        <v>187</v>
      </c>
      <c r="GZ29" s="9" t="s">
        <v>134</v>
      </c>
      <c r="HA29" s="11" t="s">
        <v>161</v>
      </c>
      <c r="HE29" s="21"/>
      <c r="HF29" s="17" t="str">
        <f t="shared" si="5"/>
        <v>OK</v>
      </c>
      <c r="HH29" s="9" t="s">
        <v>250</v>
      </c>
      <c r="HM29" s="21"/>
      <c r="HN29" s="17" t="str">
        <f t="shared" si="6"/>
        <v>OK</v>
      </c>
      <c r="HQ29" s="11" t="s">
        <v>135</v>
      </c>
      <c r="HY29" s="19" t="str">
        <f t="shared" si="7"/>
        <v>OK</v>
      </c>
      <c r="HZ29" s="9" t="s">
        <v>134</v>
      </c>
      <c r="IA29" s="11" t="s">
        <v>272</v>
      </c>
      <c r="ID29" s="9" t="s">
        <v>209</v>
      </c>
      <c r="IE29" s="11" t="s">
        <v>134</v>
      </c>
      <c r="IF29" s="23">
        <v>41845</v>
      </c>
      <c r="IG29" s="23">
        <v>41845</v>
      </c>
      <c r="IH29" s="23">
        <v>41846</v>
      </c>
      <c r="II29" s="23"/>
      <c r="IJ29" s="23">
        <v>41855</v>
      </c>
      <c r="IK29" s="23">
        <v>41873</v>
      </c>
    </row>
    <row r="30" spans="1:245" x14ac:dyDescent="0.25">
      <c r="A30" s="8">
        <v>1.262502014605E+16</v>
      </c>
      <c r="B30" s="9" t="s">
        <v>59</v>
      </c>
      <c r="C30" s="10">
        <v>2927408</v>
      </c>
      <c r="D30" s="9" t="s">
        <v>1915</v>
      </c>
      <c r="E30" s="10" t="s">
        <v>83</v>
      </c>
      <c r="F30" s="9" t="s">
        <v>97</v>
      </c>
      <c r="G30" s="10" t="s">
        <v>413</v>
      </c>
      <c r="H30" s="9" t="s">
        <v>652</v>
      </c>
      <c r="AH30" s="33">
        <f t="shared" si="8"/>
        <v>1</v>
      </c>
      <c r="AI30" s="11" t="s">
        <v>520</v>
      </c>
      <c r="AJ30" s="9" t="s">
        <v>89</v>
      </c>
      <c r="BM30" s="34">
        <f t="shared" si="9"/>
        <v>1</v>
      </c>
      <c r="BN30" s="9" t="s">
        <v>1539</v>
      </c>
      <c r="BP30" s="9" t="s">
        <v>119</v>
      </c>
      <c r="BQ30" s="11" t="s">
        <v>135</v>
      </c>
      <c r="BR30" s="9" t="s">
        <v>135</v>
      </c>
      <c r="CC30" s="11" t="s">
        <v>1904</v>
      </c>
      <c r="CD30" s="9" t="s">
        <v>134</v>
      </c>
      <c r="CE30" s="20"/>
      <c r="CF30" s="16">
        <f t="shared" si="0"/>
        <v>0</v>
      </c>
      <c r="CG30" s="20"/>
      <c r="CH30" s="16">
        <f t="shared" si="1"/>
        <v>0</v>
      </c>
      <c r="CI30" s="20"/>
      <c r="CJ30" s="16">
        <f t="shared" si="2"/>
        <v>0</v>
      </c>
      <c r="CK30" s="11" t="s">
        <v>1914</v>
      </c>
      <c r="CL30" s="9" t="s">
        <v>334</v>
      </c>
      <c r="CM30" s="11" t="s">
        <v>134</v>
      </c>
      <c r="CN30" s="9" t="s">
        <v>160</v>
      </c>
      <c r="CP30" s="9" t="s">
        <v>520</v>
      </c>
      <c r="CS30" s="11" t="s">
        <v>135</v>
      </c>
      <c r="CT30" s="12"/>
      <c r="CU30" s="11" t="s">
        <v>173</v>
      </c>
      <c r="CW30" s="67" t="s">
        <v>1963</v>
      </c>
      <c r="DC30" s="11" t="s">
        <v>336</v>
      </c>
      <c r="DP30" s="12"/>
      <c r="DQ30" s="35" t="str">
        <f t="shared" si="10"/>
        <v>OK</v>
      </c>
      <c r="EE30" s="21"/>
      <c r="EL30" s="12"/>
      <c r="EW30" s="10" t="s">
        <v>2073</v>
      </c>
      <c r="FR30" s="16" t="str">
        <f t="shared" si="3"/>
        <v>BA</v>
      </c>
      <c r="FS30" s="11" t="s">
        <v>1913</v>
      </c>
      <c r="FT30" s="9" t="s">
        <v>276</v>
      </c>
      <c r="FU30" s="11" t="s">
        <v>276</v>
      </c>
      <c r="FV30" s="9" t="s">
        <v>193</v>
      </c>
      <c r="GD30" s="9" t="s">
        <v>227</v>
      </c>
      <c r="GE30" s="11" t="s">
        <v>193</v>
      </c>
      <c r="GF30" s="9"/>
      <c r="GH30" s="9"/>
      <c r="GI30" s="11" t="s">
        <v>134</v>
      </c>
      <c r="GJ30" s="9" t="s">
        <v>160</v>
      </c>
      <c r="GL30" s="9" t="s">
        <v>520</v>
      </c>
      <c r="GO30" s="11" t="s">
        <v>135</v>
      </c>
      <c r="GP30" s="12"/>
      <c r="GQ30" s="22" t="str">
        <f t="shared" si="4"/>
        <v>OK</v>
      </c>
      <c r="GR30" s="9" t="s">
        <v>173</v>
      </c>
      <c r="GT30" s="9" t="s">
        <v>1963</v>
      </c>
      <c r="GZ30" s="9" t="s">
        <v>135</v>
      </c>
      <c r="HE30" s="21"/>
      <c r="HF30" s="17" t="str">
        <f t="shared" si="5"/>
        <v>OK</v>
      </c>
      <c r="HM30" s="21"/>
      <c r="HN30" s="17" t="str">
        <f t="shared" si="6"/>
        <v>OK</v>
      </c>
      <c r="HQ30" s="11" t="s">
        <v>135</v>
      </c>
      <c r="HY30" s="19" t="str">
        <f t="shared" si="7"/>
        <v>OK</v>
      </c>
      <c r="HZ30" s="9" t="s">
        <v>135</v>
      </c>
      <c r="IE30" s="11" t="s">
        <v>134</v>
      </c>
      <c r="IF30" s="23">
        <v>41847</v>
      </c>
      <c r="IG30" s="23">
        <v>41847</v>
      </c>
      <c r="IH30" s="23">
        <v>41849</v>
      </c>
      <c r="II30" s="23"/>
      <c r="IJ30" s="23">
        <v>41870</v>
      </c>
      <c r="IK30" s="23">
        <v>41879</v>
      </c>
    </row>
    <row r="31" spans="1:245" x14ac:dyDescent="0.25">
      <c r="A31" s="8">
        <v>1.328302014605E+16</v>
      </c>
      <c r="B31" s="9" t="s">
        <v>59</v>
      </c>
      <c r="C31" s="10">
        <v>2927408</v>
      </c>
      <c r="D31" s="9" t="s">
        <v>653</v>
      </c>
      <c r="E31" s="10" t="s">
        <v>83</v>
      </c>
      <c r="F31" s="9" t="s">
        <v>95</v>
      </c>
      <c r="G31" s="10" t="s">
        <v>648</v>
      </c>
      <c r="H31" s="9" t="s">
        <v>654</v>
      </c>
      <c r="AH31" s="33">
        <f t="shared" si="8"/>
        <v>1</v>
      </c>
      <c r="AI31" s="11" t="s">
        <v>649</v>
      </c>
      <c r="AJ31" s="9" t="s">
        <v>83</v>
      </c>
      <c r="AK31" s="11" t="s">
        <v>95</v>
      </c>
      <c r="AL31" s="9" t="s">
        <v>413</v>
      </c>
      <c r="AM31" s="11" t="s">
        <v>650</v>
      </c>
      <c r="BM31" s="34">
        <f t="shared" si="9"/>
        <v>1</v>
      </c>
      <c r="BN31" s="9" t="s">
        <v>110</v>
      </c>
      <c r="BP31" s="9" t="s">
        <v>119</v>
      </c>
      <c r="BQ31" s="11" t="s">
        <v>135</v>
      </c>
      <c r="BR31" s="9" t="s">
        <v>135</v>
      </c>
      <c r="CC31" s="11" t="s">
        <v>147</v>
      </c>
      <c r="CD31" s="9" t="s">
        <v>135</v>
      </c>
      <c r="CE31" s="20"/>
      <c r="CF31" s="16">
        <f t="shared" si="0"/>
        <v>0</v>
      </c>
      <c r="CG31" s="20"/>
      <c r="CH31" s="16">
        <f t="shared" si="1"/>
        <v>0</v>
      </c>
      <c r="CI31" s="20"/>
      <c r="CJ31" s="16">
        <f t="shared" si="2"/>
        <v>0</v>
      </c>
      <c r="CK31" s="11" t="s">
        <v>726</v>
      </c>
      <c r="CL31" s="9" t="s">
        <v>334</v>
      </c>
      <c r="CM31" s="11" t="s">
        <v>134</v>
      </c>
      <c r="CN31" s="9" t="s">
        <v>160</v>
      </c>
      <c r="CO31" s="11">
        <v>4</v>
      </c>
      <c r="CP31" s="9" t="s">
        <v>649</v>
      </c>
      <c r="CS31" s="11" t="s">
        <v>134</v>
      </c>
      <c r="CT31" s="12">
        <v>50000</v>
      </c>
      <c r="CU31" s="11" t="s">
        <v>173</v>
      </c>
      <c r="CW31" s="67" t="s">
        <v>2057</v>
      </c>
      <c r="DC31" s="11" t="s">
        <v>334</v>
      </c>
      <c r="DD31" s="9" t="s">
        <v>193</v>
      </c>
      <c r="DH31" s="9" t="s">
        <v>209</v>
      </c>
      <c r="DI31" s="11" t="s">
        <v>134</v>
      </c>
      <c r="DJ31" s="9" t="s">
        <v>160</v>
      </c>
      <c r="DK31" s="11">
        <v>4</v>
      </c>
      <c r="DL31" s="9" t="s">
        <v>649</v>
      </c>
      <c r="DO31" s="11" t="s">
        <v>134</v>
      </c>
      <c r="DP31" s="12">
        <v>50000</v>
      </c>
      <c r="DQ31" s="35" t="str">
        <f t="shared" si="10"/>
        <v>OK</v>
      </c>
      <c r="DR31" s="9" t="s">
        <v>173</v>
      </c>
      <c r="DT31" s="9" t="s">
        <v>2057</v>
      </c>
      <c r="DZ31" s="9" t="s">
        <v>135</v>
      </c>
      <c r="EE31" s="21"/>
      <c r="EL31" s="12"/>
      <c r="EO31" s="11" t="s">
        <v>134</v>
      </c>
      <c r="EP31" s="9" t="s">
        <v>160</v>
      </c>
      <c r="EQ31" s="11" t="s">
        <v>649</v>
      </c>
      <c r="ET31" s="9" t="s">
        <v>134</v>
      </c>
      <c r="EW31" s="10" t="s">
        <v>269</v>
      </c>
      <c r="EX31" s="9" t="s">
        <v>649</v>
      </c>
      <c r="EY31" s="11" t="s">
        <v>361</v>
      </c>
      <c r="EZ31" s="9" t="s">
        <v>653</v>
      </c>
      <c r="FA31" s="11" t="s">
        <v>360</v>
      </c>
      <c r="FR31" s="16" t="str">
        <f t="shared" si="3"/>
        <v>BA</v>
      </c>
      <c r="FS31" s="11" t="s">
        <v>757</v>
      </c>
      <c r="FT31" s="9" t="s">
        <v>276</v>
      </c>
      <c r="FU31" s="11" t="s">
        <v>276</v>
      </c>
      <c r="FV31" s="9" t="s">
        <v>193</v>
      </c>
      <c r="GD31" s="9" t="s">
        <v>209</v>
      </c>
      <c r="GE31" s="11" t="s">
        <v>193</v>
      </c>
      <c r="GF31" s="9"/>
      <c r="GH31" s="9"/>
      <c r="GI31" s="11" t="s">
        <v>134</v>
      </c>
      <c r="GJ31" s="9" t="s">
        <v>160</v>
      </c>
      <c r="GK31" s="11">
        <v>4</v>
      </c>
      <c r="GL31" s="9" t="s">
        <v>649</v>
      </c>
      <c r="GO31" s="11" t="s">
        <v>134</v>
      </c>
      <c r="GP31" s="12">
        <v>50000</v>
      </c>
      <c r="GQ31" s="22" t="str">
        <f t="shared" si="4"/>
        <v>OK</v>
      </c>
      <c r="GR31" s="9" t="s">
        <v>173</v>
      </c>
      <c r="GT31" s="9" t="s">
        <v>2057</v>
      </c>
      <c r="GZ31" s="9" t="s">
        <v>135</v>
      </c>
      <c r="HE31" s="21"/>
      <c r="HF31" s="17" t="str">
        <f t="shared" si="5"/>
        <v>OK</v>
      </c>
      <c r="HM31" s="21"/>
      <c r="HN31" s="17" t="str">
        <f t="shared" si="6"/>
        <v>OK</v>
      </c>
      <c r="HQ31" s="11" t="s">
        <v>134</v>
      </c>
      <c r="HR31" s="9" t="s">
        <v>160</v>
      </c>
      <c r="HS31" s="11" t="s">
        <v>649</v>
      </c>
      <c r="HV31" s="9" t="s">
        <v>134</v>
      </c>
      <c r="HY31" s="19" t="str">
        <f t="shared" si="7"/>
        <v>OK</v>
      </c>
      <c r="HZ31" s="9" t="s">
        <v>135</v>
      </c>
      <c r="IE31" s="11" t="s">
        <v>134</v>
      </c>
      <c r="IF31" s="23">
        <v>41857</v>
      </c>
      <c r="IG31" s="23">
        <v>41857</v>
      </c>
      <c r="IH31" s="23">
        <v>41858</v>
      </c>
      <c r="II31" s="23">
        <v>41867</v>
      </c>
      <c r="IJ31" s="23">
        <v>41877</v>
      </c>
      <c r="IK31" s="23">
        <v>41878</v>
      </c>
    </row>
    <row r="32" spans="1:245" x14ac:dyDescent="0.25">
      <c r="A32" s="8">
        <v>1.351732014605E+16</v>
      </c>
      <c r="B32" s="9" t="s">
        <v>59</v>
      </c>
      <c r="C32" s="10">
        <v>2927408</v>
      </c>
      <c r="D32" s="9" t="s">
        <v>655</v>
      </c>
      <c r="E32" s="10" t="s">
        <v>83</v>
      </c>
      <c r="F32" s="9" t="s">
        <v>95</v>
      </c>
      <c r="G32" s="10" t="s">
        <v>509</v>
      </c>
      <c r="H32" s="9" t="s">
        <v>656</v>
      </c>
      <c r="AH32" s="33">
        <f t="shared" si="8"/>
        <v>1</v>
      </c>
      <c r="AI32" s="11" t="s">
        <v>505</v>
      </c>
      <c r="AJ32" s="9" t="s">
        <v>86</v>
      </c>
      <c r="BM32" s="34">
        <f t="shared" si="9"/>
        <v>1</v>
      </c>
      <c r="BN32" s="9" t="s">
        <v>105</v>
      </c>
      <c r="BP32" s="9" t="s">
        <v>119</v>
      </c>
      <c r="BQ32" s="11" t="s">
        <v>135</v>
      </c>
      <c r="BR32" s="9" t="s">
        <v>135</v>
      </c>
      <c r="CC32" s="11" t="s">
        <v>145</v>
      </c>
      <c r="CD32" s="9" t="s">
        <v>135</v>
      </c>
      <c r="CE32" s="20"/>
      <c r="CF32" s="16">
        <f t="shared" si="0"/>
        <v>0</v>
      </c>
      <c r="CG32" s="20"/>
      <c r="CH32" s="16">
        <f t="shared" si="1"/>
        <v>0</v>
      </c>
      <c r="CI32" s="20"/>
      <c r="CJ32" s="16">
        <f t="shared" si="2"/>
        <v>0</v>
      </c>
      <c r="CK32" s="11" t="s">
        <v>727</v>
      </c>
      <c r="CL32" s="9" t="s">
        <v>334</v>
      </c>
      <c r="CM32" s="11" t="s">
        <v>134</v>
      </c>
      <c r="CN32" s="9" t="s">
        <v>160</v>
      </c>
      <c r="CO32" s="11">
        <v>24</v>
      </c>
      <c r="CP32" s="9" t="s">
        <v>505</v>
      </c>
      <c r="CS32" s="11" t="s">
        <v>134</v>
      </c>
      <c r="CT32" s="12">
        <v>10000</v>
      </c>
      <c r="CU32" s="11" t="s">
        <v>173</v>
      </c>
      <c r="CW32" s="67" t="s">
        <v>190</v>
      </c>
      <c r="CX32" s="9" t="s">
        <v>599</v>
      </c>
      <c r="DC32" s="11" t="s">
        <v>334</v>
      </c>
      <c r="DD32" s="9" t="s">
        <v>193</v>
      </c>
      <c r="DH32" s="9" t="s">
        <v>209</v>
      </c>
      <c r="DI32" s="11" t="s">
        <v>134</v>
      </c>
      <c r="DJ32" s="9" t="s">
        <v>160</v>
      </c>
      <c r="DK32" s="11">
        <v>24</v>
      </c>
      <c r="DL32" s="9" t="s">
        <v>505</v>
      </c>
      <c r="DO32" s="11" t="s">
        <v>134</v>
      </c>
      <c r="DP32" s="12">
        <v>10000</v>
      </c>
      <c r="DQ32" s="35" t="str">
        <f t="shared" si="10"/>
        <v>OK</v>
      </c>
      <c r="DR32" s="9" t="s">
        <v>173</v>
      </c>
      <c r="DT32" s="9" t="s">
        <v>190</v>
      </c>
      <c r="DU32" s="11" t="s">
        <v>599</v>
      </c>
      <c r="DZ32" s="9" t="s">
        <v>134</v>
      </c>
      <c r="EA32" s="11" t="s">
        <v>161</v>
      </c>
      <c r="EE32" s="21"/>
      <c r="EG32" s="11" t="s">
        <v>190</v>
      </c>
      <c r="EL32" s="12"/>
      <c r="EO32" s="11" t="s">
        <v>135</v>
      </c>
      <c r="EW32" s="10" t="s">
        <v>269</v>
      </c>
      <c r="EX32" s="9" t="s">
        <v>505</v>
      </c>
      <c r="EY32" s="11" t="s">
        <v>361</v>
      </c>
      <c r="EZ32" s="9" t="s">
        <v>655</v>
      </c>
      <c r="FA32" s="11" t="s">
        <v>360</v>
      </c>
      <c r="FR32" s="16" t="str">
        <f t="shared" si="3"/>
        <v>BA</v>
      </c>
      <c r="FS32" s="11" t="s">
        <v>758</v>
      </c>
      <c r="FT32" s="9" t="s">
        <v>276</v>
      </c>
      <c r="FU32" s="11" t="s">
        <v>276</v>
      </c>
      <c r="FV32" s="9" t="s">
        <v>193</v>
      </c>
      <c r="GD32" s="9" t="s">
        <v>209</v>
      </c>
      <c r="GE32" s="11" t="s">
        <v>193</v>
      </c>
      <c r="GF32" s="9"/>
      <c r="GH32" s="9"/>
      <c r="GI32" s="11" t="s">
        <v>134</v>
      </c>
      <c r="GJ32" s="9" t="s">
        <v>160</v>
      </c>
      <c r="GK32" s="11">
        <v>24</v>
      </c>
      <c r="GL32" s="9" t="s">
        <v>505</v>
      </c>
      <c r="GO32" s="11" t="s">
        <v>134</v>
      </c>
      <c r="GP32" s="12">
        <v>10000</v>
      </c>
      <c r="GQ32" s="22" t="str">
        <f t="shared" si="4"/>
        <v>OK</v>
      </c>
      <c r="GR32" s="9" t="s">
        <v>173</v>
      </c>
      <c r="GT32" s="9" t="s">
        <v>190</v>
      </c>
      <c r="GU32" s="11" t="s">
        <v>599</v>
      </c>
      <c r="GZ32" s="9" t="s">
        <v>134</v>
      </c>
      <c r="HA32" s="11" t="s">
        <v>161</v>
      </c>
      <c r="HE32" s="21"/>
      <c r="HF32" s="17" t="str">
        <f t="shared" si="5"/>
        <v>OK</v>
      </c>
      <c r="HH32" s="9" t="s">
        <v>190</v>
      </c>
      <c r="HM32" s="21"/>
      <c r="HN32" s="17" t="str">
        <f t="shared" si="6"/>
        <v>OK</v>
      </c>
      <c r="HQ32" s="11" t="s">
        <v>135</v>
      </c>
      <c r="HY32" s="19" t="str">
        <f t="shared" si="7"/>
        <v>OK</v>
      </c>
      <c r="HZ32" s="9" t="s">
        <v>134</v>
      </c>
      <c r="IA32" s="11" t="s">
        <v>272</v>
      </c>
      <c r="IB32" s="9" t="s">
        <v>270</v>
      </c>
      <c r="ID32" s="9" t="s">
        <v>209</v>
      </c>
      <c r="IE32" s="11" t="s">
        <v>134</v>
      </c>
      <c r="IF32" s="23">
        <v>41858</v>
      </c>
      <c r="IG32" s="23">
        <v>41858</v>
      </c>
      <c r="IH32" s="23">
        <v>41859</v>
      </c>
      <c r="II32" s="23">
        <v>41867</v>
      </c>
      <c r="IJ32" s="23">
        <v>41878</v>
      </c>
      <c r="IK32" s="23">
        <v>41894</v>
      </c>
    </row>
    <row r="33" spans="1:245" x14ac:dyDescent="0.25">
      <c r="A33" s="8">
        <v>2.482832014605E+16</v>
      </c>
      <c r="B33" s="9" t="s">
        <v>59</v>
      </c>
      <c r="C33" s="10">
        <v>2927408</v>
      </c>
      <c r="D33" s="9" t="s">
        <v>1983</v>
      </c>
      <c r="E33" s="10" t="s">
        <v>83</v>
      </c>
      <c r="F33" s="9" t="s">
        <v>98</v>
      </c>
      <c r="G33" s="10" t="s">
        <v>648</v>
      </c>
      <c r="H33" s="9" t="s">
        <v>657</v>
      </c>
      <c r="AH33" s="33">
        <f t="shared" si="8"/>
        <v>1</v>
      </c>
      <c r="AI33" s="11" t="s">
        <v>689</v>
      </c>
      <c r="AJ33" s="9" t="s">
        <v>90</v>
      </c>
      <c r="BM33" s="34">
        <f t="shared" si="9"/>
        <v>1</v>
      </c>
      <c r="BN33" s="9" t="s">
        <v>105</v>
      </c>
      <c r="BP33" s="9" t="s">
        <v>119</v>
      </c>
      <c r="BQ33" s="11" t="s">
        <v>135</v>
      </c>
      <c r="BR33" s="9" t="s">
        <v>135</v>
      </c>
      <c r="CC33" s="11" t="s">
        <v>147</v>
      </c>
      <c r="CD33" s="9" t="s">
        <v>135</v>
      </c>
      <c r="CE33" s="20"/>
      <c r="CF33" s="16">
        <f t="shared" si="0"/>
        <v>0</v>
      </c>
      <c r="CG33" s="20"/>
      <c r="CH33" s="16">
        <f t="shared" si="1"/>
        <v>0</v>
      </c>
      <c r="CI33" s="20"/>
      <c r="CJ33" s="16">
        <f t="shared" si="2"/>
        <v>0</v>
      </c>
      <c r="CK33" s="11" t="s">
        <v>728</v>
      </c>
      <c r="CL33" s="9" t="s">
        <v>334</v>
      </c>
      <c r="CM33" s="11" t="s">
        <v>134</v>
      </c>
      <c r="CN33" s="9" t="s">
        <v>160</v>
      </c>
      <c r="CO33" s="11">
        <v>0</v>
      </c>
      <c r="CP33" s="9" t="s">
        <v>689</v>
      </c>
      <c r="CS33" s="11" t="s">
        <v>134</v>
      </c>
      <c r="CT33" s="12">
        <v>5000</v>
      </c>
      <c r="CU33" s="11" t="s">
        <v>173</v>
      </c>
      <c r="CW33" s="67" t="s">
        <v>2057</v>
      </c>
      <c r="DC33" s="11" t="s">
        <v>336</v>
      </c>
      <c r="DP33" s="12"/>
      <c r="DQ33" s="35" t="str">
        <f t="shared" si="10"/>
        <v>OK</v>
      </c>
      <c r="EE33" s="21"/>
      <c r="EL33" s="12"/>
      <c r="EW33" s="10" t="s">
        <v>2073</v>
      </c>
      <c r="FR33" s="16" t="str">
        <f t="shared" si="3"/>
        <v>BA</v>
      </c>
      <c r="FS33" s="11" t="s">
        <v>759</v>
      </c>
      <c r="FT33" s="9" t="s">
        <v>276</v>
      </c>
      <c r="FU33" s="11" t="s">
        <v>276</v>
      </c>
      <c r="FV33" s="9" t="s">
        <v>193</v>
      </c>
      <c r="GD33" s="9" t="s">
        <v>227</v>
      </c>
      <c r="GE33" s="11" t="s">
        <v>193</v>
      </c>
      <c r="GF33" s="9"/>
      <c r="GH33" s="9"/>
      <c r="GI33" s="11" t="s">
        <v>134</v>
      </c>
      <c r="GJ33" s="9" t="s">
        <v>160</v>
      </c>
      <c r="GK33" s="11">
        <v>24</v>
      </c>
      <c r="GL33" s="9" t="s">
        <v>689</v>
      </c>
      <c r="GO33" s="11" t="s">
        <v>134</v>
      </c>
      <c r="GP33" s="12">
        <v>5000</v>
      </c>
      <c r="GQ33" s="22" t="str">
        <f t="shared" si="4"/>
        <v>OK</v>
      </c>
      <c r="GR33" s="9" t="s">
        <v>173</v>
      </c>
      <c r="GT33" s="9" t="s">
        <v>190</v>
      </c>
      <c r="GZ33" s="9" t="s">
        <v>135</v>
      </c>
      <c r="HE33" s="21"/>
      <c r="HF33" s="17" t="str">
        <f t="shared" si="5"/>
        <v>OK</v>
      </c>
      <c r="HM33" s="21"/>
      <c r="HN33" s="17" t="str">
        <f t="shared" si="6"/>
        <v>OK</v>
      </c>
      <c r="HQ33" s="11" t="s">
        <v>134</v>
      </c>
      <c r="HR33" s="9" t="s">
        <v>160</v>
      </c>
      <c r="HS33" s="11" t="s">
        <v>689</v>
      </c>
      <c r="HV33" s="9" t="s">
        <v>135</v>
      </c>
      <c r="HW33" s="11" t="s">
        <v>262</v>
      </c>
      <c r="HX33" s="9">
        <v>48</v>
      </c>
      <c r="HY33" s="19" t="str">
        <f t="shared" si="7"/>
        <v>OK</v>
      </c>
      <c r="HZ33" s="9" t="s">
        <v>135</v>
      </c>
      <c r="IE33" s="11" t="s">
        <v>134</v>
      </c>
      <c r="IF33" s="23">
        <v>41866</v>
      </c>
      <c r="IG33" s="23">
        <v>41866</v>
      </c>
      <c r="IH33" s="23">
        <v>41867</v>
      </c>
      <c r="II33" s="23"/>
      <c r="IJ33" s="23">
        <v>41884</v>
      </c>
      <c r="IK33" s="23">
        <v>41885</v>
      </c>
    </row>
    <row r="34" spans="1:245" x14ac:dyDescent="0.25">
      <c r="A34" s="8">
        <v>2.483682014605E+16</v>
      </c>
      <c r="B34" s="9" t="s">
        <v>59</v>
      </c>
      <c r="C34" s="10">
        <v>2927408</v>
      </c>
      <c r="D34" s="9" t="s">
        <v>653</v>
      </c>
      <c r="E34" s="10" t="s">
        <v>83</v>
      </c>
      <c r="F34" s="9" t="s">
        <v>95</v>
      </c>
      <c r="G34" s="10" t="s">
        <v>648</v>
      </c>
      <c r="H34" s="9" t="s">
        <v>654</v>
      </c>
      <c r="AH34" s="33">
        <f t="shared" si="8"/>
        <v>1</v>
      </c>
      <c r="AI34" s="11" t="s">
        <v>113</v>
      </c>
      <c r="AJ34" s="9" t="s">
        <v>86</v>
      </c>
      <c r="BM34" s="34">
        <f t="shared" si="9"/>
        <v>1</v>
      </c>
      <c r="BN34" s="9" t="s">
        <v>104</v>
      </c>
      <c r="BO34" s="11" t="s">
        <v>113</v>
      </c>
      <c r="BP34" s="9" t="s">
        <v>119</v>
      </c>
      <c r="BQ34" s="11" t="s">
        <v>135</v>
      </c>
      <c r="BR34" s="9" t="s">
        <v>135</v>
      </c>
      <c r="CC34" s="11" t="s">
        <v>147</v>
      </c>
      <c r="CD34" s="9" t="s">
        <v>135</v>
      </c>
      <c r="CE34" s="20"/>
      <c r="CF34" s="16">
        <f t="shared" ref="CF34:CF65" si="11">IF(ISBLANK(CE34),0,(VLOOKUP(CE34,$A$2:$CC$484,81,)))</f>
        <v>0</v>
      </c>
      <c r="CG34" s="20"/>
      <c r="CH34" s="16">
        <f t="shared" ref="CH34:CH65" si="12">IF(ISBLANK(CG34),0,(VLOOKUP(CG34,$A$2:$CC$484,81,)))</f>
        <v>0</v>
      </c>
      <c r="CI34" s="20"/>
      <c r="CJ34" s="16">
        <f t="shared" ref="CJ34:CJ65" si="13">IF(ISBLANK(CI34),0,(VLOOKUP(CI34,$A$2:$CC$484,81,)))</f>
        <v>0</v>
      </c>
      <c r="CK34" s="11" t="s">
        <v>729</v>
      </c>
      <c r="CL34" s="9" t="s">
        <v>334</v>
      </c>
      <c r="CM34" s="11" t="s">
        <v>134</v>
      </c>
      <c r="CN34" s="9" t="s">
        <v>161</v>
      </c>
      <c r="CT34" s="12"/>
      <c r="CW34" s="67"/>
      <c r="CZ34" s="9" t="s">
        <v>2057</v>
      </c>
      <c r="DC34" s="11" t="s">
        <v>334</v>
      </c>
      <c r="DD34" s="9" t="s">
        <v>193</v>
      </c>
      <c r="DH34" s="9" t="s">
        <v>209</v>
      </c>
      <c r="DI34" s="11" t="s">
        <v>134</v>
      </c>
      <c r="DJ34" s="9" t="s">
        <v>161</v>
      </c>
      <c r="DP34" s="12"/>
      <c r="DQ34" s="35" t="str">
        <f t="shared" si="10"/>
        <v>OK</v>
      </c>
      <c r="DT34" s="9" t="s">
        <v>2057</v>
      </c>
      <c r="DZ34" s="9" t="s">
        <v>135</v>
      </c>
      <c r="EE34" s="21"/>
      <c r="EL34" s="12"/>
      <c r="EO34" s="11" t="s">
        <v>134</v>
      </c>
      <c r="EP34" s="9" t="s">
        <v>161</v>
      </c>
      <c r="EW34" s="10" t="s">
        <v>269</v>
      </c>
      <c r="EX34" s="9" t="s">
        <v>653</v>
      </c>
      <c r="EY34" s="11" t="s">
        <v>361</v>
      </c>
      <c r="EZ34" s="9" t="s">
        <v>113</v>
      </c>
      <c r="FA34" s="11" t="s">
        <v>360</v>
      </c>
      <c r="FR34" s="16" t="str">
        <f t="shared" ref="FR34:FR65" si="14">B34</f>
        <v>BA</v>
      </c>
      <c r="FS34" s="11" t="s">
        <v>757</v>
      </c>
      <c r="FT34" s="9" t="s">
        <v>276</v>
      </c>
      <c r="FU34" s="11" t="s">
        <v>276</v>
      </c>
      <c r="FV34" s="9" t="s">
        <v>193</v>
      </c>
      <c r="GD34" s="9" t="s">
        <v>209</v>
      </c>
      <c r="GE34" s="11" t="s">
        <v>193</v>
      </c>
      <c r="GF34" s="9"/>
      <c r="GH34" s="9"/>
      <c r="GI34" s="11" t="s">
        <v>134</v>
      </c>
      <c r="GJ34" s="9" t="s">
        <v>161</v>
      </c>
      <c r="GP34" s="12"/>
      <c r="GQ34" s="22" t="str">
        <f t="shared" ref="GQ34:GQ65" si="15">IF(OR((AND(GD34="Mantém",GP34=DP34)),GD34="Mantém - Ind.",GD34="Reforma Total", GD34="Parcial - Agrava",GD34="Parcial - Relaxa",GD34="Reverte",GD34="Inaplicável",GJ34="Indefere",GJ34=""),"OK","REVER")</f>
        <v>OK</v>
      </c>
      <c r="GW34" s="11" t="s">
        <v>2057</v>
      </c>
      <c r="GZ34" s="9" t="s">
        <v>135</v>
      </c>
      <c r="HE34" s="21"/>
      <c r="HF34" s="17" t="str">
        <f t="shared" ref="HF34:HF65" si="16">IF(OR((AND(GD34="Mantém",HE34=EE34)),GD34="Reverte",GD34="Inaplicável",HA34="Indefere",HA34=""),"OK","REVER")</f>
        <v>OK</v>
      </c>
      <c r="HM34" s="21"/>
      <c r="HN34" s="17" t="str">
        <f t="shared" ref="HN34:HN65" si="17">IF(OR((AND(GO34="Mantém",HM34=EM34)),GO34="Reverte",GO34="Inaplicável",HI34="Indefere",HI34=""),"OK","REVER")</f>
        <v>OK</v>
      </c>
      <c r="HQ34" s="11" t="s">
        <v>134</v>
      </c>
      <c r="HR34" s="9" t="s">
        <v>161</v>
      </c>
      <c r="HY34" s="19" t="str">
        <f t="shared" ref="HY34:HY65" si="18">IF(OR((AND(GD34="Mantém",HX34=EV34)),GD34="Reverte",GD34="Inaplicável",HR34="Indefere",HR34=""),"OK","REVER")</f>
        <v>OK</v>
      </c>
      <c r="HZ34" s="9" t="s">
        <v>135</v>
      </c>
      <c r="IE34" s="11" t="s">
        <v>134</v>
      </c>
      <c r="IF34" s="23">
        <v>41866</v>
      </c>
      <c r="IG34" s="23">
        <v>41866</v>
      </c>
      <c r="IH34" s="23">
        <v>41867</v>
      </c>
      <c r="II34" s="23">
        <v>41873</v>
      </c>
      <c r="IJ34" s="23">
        <v>41878</v>
      </c>
      <c r="IK34" s="23">
        <v>41879</v>
      </c>
    </row>
    <row r="35" spans="1:245" x14ac:dyDescent="0.25">
      <c r="A35" s="8">
        <v>2.494972014605E+16</v>
      </c>
      <c r="B35" s="9" t="s">
        <v>59</v>
      </c>
      <c r="C35" s="10">
        <v>2927408</v>
      </c>
      <c r="D35" s="9" t="s">
        <v>649</v>
      </c>
      <c r="E35" s="10" t="s">
        <v>83</v>
      </c>
      <c r="F35" s="9" t="s">
        <v>95</v>
      </c>
      <c r="G35" s="10" t="s">
        <v>413</v>
      </c>
      <c r="H35" s="9" t="s">
        <v>650</v>
      </c>
      <c r="AH35" s="33">
        <f t="shared" si="8"/>
        <v>1</v>
      </c>
      <c r="AI35" s="11" t="s">
        <v>113</v>
      </c>
      <c r="AJ35" s="9" t="s">
        <v>86</v>
      </c>
      <c r="AO35" s="11" t="s">
        <v>690</v>
      </c>
      <c r="AP35" s="9" t="s">
        <v>91</v>
      </c>
      <c r="BM35" s="34">
        <f t="shared" si="9"/>
        <v>2</v>
      </c>
      <c r="BN35" s="9" t="s">
        <v>104</v>
      </c>
      <c r="BO35" s="11" t="s">
        <v>113</v>
      </c>
      <c r="BP35" s="9" t="s">
        <v>388</v>
      </c>
      <c r="BQ35" s="11" t="s">
        <v>135</v>
      </c>
      <c r="BR35" s="9" t="s">
        <v>135</v>
      </c>
      <c r="BS35" s="11" t="s">
        <v>110</v>
      </c>
      <c r="BU35" s="11" t="s">
        <v>175</v>
      </c>
      <c r="BV35" s="9" t="s">
        <v>135</v>
      </c>
      <c r="BW35" s="11" t="s">
        <v>135</v>
      </c>
      <c r="CC35" s="11" t="s">
        <v>145</v>
      </c>
      <c r="CD35" s="9" t="s">
        <v>135</v>
      </c>
      <c r="CE35" s="20"/>
      <c r="CF35" s="16">
        <f t="shared" si="11"/>
        <v>0</v>
      </c>
      <c r="CG35" s="20"/>
      <c r="CH35" s="16">
        <f t="shared" si="12"/>
        <v>0</v>
      </c>
      <c r="CI35" s="20"/>
      <c r="CJ35" s="16">
        <f t="shared" si="13"/>
        <v>0</v>
      </c>
      <c r="CK35" s="11" t="s">
        <v>730</v>
      </c>
      <c r="CL35" s="9" t="s">
        <v>334</v>
      </c>
      <c r="CM35" s="11" t="s">
        <v>134</v>
      </c>
      <c r="CN35" s="9" t="s">
        <v>163</v>
      </c>
      <c r="CO35" s="11">
        <v>24</v>
      </c>
      <c r="CP35" s="9" t="s">
        <v>113</v>
      </c>
      <c r="CQ35" s="11" t="s">
        <v>690</v>
      </c>
      <c r="CS35" s="11" t="s">
        <v>134</v>
      </c>
      <c r="CT35" s="12">
        <v>10000</v>
      </c>
      <c r="CU35" s="11" t="s">
        <v>173</v>
      </c>
      <c r="CV35" s="9" t="s">
        <v>173</v>
      </c>
      <c r="CW35" s="67" t="s">
        <v>187</v>
      </c>
      <c r="DC35" s="11" t="s">
        <v>334</v>
      </c>
      <c r="DD35" s="9" t="s">
        <v>195</v>
      </c>
      <c r="DE35" s="11" t="s">
        <v>203</v>
      </c>
      <c r="DF35" s="9" t="s">
        <v>690</v>
      </c>
      <c r="DH35" s="9" t="s">
        <v>225</v>
      </c>
      <c r="DI35" s="11" t="s">
        <v>134</v>
      </c>
      <c r="DJ35" s="9" t="s">
        <v>160</v>
      </c>
      <c r="DK35" s="11">
        <v>72</v>
      </c>
      <c r="DL35" s="9" t="s">
        <v>113</v>
      </c>
      <c r="DO35" s="11" t="s">
        <v>134</v>
      </c>
      <c r="DP35" s="12">
        <v>10000</v>
      </c>
      <c r="DQ35" s="35" t="str">
        <f t="shared" si="10"/>
        <v>OK</v>
      </c>
      <c r="DR35" s="9" t="s">
        <v>174</v>
      </c>
      <c r="DT35" s="9" t="s">
        <v>187</v>
      </c>
      <c r="DZ35" s="9" t="s">
        <v>135</v>
      </c>
      <c r="EE35" s="21"/>
      <c r="EL35" s="12"/>
      <c r="EO35" s="11" t="s">
        <v>135</v>
      </c>
      <c r="EW35" s="10" t="s">
        <v>269</v>
      </c>
      <c r="EX35" s="9" t="s">
        <v>113</v>
      </c>
      <c r="EY35" s="11" t="s">
        <v>361</v>
      </c>
      <c r="EZ35" s="9" t="s">
        <v>649</v>
      </c>
      <c r="FA35" s="11" t="s">
        <v>360</v>
      </c>
      <c r="FR35" s="16" t="str">
        <f t="shared" si="14"/>
        <v>BA</v>
      </c>
      <c r="FS35" s="11" t="s">
        <v>758</v>
      </c>
      <c r="FT35" s="9" t="s">
        <v>276</v>
      </c>
      <c r="FU35" s="11" t="s">
        <v>276</v>
      </c>
      <c r="FV35" s="9" t="s">
        <v>193</v>
      </c>
      <c r="GD35" s="9" t="s">
        <v>209</v>
      </c>
      <c r="GE35" s="11" t="s">
        <v>193</v>
      </c>
      <c r="GF35" s="9"/>
      <c r="GH35" s="9"/>
      <c r="GI35" s="11" t="s">
        <v>134</v>
      </c>
      <c r="GJ35" s="9" t="s">
        <v>160</v>
      </c>
      <c r="GK35" s="11">
        <v>72</v>
      </c>
      <c r="GL35" s="9" t="s">
        <v>113</v>
      </c>
      <c r="GO35" s="11" t="s">
        <v>134</v>
      </c>
      <c r="GP35" s="12">
        <v>10000</v>
      </c>
      <c r="GQ35" s="22" t="str">
        <f t="shared" si="15"/>
        <v>OK</v>
      </c>
      <c r="GR35" s="9" t="s">
        <v>174</v>
      </c>
      <c r="GT35" s="9" t="s">
        <v>187</v>
      </c>
      <c r="GZ35" s="9" t="s">
        <v>135</v>
      </c>
      <c r="HE35" s="21"/>
      <c r="HF35" s="17" t="str">
        <f t="shared" si="16"/>
        <v>OK</v>
      </c>
      <c r="HM35" s="21"/>
      <c r="HN35" s="17" t="str">
        <f t="shared" si="17"/>
        <v>OK</v>
      </c>
      <c r="HQ35" s="11" t="s">
        <v>135</v>
      </c>
      <c r="HY35" s="19" t="str">
        <f t="shared" si="18"/>
        <v>OK</v>
      </c>
      <c r="HZ35" s="9" t="s">
        <v>135</v>
      </c>
      <c r="IE35" s="11" t="s">
        <v>134</v>
      </c>
      <c r="IF35" s="23">
        <v>41869</v>
      </c>
      <c r="IG35" s="23">
        <v>41869</v>
      </c>
      <c r="IH35" s="23">
        <v>41870</v>
      </c>
      <c r="II35" s="23">
        <v>41880</v>
      </c>
      <c r="IJ35" s="23">
        <v>41892</v>
      </c>
      <c r="IK35" s="23">
        <v>41895</v>
      </c>
    </row>
    <row r="36" spans="1:245" x14ac:dyDescent="0.25">
      <c r="A36" s="8">
        <v>2.594522014605E+16</v>
      </c>
      <c r="B36" s="9" t="s">
        <v>59</v>
      </c>
      <c r="C36" s="10">
        <v>2927408</v>
      </c>
      <c r="D36" s="9" t="s">
        <v>649</v>
      </c>
      <c r="E36" s="10" t="s">
        <v>83</v>
      </c>
      <c r="F36" s="9" t="s">
        <v>95</v>
      </c>
      <c r="G36" s="10" t="s">
        <v>413</v>
      </c>
      <c r="H36" s="9" t="s">
        <v>650</v>
      </c>
      <c r="AH36" s="33">
        <f t="shared" si="8"/>
        <v>1</v>
      </c>
      <c r="AI36" s="11" t="s">
        <v>113</v>
      </c>
      <c r="AJ36" s="9" t="s">
        <v>86</v>
      </c>
      <c r="AO36" s="11" t="s">
        <v>691</v>
      </c>
      <c r="AP36" s="9" t="s">
        <v>86</v>
      </c>
      <c r="BM36" s="34">
        <f t="shared" si="9"/>
        <v>2</v>
      </c>
      <c r="BN36" s="9" t="s">
        <v>104</v>
      </c>
      <c r="BO36" s="11" t="s">
        <v>113</v>
      </c>
      <c r="BP36" s="9" t="s">
        <v>388</v>
      </c>
      <c r="BQ36" s="11" t="s">
        <v>135</v>
      </c>
      <c r="BR36" s="9" t="s">
        <v>135</v>
      </c>
      <c r="BS36" s="11" t="s">
        <v>104</v>
      </c>
      <c r="BT36" s="9" t="s">
        <v>117</v>
      </c>
      <c r="BU36" s="11" t="s">
        <v>388</v>
      </c>
      <c r="BV36" s="9" t="s">
        <v>135</v>
      </c>
      <c r="BW36" s="11" t="s">
        <v>135</v>
      </c>
      <c r="CC36" s="11" t="s">
        <v>145</v>
      </c>
      <c r="CD36" s="9" t="s">
        <v>135</v>
      </c>
      <c r="CE36" s="20"/>
      <c r="CF36" s="16">
        <f t="shared" si="11"/>
        <v>0</v>
      </c>
      <c r="CG36" s="20"/>
      <c r="CH36" s="16">
        <f t="shared" si="12"/>
        <v>0</v>
      </c>
      <c r="CI36" s="20"/>
      <c r="CJ36" s="16">
        <f t="shared" si="13"/>
        <v>0</v>
      </c>
      <c r="CK36" s="11" t="s">
        <v>731</v>
      </c>
      <c r="CL36" s="9" t="s">
        <v>334</v>
      </c>
      <c r="CM36" s="11" t="s">
        <v>134</v>
      </c>
      <c r="CN36" s="9" t="s">
        <v>163</v>
      </c>
      <c r="CO36" s="11">
        <v>24</v>
      </c>
      <c r="CP36" s="9" t="s">
        <v>113</v>
      </c>
      <c r="CQ36" s="11" t="s">
        <v>691</v>
      </c>
      <c r="CS36" s="11" t="s">
        <v>134</v>
      </c>
      <c r="CT36" s="12">
        <v>10000</v>
      </c>
      <c r="CU36" s="11" t="s">
        <v>173</v>
      </c>
      <c r="CV36" s="9" t="s">
        <v>173</v>
      </c>
      <c r="CW36" s="67" t="s">
        <v>187</v>
      </c>
      <c r="DC36" s="11" t="s">
        <v>334</v>
      </c>
      <c r="DD36" s="9" t="s">
        <v>195</v>
      </c>
      <c r="DE36" s="11" t="s">
        <v>203</v>
      </c>
      <c r="DF36" s="9" t="s">
        <v>691</v>
      </c>
      <c r="DH36" s="9" t="s">
        <v>225</v>
      </c>
      <c r="DI36" s="11" t="s">
        <v>134</v>
      </c>
      <c r="DJ36" s="9" t="s">
        <v>160</v>
      </c>
      <c r="DK36" s="11">
        <v>72</v>
      </c>
      <c r="DL36" s="9" t="s">
        <v>113</v>
      </c>
      <c r="DO36" s="11" t="s">
        <v>134</v>
      </c>
      <c r="DP36" s="12">
        <v>10000</v>
      </c>
      <c r="DQ36" s="35" t="str">
        <f t="shared" si="10"/>
        <v>OK</v>
      </c>
      <c r="DR36" s="9" t="s">
        <v>174</v>
      </c>
      <c r="DT36" s="9" t="s">
        <v>187</v>
      </c>
      <c r="DZ36" s="9" t="s">
        <v>135</v>
      </c>
      <c r="EE36" s="21"/>
      <c r="EL36" s="12"/>
      <c r="EO36" s="11" t="s">
        <v>135</v>
      </c>
      <c r="EW36" s="10" t="s">
        <v>269</v>
      </c>
      <c r="EX36" s="9" t="s">
        <v>113</v>
      </c>
      <c r="EY36" s="11" t="s">
        <v>361</v>
      </c>
      <c r="EZ36" s="9" t="s">
        <v>649</v>
      </c>
      <c r="FA36" s="11" t="s">
        <v>360</v>
      </c>
      <c r="FR36" s="16" t="str">
        <f t="shared" si="14"/>
        <v>BA</v>
      </c>
      <c r="FS36" s="11" t="s">
        <v>758</v>
      </c>
      <c r="FT36" s="9" t="s">
        <v>276</v>
      </c>
      <c r="FU36" s="11" t="s">
        <v>276</v>
      </c>
      <c r="FV36" s="9" t="s">
        <v>193</v>
      </c>
      <c r="GD36" s="9" t="s">
        <v>209</v>
      </c>
      <c r="GE36" s="11" t="s">
        <v>193</v>
      </c>
      <c r="GF36" s="9"/>
      <c r="GH36" s="9"/>
      <c r="GI36" s="11" t="s">
        <v>134</v>
      </c>
      <c r="GJ36" s="9" t="s">
        <v>160</v>
      </c>
      <c r="GK36" s="11">
        <v>72</v>
      </c>
      <c r="GL36" s="9" t="s">
        <v>113</v>
      </c>
      <c r="GO36" s="11" t="s">
        <v>134</v>
      </c>
      <c r="GP36" s="12">
        <v>10000</v>
      </c>
      <c r="GQ36" s="22" t="str">
        <f t="shared" si="15"/>
        <v>OK</v>
      </c>
      <c r="GR36" s="9" t="s">
        <v>174</v>
      </c>
      <c r="GT36" s="9" t="s">
        <v>187</v>
      </c>
      <c r="GU36" s="11" t="s">
        <v>599</v>
      </c>
      <c r="GZ36" s="9" t="s">
        <v>135</v>
      </c>
      <c r="HE36" s="21"/>
      <c r="HF36" s="17" t="str">
        <f t="shared" si="16"/>
        <v>OK</v>
      </c>
      <c r="HM36" s="21"/>
      <c r="HN36" s="17" t="str">
        <f t="shared" si="17"/>
        <v>OK</v>
      </c>
      <c r="HQ36" s="11" t="s">
        <v>135</v>
      </c>
      <c r="HY36" s="19" t="str">
        <f t="shared" si="18"/>
        <v>OK</v>
      </c>
      <c r="HZ36" s="9" t="s">
        <v>135</v>
      </c>
      <c r="IE36" s="11" t="s">
        <v>134</v>
      </c>
      <c r="IF36" s="23">
        <v>41873</v>
      </c>
      <c r="IG36" s="23">
        <v>41873</v>
      </c>
      <c r="IH36" s="23">
        <v>41874</v>
      </c>
      <c r="II36" s="23">
        <v>41881</v>
      </c>
      <c r="IJ36" s="23">
        <v>41892</v>
      </c>
      <c r="IK36" s="23">
        <v>41895</v>
      </c>
    </row>
    <row r="37" spans="1:245" x14ac:dyDescent="0.25">
      <c r="A37" s="8">
        <v>2.863912014605E+16</v>
      </c>
      <c r="B37" s="9" t="s">
        <v>59</v>
      </c>
      <c r="C37" s="10">
        <v>2927408</v>
      </c>
      <c r="D37" s="9" t="s">
        <v>654</v>
      </c>
      <c r="E37" s="10" t="s">
        <v>85</v>
      </c>
      <c r="J37" s="9" t="s">
        <v>653</v>
      </c>
      <c r="K37" s="11" t="s">
        <v>83</v>
      </c>
      <c r="L37" s="9" t="s">
        <v>95</v>
      </c>
      <c r="M37" s="11" t="s">
        <v>648</v>
      </c>
      <c r="N37" s="9" t="s">
        <v>654</v>
      </c>
      <c r="AH37" s="33">
        <f t="shared" si="8"/>
        <v>2</v>
      </c>
      <c r="AI37" s="11" t="s">
        <v>650</v>
      </c>
      <c r="AJ37" s="9" t="s">
        <v>85</v>
      </c>
      <c r="AO37" s="11" t="s">
        <v>649</v>
      </c>
      <c r="AP37" s="9" t="s">
        <v>83</v>
      </c>
      <c r="AQ37" s="11" t="s">
        <v>95</v>
      </c>
      <c r="AR37" s="9" t="s">
        <v>413</v>
      </c>
      <c r="AS37" s="11" t="s">
        <v>650</v>
      </c>
      <c r="BM37" s="34">
        <f t="shared" si="9"/>
        <v>2</v>
      </c>
      <c r="BN37" s="9" t="s">
        <v>104</v>
      </c>
      <c r="BO37" s="11" t="s">
        <v>113</v>
      </c>
      <c r="BP37" s="9" t="s">
        <v>121</v>
      </c>
      <c r="BQ37" s="11" t="s">
        <v>135</v>
      </c>
      <c r="BR37" s="9" t="s">
        <v>135</v>
      </c>
      <c r="CC37" s="11" t="s">
        <v>147</v>
      </c>
      <c r="CD37" s="9" t="s">
        <v>135</v>
      </c>
      <c r="CE37" s="20"/>
      <c r="CF37" s="16">
        <f t="shared" si="11"/>
        <v>0</v>
      </c>
      <c r="CG37" s="20"/>
      <c r="CH37" s="16">
        <f t="shared" si="12"/>
        <v>0</v>
      </c>
      <c r="CI37" s="20"/>
      <c r="CJ37" s="16">
        <f t="shared" si="13"/>
        <v>0</v>
      </c>
      <c r="CK37" s="11" t="s">
        <v>732</v>
      </c>
      <c r="CL37" s="9" t="s">
        <v>334</v>
      </c>
      <c r="CM37" s="11" t="s">
        <v>134</v>
      </c>
      <c r="CN37" s="9" t="s">
        <v>161</v>
      </c>
      <c r="CT37" s="12"/>
      <c r="CW37" s="67"/>
      <c r="CZ37" s="9" t="s">
        <v>2057</v>
      </c>
      <c r="DC37" s="11" t="s">
        <v>336</v>
      </c>
      <c r="DP37" s="12"/>
      <c r="DQ37" s="35" t="str">
        <f t="shared" si="10"/>
        <v>OK</v>
      </c>
      <c r="EE37" s="21"/>
      <c r="EL37" s="12"/>
      <c r="EW37" s="10" t="s">
        <v>2073</v>
      </c>
      <c r="FR37" s="16" t="str">
        <f t="shared" si="14"/>
        <v>BA</v>
      </c>
      <c r="FS37" s="11" t="s">
        <v>757</v>
      </c>
      <c r="FT37" s="9" t="s">
        <v>276</v>
      </c>
      <c r="FU37" s="11" t="s">
        <v>276</v>
      </c>
      <c r="FV37" s="9" t="s">
        <v>193</v>
      </c>
      <c r="GD37" s="9" t="s">
        <v>227</v>
      </c>
      <c r="GE37" s="11" t="s">
        <v>193</v>
      </c>
      <c r="GF37" s="9"/>
      <c r="GH37" s="9"/>
      <c r="GI37" s="11" t="s">
        <v>134</v>
      </c>
      <c r="GJ37" s="9" t="s">
        <v>161</v>
      </c>
      <c r="GP37" s="12"/>
      <c r="GQ37" s="22" t="str">
        <f t="shared" si="15"/>
        <v>OK</v>
      </c>
      <c r="GW37" s="11" t="s">
        <v>2057</v>
      </c>
      <c r="GZ37" s="9" t="s">
        <v>135</v>
      </c>
      <c r="HE37" s="21"/>
      <c r="HF37" s="17" t="str">
        <f t="shared" si="16"/>
        <v>OK</v>
      </c>
      <c r="HM37" s="21"/>
      <c r="HN37" s="17" t="str">
        <f t="shared" si="17"/>
        <v>OK</v>
      </c>
      <c r="HQ37" s="11" t="s">
        <v>134</v>
      </c>
      <c r="HR37" s="9" t="s">
        <v>161</v>
      </c>
      <c r="HY37" s="19" t="str">
        <f t="shared" si="18"/>
        <v>OK</v>
      </c>
      <c r="HZ37" s="9" t="s">
        <v>134</v>
      </c>
      <c r="IA37" s="11" t="s">
        <v>270</v>
      </c>
      <c r="ID37" s="9" t="s">
        <v>209</v>
      </c>
      <c r="IE37" s="11" t="s">
        <v>134</v>
      </c>
      <c r="IF37" s="23">
        <v>41880</v>
      </c>
      <c r="IG37" s="23">
        <v>41880</v>
      </c>
      <c r="IH37" s="23">
        <v>41881</v>
      </c>
      <c r="II37" s="23"/>
      <c r="IJ37" s="23">
        <v>41886</v>
      </c>
      <c r="IK37" s="23">
        <v>41919</v>
      </c>
    </row>
    <row r="38" spans="1:245" x14ac:dyDescent="0.25">
      <c r="A38" s="8">
        <v>2.990292014605E+16</v>
      </c>
      <c r="B38" s="9" t="s">
        <v>59</v>
      </c>
      <c r="C38" s="10">
        <v>2927408</v>
      </c>
      <c r="D38" s="9" t="s">
        <v>2106</v>
      </c>
      <c r="E38" s="10" t="s">
        <v>83</v>
      </c>
      <c r="F38" s="9" t="s">
        <v>96</v>
      </c>
      <c r="G38" s="10" t="s">
        <v>415</v>
      </c>
      <c r="H38" s="9" t="s">
        <v>654</v>
      </c>
      <c r="AH38" s="33">
        <f t="shared" si="8"/>
        <v>1</v>
      </c>
      <c r="AI38" s="11" t="s">
        <v>505</v>
      </c>
      <c r="AJ38" s="9" t="s">
        <v>86</v>
      </c>
      <c r="BM38" s="34">
        <f t="shared" si="9"/>
        <v>1</v>
      </c>
      <c r="BN38" s="9" t="s">
        <v>104</v>
      </c>
      <c r="BO38" s="11" t="s">
        <v>115</v>
      </c>
      <c r="BP38" s="9" t="s">
        <v>121</v>
      </c>
      <c r="BQ38" s="11" t="s">
        <v>135</v>
      </c>
      <c r="BR38" s="9" t="s">
        <v>135</v>
      </c>
      <c r="CC38" s="11" t="s">
        <v>145</v>
      </c>
      <c r="CD38" s="9" t="s">
        <v>135</v>
      </c>
      <c r="CE38" s="20"/>
      <c r="CF38" s="16">
        <f t="shared" si="11"/>
        <v>0</v>
      </c>
      <c r="CG38" s="20"/>
      <c r="CH38" s="16">
        <f t="shared" si="12"/>
        <v>0</v>
      </c>
      <c r="CI38" s="20"/>
      <c r="CJ38" s="16">
        <f t="shared" si="13"/>
        <v>0</v>
      </c>
      <c r="CK38" s="11" t="s">
        <v>733</v>
      </c>
      <c r="CL38" s="9" t="s">
        <v>334</v>
      </c>
      <c r="CM38" s="11" t="s">
        <v>134</v>
      </c>
      <c r="CN38" s="9" t="s">
        <v>160</v>
      </c>
      <c r="CO38" s="11">
        <v>24</v>
      </c>
      <c r="CP38" s="9" t="s">
        <v>505</v>
      </c>
      <c r="CQ38" s="11" t="s">
        <v>505</v>
      </c>
      <c r="CS38" s="11" t="s">
        <v>134</v>
      </c>
      <c r="CT38" s="12">
        <v>10000</v>
      </c>
      <c r="CU38" s="11" t="s">
        <v>173</v>
      </c>
      <c r="CW38" s="67" t="s">
        <v>187</v>
      </c>
      <c r="DC38" s="11" t="s">
        <v>334</v>
      </c>
      <c r="DD38" s="9" t="s">
        <v>193</v>
      </c>
      <c r="DH38" s="9" t="s">
        <v>209</v>
      </c>
      <c r="DI38" s="11" t="s">
        <v>134</v>
      </c>
      <c r="DJ38" s="9" t="s">
        <v>160</v>
      </c>
      <c r="DK38" s="11">
        <v>24</v>
      </c>
      <c r="DL38" s="9" t="s">
        <v>505</v>
      </c>
      <c r="DO38" s="11" t="s">
        <v>134</v>
      </c>
      <c r="DP38" s="12">
        <v>10000</v>
      </c>
      <c r="DQ38" s="35" t="str">
        <f t="shared" si="10"/>
        <v>OK</v>
      </c>
      <c r="DR38" s="9" t="s">
        <v>173</v>
      </c>
      <c r="DT38" s="9" t="s">
        <v>187</v>
      </c>
      <c r="DZ38" s="9" t="s">
        <v>135</v>
      </c>
      <c r="EE38" s="21"/>
      <c r="EL38" s="12"/>
      <c r="EO38" s="11" t="s">
        <v>135</v>
      </c>
      <c r="EW38" s="10" t="s">
        <v>269</v>
      </c>
      <c r="EX38" s="9" t="s">
        <v>505</v>
      </c>
      <c r="EY38" s="11" t="s">
        <v>361</v>
      </c>
      <c r="EZ38" s="9" t="s">
        <v>2106</v>
      </c>
      <c r="FA38" s="11" t="s">
        <v>360</v>
      </c>
      <c r="FR38" s="16" t="str">
        <f t="shared" si="14"/>
        <v>BA</v>
      </c>
      <c r="FS38" s="11" t="s">
        <v>758</v>
      </c>
      <c r="FT38" s="9" t="s">
        <v>276</v>
      </c>
      <c r="FU38" s="11" t="s">
        <v>276</v>
      </c>
      <c r="FV38" s="9" t="s">
        <v>193</v>
      </c>
      <c r="GD38" s="9" t="s">
        <v>209</v>
      </c>
      <c r="GE38" s="11" t="s">
        <v>193</v>
      </c>
      <c r="GF38" s="9"/>
      <c r="GH38" s="9"/>
      <c r="GI38" s="11" t="s">
        <v>134</v>
      </c>
      <c r="GJ38" s="9" t="s">
        <v>160</v>
      </c>
      <c r="GK38" s="11">
        <v>24</v>
      </c>
      <c r="GL38" s="9" t="s">
        <v>505</v>
      </c>
      <c r="GO38" s="11" t="s">
        <v>134</v>
      </c>
      <c r="GP38" s="12">
        <v>10000</v>
      </c>
      <c r="GQ38" s="22" t="str">
        <f t="shared" si="15"/>
        <v>OK</v>
      </c>
      <c r="GR38" s="9" t="s">
        <v>173</v>
      </c>
      <c r="GT38" s="9" t="s">
        <v>187</v>
      </c>
      <c r="GZ38" s="9" t="s">
        <v>135</v>
      </c>
      <c r="HE38" s="21"/>
      <c r="HF38" s="17" t="str">
        <f t="shared" si="16"/>
        <v>OK</v>
      </c>
      <c r="HM38" s="21"/>
      <c r="HN38" s="17" t="str">
        <f t="shared" si="17"/>
        <v>OK</v>
      </c>
      <c r="HQ38" s="11" t="s">
        <v>135</v>
      </c>
      <c r="HY38" s="19" t="str">
        <f t="shared" si="18"/>
        <v>OK</v>
      </c>
      <c r="HZ38" s="9" t="s">
        <v>135</v>
      </c>
      <c r="IE38" s="11" t="s">
        <v>134</v>
      </c>
      <c r="IF38" s="23">
        <v>41884</v>
      </c>
      <c r="IG38" s="23">
        <v>41884</v>
      </c>
      <c r="IH38" s="23">
        <v>41885</v>
      </c>
      <c r="II38" s="23">
        <v>41889</v>
      </c>
      <c r="IJ38" s="23">
        <v>41898</v>
      </c>
      <c r="IK38" s="23">
        <v>41901</v>
      </c>
    </row>
    <row r="39" spans="1:245" x14ac:dyDescent="0.25">
      <c r="A39" s="8">
        <v>3.261382014605E+16</v>
      </c>
      <c r="B39" s="9" t="s">
        <v>59</v>
      </c>
      <c r="C39" s="10">
        <v>2927408</v>
      </c>
      <c r="D39" s="9" t="s">
        <v>653</v>
      </c>
      <c r="E39" s="10" t="s">
        <v>83</v>
      </c>
      <c r="F39" s="9" t="s">
        <v>95</v>
      </c>
      <c r="G39" s="10" t="s">
        <v>648</v>
      </c>
      <c r="H39" s="9" t="s">
        <v>654</v>
      </c>
      <c r="AH39" s="33">
        <f t="shared" si="8"/>
        <v>1</v>
      </c>
      <c r="AI39" s="11" t="s">
        <v>649</v>
      </c>
      <c r="AJ39" s="9" t="s">
        <v>83</v>
      </c>
      <c r="AK39" s="11" t="s">
        <v>95</v>
      </c>
      <c r="AL39" s="9" t="s">
        <v>413</v>
      </c>
      <c r="AM39" s="11" t="s">
        <v>650</v>
      </c>
      <c r="BM39" s="34">
        <f t="shared" si="9"/>
        <v>1</v>
      </c>
      <c r="BN39" s="9" t="s">
        <v>104</v>
      </c>
      <c r="BO39" s="11" t="s">
        <v>113</v>
      </c>
      <c r="BP39" s="9" t="s">
        <v>121</v>
      </c>
      <c r="BQ39" s="11" t="s">
        <v>135</v>
      </c>
      <c r="BR39" s="9" t="s">
        <v>135</v>
      </c>
      <c r="BS39" s="11" t="s">
        <v>104</v>
      </c>
      <c r="BT39" s="9" t="s">
        <v>115</v>
      </c>
      <c r="BU39" s="11" t="s">
        <v>121</v>
      </c>
      <c r="BV39" s="9" t="s">
        <v>135</v>
      </c>
      <c r="BW39" s="11" t="s">
        <v>135</v>
      </c>
      <c r="CC39" s="11" t="s">
        <v>147</v>
      </c>
      <c r="CD39" s="9" t="s">
        <v>135</v>
      </c>
      <c r="CE39" s="20"/>
      <c r="CF39" s="16">
        <f t="shared" si="11"/>
        <v>0</v>
      </c>
      <c r="CG39" s="20"/>
      <c r="CH39" s="16">
        <f t="shared" si="12"/>
        <v>0</v>
      </c>
      <c r="CI39" s="20"/>
      <c r="CJ39" s="16">
        <f t="shared" si="13"/>
        <v>0</v>
      </c>
      <c r="CK39" s="11" t="s">
        <v>734</v>
      </c>
      <c r="CL39" s="9" t="s">
        <v>334</v>
      </c>
      <c r="CM39" s="11" t="s">
        <v>134</v>
      </c>
      <c r="CN39" s="9" t="s">
        <v>163</v>
      </c>
      <c r="CO39" s="11">
        <v>24</v>
      </c>
      <c r="CP39" s="9" t="s">
        <v>649</v>
      </c>
      <c r="CS39" s="11" t="s">
        <v>134</v>
      </c>
      <c r="CT39" s="12">
        <v>50000</v>
      </c>
      <c r="CU39" s="11" t="s">
        <v>173</v>
      </c>
      <c r="CW39" s="67" t="s">
        <v>190</v>
      </c>
      <c r="DC39" s="11" t="s">
        <v>334</v>
      </c>
      <c r="DD39" s="9" t="s">
        <v>193</v>
      </c>
      <c r="DH39" s="9" t="s">
        <v>209</v>
      </c>
      <c r="DI39" s="11" t="s">
        <v>134</v>
      </c>
      <c r="DJ39" s="9" t="s">
        <v>163</v>
      </c>
      <c r="DK39" s="11">
        <v>24</v>
      </c>
      <c r="DL39" s="9" t="s">
        <v>649</v>
      </c>
      <c r="DO39" s="11" t="s">
        <v>134</v>
      </c>
      <c r="DP39" s="12">
        <v>50000</v>
      </c>
      <c r="DQ39" s="35" t="str">
        <f t="shared" si="10"/>
        <v>OK</v>
      </c>
      <c r="DR39" s="9" t="s">
        <v>173</v>
      </c>
      <c r="DT39" s="9" t="s">
        <v>190</v>
      </c>
      <c r="DZ39" s="9" t="s">
        <v>135</v>
      </c>
      <c r="EE39" s="21"/>
      <c r="EL39" s="12"/>
      <c r="EO39" s="11" t="s">
        <v>134</v>
      </c>
      <c r="EP39" s="9" t="s">
        <v>160</v>
      </c>
      <c r="EQ39" s="11" t="s">
        <v>649</v>
      </c>
      <c r="ET39" s="9" t="s">
        <v>134</v>
      </c>
      <c r="EW39" s="10" t="s">
        <v>269</v>
      </c>
      <c r="EX39" s="9" t="s">
        <v>653</v>
      </c>
      <c r="EY39" s="11" t="s">
        <v>361</v>
      </c>
      <c r="EZ39" s="9" t="s">
        <v>649</v>
      </c>
      <c r="FA39" s="11" t="s">
        <v>360</v>
      </c>
      <c r="FR39" s="16" t="str">
        <f t="shared" si="14"/>
        <v>BA</v>
      </c>
      <c r="FS39" s="11" t="s">
        <v>757</v>
      </c>
      <c r="FT39" s="9" t="s">
        <v>276</v>
      </c>
      <c r="FU39" s="11" t="s">
        <v>276</v>
      </c>
      <c r="FV39" s="9" t="s">
        <v>193</v>
      </c>
      <c r="GD39" s="9" t="s">
        <v>209</v>
      </c>
      <c r="GE39" s="11" t="s">
        <v>193</v>
      </c>
      <c r="GF39" s="9"/>
      <c r="GH39" s="9"/>
      <c r="GI39" s="11" t="s">
        <v>134</v>
      </c>
      <c r="GJ39" s="9" t="s">
        <v>163</v>
      </c>
      <c r="GK39" s="11">
        <v>24</v>
      </c>
      <c r="GL39" s="9" t="s">
        <v>649</v>
      </c>
      <c r="GO39" s="11" t="s">
        <v>134</v>
      </c>
      <c r="GP39" s="12">
        <v>50000</v>
      </c>
      <c r="GQ39" s="22" t="str">
        <f t="shared" si="15"/>
        <v>OK</v>
      </c>
      <c r="GR39" s="9" t="s">
        <v>173</v>
      </c>
      <c r="GT39" s="9" t="s">
        <v>190</v>
      </c>
      <c r="GZ39" s="9" t="s">
        <v>135</v>
      </c>
      <c r="HE39" s="21"/>
      <c r="HF39" s="17" t="str">
        <f t="shared" si="16"/>
        <v>OK</v>
      </c>
      <c r="HM39" s="21"/>
      <c r="HN39" s="17" t="str">
        <f t="shared" si="17"/>
        <v>OK</v>
      </c>
      <c r="HQ39" s="11" t="s">
        <v>134</v>
      </c>
      <c r="HR39" s="9" t="s">
        <v>160</v>
      </c>
      <c r="HS39" s="11" t="s">
        <v>649</v>
      </c>
      <c r="HV39" s="9" t="s">
        <v>134</v>
      </c>
      <c r="HY39" s="19" t="str">
        <f t="shared" si="18"/>
        <v>OK</v>
      </c>
      <c r="HZ39" s="9" t="s">
        <v>135</v>
      </c>
      <c r="IE39" s="11" t="s">
        <v>134</v>
      </c>
      <c r="IF39" s="23">
        <v>41896</v>
      </c>
      <c r="IG39" s="23">
        <v>41896</v>
      </c>
      <c r="IH39" s="23">
        <v>41901</v>
      </c>
      <c r="II39" s="23">
        <v>41908</v>
      </c>
      <c r="IJ39" s="23">
        <v>41914</v>
      </c>
      <c r="IK39" s="23">
        <v>41915</v>
      </c>
    </row>
    <row r="40" spans="1:245" x14ac:dyDescent="0.25">
      <c r="A40" s="8">
        <v>3.287362014605E+16</v>
      </c>
      <c r="B40" s="9" t="s">
        <v>59</v>
      </c>
      <c r="C40" s="10">
        <v>2927408</v>
      </c>
      <c r="D40" s="9" t="s">
        <v>653</v>
      </c>
      <c r="E40" s="10" t="s">
        <v>83</v>
      </c>
      <c r="F40" s="9" t="s">
        <v>95</v>
      </c>
      <c r="G40" s="10" t="s">
        <v>648</v>
      </c>
      <c r="H40" s="9" t="s">
        <v>654</v>
      </c>
      <c r="AH40" s="33">
        <f t="shared" si="8"/>
        <v>1</v>
      </c>
      <c r="AI40" s="11" t="s">
        <v>113</v>
      </c>
      <c r="AJ40" s="9" t="s">
        <v>86</v>
      </c>
      <c r="BM40" s="34">
        <f t="shared" si="9"/>
        <v>1</v>
      </c>
      <c r="BN40" s="9" t="s">
        <v>104</v>
      </c>
      <c r="BO40" s="11" t="s">
        <v>113</v>
      </c>
      <c r="BP40" s="9" t="s">
        <v>121</v>
      </c>
      <c r="BQ40" s="11" t="s">
        <v>135</v>
      </c>
      <c r="BR40" s="9" t="s">
        <v>135</v>
      </c>
      <c r="CC40" s="11" t="s">
        <v>147</v>
      </c>
      <c r="CD40" s="9" t="s">
        <v>135</v>
      </c>
      <c r="CE40" s="20"/>
      <c r="CF40" s="16">
        <f t="shared" si="11"/>
        <v>0</v>
      </c>
      <c r="CG40" s="20"/>
      <c r="CH40" s="16">
        <f t="shared" si="12"/>
        <v>0</v>
      </c>
      <c r="CI40" s="20"/>
      <c r="CJ40" s="16">
        <f t="shared" si="13"/>
        <v>0</v>
      </c>
      <c r="CK40" s="11" t="s">
        <v>735</v>
      </c>
      <c r="CL40" s="9" t="s">
        <v>334</v>
      </c>
      <c r="CM40" s="11" t="s">
        <v>134</v>
      </c>
      <c r="CN40" s="9" t="s">
        <v>160</v>
      </c>
      <c r="CO40" s="11">
        <v>24</v>
      </c>
      <c r="CP40" s="9" t="s">
        <v>113</v>
      </c>
      <c r="CS40" s="11" t="s">
        <v>134</v>
      </c>
      <c r="CT40" s="12">
        <v>50000</v>
      </c>
      <c r="CU40" s="11" t="s">
        <v>173</v>
      </c>
      <c r="CW40" s="67" t="s">
        <v>190</v>
      </c>
      <c r="DC40" s="11" t="s">
        <v>334</v>
      </c>
      <c r="DD40" s="9" t="s">
        <v>193</v>
      </c>
      <c r="DH40" s="9" t="s">
        <v>209</v>
      </c>
      <c r="DI40" s="11" t="s">
        <v>134</v>
      </c>
      <c r="DJ40" s="9" t="s">
        <v>160</v>
      </c>
      <c r="DK40" s="11">
        <v>24</v>
      </c>
      <c r="DL40" s="9" t="s">
        <v>113</v>
      </c>
      <c r="DO40" s="11" t="s">
        <v>134</v>
      </c>
      <c r="DP40" s="12">
        <v>50000</v>
      </c>
      <c r="DQ40" s="35" t="str">
        <f t="shared" si="10"/>
        <v>OK</v>
      </c>
      <c r="DR40" s="9" t="s">
        <v>173</v>
      </c>
      <c r="DT40" s="9" t="s">
        <v>190</v>
      </c>
      <c r="DZ40" s="9" t="s">
        <v>135</v>
      </c>
      <c r="EE40" s="21"/>
      <c r="EL40" s="12"/>
      <c r="EO40" s="11" t="s">
        <v>134</v>
      </c>
      <c r="EP40" s="9" t="s">
        <v>161</v>
      </c>
      <c r="EW40" s="10" t="s">
        <v>269</v>
      </c>
      <c r="EX40" s="9" t="s">
        <v>113</v>
      </c>
      <c r="EY40" s="11" t="s">
        <v>361</v>
      </c>
      <c r="EZ40" s="9" t="s">
        <v>653</v>
      </c>
      <c r="FA40" s="11" t="s">
        <v>360</v>
      </c>
      <c r="FR40" s="16" t="str">
        <f t="shared" si="14"/>
        <v>BA</v>
      </c>
      <c r="FS40" s="11" t="s">
        <v>757</v>
      </c>
      <c r="FT40" s="9" t="s">
        <v>276</v>
      </c>
      <c r="FU40" s="11" t="s">
        <v>276</v>
      </c>
      <c r="FV40" s="9" t="s">
        <v>193</v>
      </c>
      <c r="GD40" s="9" t="s">
        <v>209</v>
      </c>
      <c r="GE40" s="11" t="s">
        <v>193</v>
      </c>
      <c r="GF40" s="9"/>
      <c r="GH40" s="9"/>
      <c r="GI40" s="11" t="s">
        <v>134</v>
      </c>
      <c r="GJ40" s="9" t="s">
        <v>160</v>
      </c>
      <c r="GK40" s="11">
        <v>24</v>
      </c>
      <c r="GL40" s="9" t="s">
        <v>113</v>
      </c>
      <c r="GO40" s="11" t="s">
        <v>134</v>
      </c>
      <c r="GP40" s="12">
        <v>50000</v>
      </c>
      <c r="GQ40" s="22" t="str">
        <f t="shared" si="15"/>
        <v>OK</v>
      </c>
      <c r="GR40" s="9" t="s">
        <v>173</v>
      </c>
      <c r="GT40" s="9" t="s">
        <v>190</v>
      </c>
      <c r="GZ40" s="9" t="s">
        <v>135</v>
      </c>
      <c r="HE40" s="21"/>
      <c r="HF40" s="17" t="str">
        <f t="shared" si="16"/>
        <v>OK</v>
      </c>
      <c r="HM40" s="21"/>
      <c r="HN40" s="17" t="str">
        <f t="shared" si="17"/>
        <v>OK</v>
      </c>
      <c r="HQ40" s="11" t="s">
        <v>135</v>
      </c>
      <c r="HY40" s="19" t="str">
        <f t="shared" si="18"/>
        <v>OK</v>
      </c>
      <c r="HZ40" s="9" t="s">
        <v>135</v>
      </c>
      <c r="IE40" s="11" t="s">
        <v>134</v>
      </c>
      <c r="IF40" s="23">
        <v>41897</v>
      </c>
      <c r="IG40" s="23">
        <v>41897</v>
      </c>
      <c r="IH40" s="23">
        <v>41900</v>
      </c>
      <c r="II40" s="23">
        <v>41908</v>
      </c>
      <c r="IJ40" s="23">
        <v>41914</v>
      </c>
      <c r="IK40" s="23">
        <v>41915</v>
      </c>
    </row>
    <row r="41" spans="1:245" x14ac:dyDescent="0.25">
      <c r="A41" s="8" t="s">
        <v>2082</v>
      </c>
      <c r="B41" s="9" t="s">
        <v>60</v>
      </c>
      <c r="C41" s="10">
        <v>2304400</v>
      </c>
      <c r="D41" s="9" t="s">
        <v>520</v>
      </c>
      <c r="E41" s="10" t="s">
        <v>89</v>
      </c>
      <c r="AH41" s="33">
        <f t="shared" si="8"/>
        <v>1</v>
      </c>
      <c r="AI41" s="11" t="s">
        <v>113</v>
      </c>
      <c r="AJ41" s="9" t="s">
        <v>86</v>
      </c>
      <c r="BM41" s="34">
        <f t="shared" si="9"/>
        <v>1</v>
      </c>
      <c r="BN41" s="9" t="s">
        <v>104</v>
      </c>
      <c r="BO41" s="11" t="s">
        <v>113</v>
      </c>
      <c r="BP41" s="9" t="s">
        <v>390</v>
      </c>
      <c r="BQ41" s="11" t="s">
        <v>135</v>
      </c>
      <c r="BR41" s="9" t="s">
        <v>135</v>
      </c>
      <c r="BS41" s="11" t="s">
        <v>104</v>
      </c>
      <c r="BT41" s="9" t="s">
        <v>113</v>
      </c>
      <c r="BU41" s="11" t="s">
        <v>388</v>
      </c>
      <c r="BV41" s="9" t="s">
        <v>135</v>
      </c>
      <c r="BW41" s="11" t="s">
        <v>135</v>
      </c>
      <c r="CC41" s="11" t="s">
        <v>1904</v>
      </c>
      <c r="CD41" s="9" t="s">
        <v>135</v>
      </c>
      <c r="CE41" s="20"/>
      <c r="CF41" s="16">
        <f t="shared" si="11"/>
        <v>0</v>
      </c>
      <c r="CG41" s="20"/>
      <c r="CH41" s="16">
        <f t="shared" si="12"/>
        <v>0</v>
      </c>
      <c r="CI41" s="20"/>
      <c r="CJ41" s="16">
        <f t="shared" si="13"/>
        <v>0</v>
      </c>
      <c r="CK41" s="11" t="s">
        <v>1916</v>
      </c>
      <c r="CL41" s="9" t="s">
        <v>334</v>
      </c>
      <c r="CM41" s="11" t="s">
        <v>134</v>
      </c>
      <c r="CN41" s="9" t="s">
        <v>164</v>
      </c>
      <c r="CO41" s="11">
        <v>48</v>
      </c>
      <c r="CP41" s="9" t="s">
        <v>113</v>
      </c>
      <c r="CS41" s="11" t="s">
        <v>134</v>
      </c>
      <c r="CT41" s="12">
        <v>5000</v>
      </c>
      <c r="CU41" s="11" t="s">
        <v>174</v>
      </c>
      <c r="CV41" s="9" t="s">
        <v>173</v>
      </c>
      <c r="CW41" s="67" t="s">
        <v>445</v>
      </c>
      <c r="DC41" s="11" t="s">
        <v>334</v>
      </c>
      <c r="DD41" s="9" t="s">
        <v>193</v>
      </c>
      <c r="DH41" s="9" t="s">
        <v>209</v>
      </c>
      <c r="DI41" s="11" t="s">
        <v>134</v>
      </c>
      <c r="DJ41" s="9" t="s">
        <v>164</v>
      </c>
      <c r="DK41" s="11">
        <v>48</v>
      </c>
      <c r="DL41" s="9" t="s">
        <v>113</v>
      </c>
      <c r="DO41" s="11" t="s">
        <v>134</v>
      </c>
      <c r="DP41" s="12">
        <v>5000</v>
      </c>
      <c r="DQ41" s="35" t="str">
        <f t="shared" si="10"/>
        <v>OK</v>
      </c>
      <c r="DR41" s="9" t="s">
        <v>174</v>
      </c>
      <c r="DS41" s="11" t="s">
        <v>173</v>
      </c>
      <c r="DT41" s="9" t="s">
        <v>445</v>
      </c>
      <c r="DZ41" s="9" t="s">
        <v>135</v>
      </c>
      <c r="EE41" s="21"/>
      <c r="EL41" s="12"/>
      <c r="EO41" s="11" t="s">
        <v>135</v>
      </c>
      <c r="EW41" s="10" t="s">
        <v>271</v>
      </c>
      <c r="EX41" s="9" t="s">
        <v>520</v>
      </c>
      <c r="EY41" s="11" t="s">
        <v>361</v>
      </c>
      <c r="EZ41" s="9" t="s">
        <v>113</v>
      </c>
      <c r="FA41" s="11" t="s">
        <v>360</v>
      </c>
      <c r="FR41" s="16" t="str">
        <f t="shared" si="14"/>
        <v>CE</v>
      </c>
      <c r="FS41" s="11" t="s">
        <v>1352</v>
      </c>
      <c r="FT41" s="9" t="s">
        <v>276</v>
      </c>
      <c r="FU41" s="11" t="s">
        <v>276</v>
      </c>
      <c r="FV41" s="9" t="s">
        <v>193</v>
      </c>
      <c r="GD41" s="9" t="s">
        <v>209</v>
      </c>
      <c r="GE41" s="11" t="s">
        <v>193</v>
      </c>
      <c r="GF41" s="9"/>
      <c r="GH41" s="9"/>
      <c r="GI41" s="11" t="s">
        <v>134</v>
      </c>
      <c r="GJ41" s="9" t="s">
        <v>164</v>
      </c>
      <c r="GK41" s="11">
        <v>48</v>
      </c>
      <c r="GL41" s="9" t="s">
        <v>113</v>
      </c>
      <c r="GO41" s="11" t="s">
        <v>134</v>
      </c>
      <c r="GP41" s="12">
        <v>5000</v>
      </c>
      <c r="GQ41" s="22" t="str">
        <f t="shared" si="15"/>
        <v>OK</v>
      </c>
      <c r="GR41" s="9" t="s">
        <v>174</v>
      </c>
      <c r="GS41" s="11" t="s">
        <v>173</v>
      </c>
      <c r="GT41" s="9" t="s">
        <v>445</v>
      </c>
      <c r="GZ41" s="9" t="s">
        <v>135</v>
      </c>
      <c r="HE41" s="21"/>
      <c r="HF41" s="17" t="str">
        <f t="shared" si="16"/>
        <v>OK</v>
      </c>
      <c r="HM41" s="21"/>
      <c r="HN41" s="17" t="str">
        <f t="shared" si="17"/>
        <v>OK</v>
      </c>
      <c r="HQ41" s="11" t="s">
        <v>135</v>
      </c>
      <c r="HY41" s="19" t="str">
        <f t="shared" si="18"/>
        <v>OK</v>
      </c>
      <c r="HZ41" s="9" t="s">
        <v>134</v>
      </c>
      <c r="IA41" s="11" t="s">
        <v>272</v>
      </c>
      <c r="ID41" s="9" t="s">
        <v>209</v>
      </c>
      <c r="IE41" s="11" t="s">
        <v>134</v>
      </c>
      <c r="IF41" s="23">
        <v>41712</v>
      </c>
      <c r="IG41" s="23">
        <v>41712</v>
      </c>
      <c r="IH41" s="23">
        <v>41715</v>
      </c>
      <c r="II41" s="23">
        <v>41772</v>
      </c>
      <c r="IJ41" s="23">
        <v>41886</v>
      </c>
      <c r="IK41" s="23">
        <v>42025</v>
      </c>
    </row>
    <row r="42" spans="1:245" x14ac:dyDescent="0.25">
      <c r="A42" s="8">
        <v>1.113272014606E+16</v>
      </c>
      <c r="B42" s="9" t="s">
        <v>60</v>
      </c>
      <c r="C42" s="10">
        <v>2304400</v>
      </c>
      <c r="D42" s="9" t="s">
        <v>658</v>
      </c>
      <c r="E42" s="10" t="s">
        <v>85</v>
      </c>
      <c r="AH42" s="33">
        <f t="shared" si="8"/>
        <v>1</v>
      </c>
      <c r="AI42" s="11" t="s">
        <v>1981</v>
      </c>
      <c r="AJ42" s="9" t="s">
        <v>83</v>
      </c>
      <c r="AK42" s="11" t="s">
        <v>340</v>
      </c>
      <c r="AL42" s="9" t="s">
        <v>488</v>
      </c>
      <c r="AM42" s="11" t="s">
        <v>1348</v>
      </c>
      <c r="AO42" s="11" t="s">
        <v>693</v>
      </c>
      <c r="AP42" s="9" t="s">
        <v>90</v>
      </c>
      <c r="AU42" s="11" t="s">
        <v>1349</v>
      </c>
      <c r="AV42" s="9" t="s">
        <v>83</v>
      </c>
      <c r="AW42" s="11" t="s">
        <v>95</v>
      </c>
      <c r="AX42" s="9" t="s">
        <v>413</v>
      </c>
      <c r="AY42" s="11" t="s">
        <v>1348</v>
      </c>
      <c r="BA42" s="11" t="s">
        <v>1350</v>
      </c>
      <c r="BB42" s="9" t="s">
        <v>83</v>
      </c>
      <c r="BC42" s="11" t="s">
        <v>96</v>
      </c>
      <c r="BD42" s="9" t="s">
        <v>522</v>
      </c>
      <c r="BE42" s="11" t="s">
        <v>1348</v>
      </c>
      <c r="BG42" s="11" t="s">
        <v>692</v>
      </c>
      <c r="BH42" s="9" t="s">
        <v>90</v>
      </c>
      <c r="BM42" s="34">
        <f t="shared" si="9"/>
        <v>5</v>
      </c>
      <c r="BN42" s="9" t="s">
        <v>107</v>
      </c>
      <c r="BP42" s="9" t="s">
        <v>121</v>
      </c>
      <c r="BQ42" s="11" t="s">
        <v>135</v>
      </c>
      <c r="BR42" s="9" t="s">
        <v>135</v>
      </c>
      <c r="CC42" s="11" t="s">
        <v>145</v>
      </c>
      <c r="CD42" s="9" t="s">
        <v>135</v>
      </c>
      <c r="CE42" s="20"/>
      <c r="CF42" s="16">
        <f t="shared" si="11"/>
        <v>0</v>
      </c>
      <c r="CG42" s="20"/>
      <c r="CH42" s="16">
        <f t="shared" si="12"/>
        <v>0</v>
      </c>
      <c r="CI42" s="20"/>
      <c r="CJ42" s="16">
        <f t="shared" si="13"/>
        <v>0</v>
      </c>
      <c r="CK42" s="11" t="s">
        <v>736</v>
      </c>
      <c r="CL42" s="9" t="s">
        <v>334</v>
      </c>
      <c r="CM42" s="11" t="s">
        <v>134</v>
      </c>
      <c r="CN42" s="9" t="s">
        <v>160</v>
      </c>
      <c r="CO42" s="11">
        <v>0</v>
      </c>
      <c r="CS42" s="11" t="s">
        <v>134</v>
      </c>
      <c r="CT42" s="12">
        <v>5000</v>
      </c>
      <c r="CU42" s="11" t="s">
        <v>173</v>
      </c>
      <c r="CW42" s="67" t="s">
        <v>189</v>
      </c>
      <c r="DC42" s="11" t="s">
        <v>336</v>
      </c>
      <c r="DP42" s="12"/>
      <c r="DQ42" s="35" t="str">
        <f t="shared" si="10"/>
        <v>OK</v>
      </c>
      <c r="EE42" s="21"/>
      <c r="EL42" s="12"/>
      <c r="EW42" s="10" t="s">
        <v>2073</v>
      </c>
      <c r="FR42" s="16" t="str">
        <f t="shared" si="14"/>
        <v>CE</v>
      </c>
      <c r="FS42" s="11" t="s">
        <v>1352</v>
      </c>
      <c r="FT42" s="9" t="s">
        <v>276</v>
      </c>
      <c r="FU42" s="11" t="s">
        <v>276</v>
      </c>
      <c r="FV42" s="9" t="s">
        <v>193</v>
      </c>
      <c r="GD42" s="9" t="s">
        <v>227</v>
      </c>
      <c r="GE42" s="11" t="s">
        <v>195</v>
      </c>
      <c r="GF42" s="9" t="s">
        <v>203</v>
      </c>
      <c r="GH42" s="9"/>
      <c r="GI42" s="11" t="s">
        <v>134</v>
      </c>
      <c r="GJ42" s="9" t="s">
        <v>160</v>
      </c>
      <c r="GK42" s="11">
        <v>0</v>
      </c>
      <c r="GL42" s="9" t="s">
        <v>692</v>
      </c>
      <c r="GO42" s="11" t="s">
        <v>134</v>
      </c>
      <c r="GP42" s="12">
        <v>5000</v>
      </c>
      <c r="GQ42" s="22" t="str">
        <f t="shared" si="15"/>
        <v>OK</v>
      </c>
      <c r="GR42" s="9" t="s">
        <v>173</v>
      </c>
      <c r="GT42" s="9" t="s">
        <v>189</v>
      </c>
      <c r="GZ42" s="9" t="s">
        <v>134</v>
      </c>
      <c r="HA42" s="11" t="s">
        <v>160</v>
      </c>
      <c r="HB42" s="9" t="s">
        <v>692</v>
      </c>
      <c r="HE42" s="21">
        <v>5000</v>
      </c>
      <c r="HF42" s="17" t="str">
        <f t="shared" si="16"/>
        <v>OK</v>
      </c>
      <c r="HG42" s="11" t="s">
        <v>189</v>
      </c>
      <c r="HM42" s="21"/>
      <c r="HN42" s="17" t="str">
        <f t="shared" si="17"/>
        <v>OK</v>
      </c>
      <c r="HQ42" s="11" t="s">
        <v>135</v>
      </c>
      <c r="HY42" s="19" t="str">
        <f t="shared" si="18"/>
        <v>OK</v>
      </c>
      <c r="HZ42" s="9" t="s">
        <v>134</v>
      </c>
      <c r="IA42" s="11" t="s">
        <v>270</v>
      </c>
      <c r="IB42" s="9" t="s">
        <v>1331</v>
      </c>
      <c r="IE42" s="11" t="s">
        <v>135</v>
      </c>
      <c r="IF42" s="23">
        <v>41838</v>
      </c>
      <c r="IG42" s="23">
        <v>41838</v>
      </c>
      <c r="IH42" s="23">
        <v>41855</v>
      </c>
      <c r="II42" s="23"/>
      <c r="IJ42" s="23">
        <v>41975</v>
      </c>
      <c r="IK42" s="23"/>
    </row>
    <row r="43" spans="1:245" x14ac:dyDescent="0.25">
      <c r="A43" s="8">
        <v>1.114122014606E+16</v>
      </c>
      <c r="B43" s="9" t="s">
        <v>60</v>
      </c>
      <c r="C43" s="10">
        <v>2304400</v>
      </c>
      <c r="D43" s="9" t="s">
        <v>658</v>
      </c>
      <c r="E43" s="10" t="s">
        <v>85</v>
      </c>
      <c r="AH43" s="33">
        <f t="shared" si="8"/>
        <v>1</v>
      </c>
      <c r="AI43" s="11" t="s">
        <v>1981</v>
      </c>
      <c r="AJ43" s="9" t="s">
        <v>83</v>
      </c>
      <c r="AK43" s="11" t="s">
        <v>340</v>
      </c>
      <c r="AL43" s="9" t="s">
        <v>488</v>
      </c>
      <c r="AM43" s="11" t="s">
        <v>1348</v>
      </c>
      <c r="AO43" s="11" t="s">
        <v>693</v>
      </c>
      <c r="AP43" s="9" t="s">
        <v>90</v>
      </c>
      <c r="AU43" s="11" t="s">
        <v>1349</v>
      </c>
      <c r="AV43" s="9" t="s">
        <v>83</v>
      </c>
      <c r="AW43" s="11" t="s">
        <v>95</v>
      </c>
      <c r="AX43" s="9" t="s">
        <v>413</v>
      </c>
      <c r="AY43" s="11" t="s">
        <v>1348</v>
      </c>
      <c r="BA43" s="11" t="s">
        <v>1350</v>
      </c>
      <c r="BB43" s="9" t="s">
        <v>83</v>
      </c>
      <c r="BC43" s="11" t="s">
        <v>96</v>
      </c>
      <c r="BD43" s="9" t="s">
        <v>522</v>
      </c>
      <c r="BE43" s="11" t="s">
        <v>1348</v>
      </c>
      <c r="BG43" s="11" t="s">
        <v>1354</v>
      </c>
      <c r="BH43" s="9" t="s">
        <v>90</v>
      </c>
      <c r="BM43" s="34">
        <f t="shared" si="9"/>
        <v>5</v>
      </c>
      <c r="BN43" s="9" t="s">
        <v>107</v>
      </c>
      <c r="BP43" s="9" t="s">
        <v>121</v>
      </c>
      <c r="BQ43" s="11" t="s">
        <v>135</v>
      </c>
      <c r="BR43" s="9" t="s">
        <v>135</v>
      </c>
      <c r="CC43" s="11" t="s">
        <v>145</v>
      </c>
      <c r="CD43" s="9" t="s">
        <v>135</v>
      </c>
      <c r="CE43" s="20"/>
      <c r="CF43" s="16">
        <f t="shared" si="11"/>
        <v>0</v>
      </c>
      <c r="CG43" s="20"/>
      <c r="CH43" s="16">
        <f t="shared" si="12"/>
        <v>0</v>
      </c>
      <c r="CI43" s="20"/>
      <c r="CJ43" s="16">
        <f t="shared" si="13"/>
        <v>0</v>
      </c>
      <c r="CK43" s="11" t="s">
        <v>1353</v>
      </c>
      <c r="CL43" s="9" t="s">
        <v>334</v>
      </c>
      <c r="CM43" s="11" t="s">
        <v>134</v>
      </c>
      <c r="CN43" s="9" t="s">
        <v>160</v>
      </c>
      <c r="CO43" s="11">
        <v>0</v>
      </c>
      <c r="CS43" s="11" t="s">
        <v>134</v>
      </c>
      <c r="CT43" s="12">
        <v>5000</v>
      </c>
      <c r="CU43" s="11" t="s">
        <v>173</v>
      </c>
      <c r="CW43" s="67" t="s">
        <v>189</v>
      </c>
      <c r="DC43" s="11" t="s">
        <v>336</v>
      </c>
      <c r="DP43" s="12"/>
      <c r="DQ43" s="35" t="str">
        <f t="shared" si="10"/>
        <v>OK</v>
      </c>
      <c r="EE43" s="21"/>
      <c r="EL43" s="12"/>
      <c r="EW43" s="10" t="s">
        <v>2073</v>
      </c>
      <c r="FR43" s="16" t="str">
        <f t="shared" si="14"/>
        <v>CE</v>
      </c>
      <c r="FS43" s="11" t="s">
        <v>1352</v>
      </c>
      <c r="FT43" s="9" t="s">
        <v>276</v>
      </c>
      <c r="FU43" s="11" t="s">
        <v>276</v>
      </c>
      <c r="FV43" s="9" t="s">
        <v>193</v>
      </c>
      <c r="GD43" s="9" t="s">
        <v>227</v>
      </c>
      <c r="GE43" s="11" t="s">
        <v>195</v>
      </c>
      <c r="GF43" s="9" t="s">
        <v>203</v>
      </c>
      <c r="GH43" s="9"/>
      <c r="GI43" s="11" t="s">
        <v>134</v>
      </c>
      <c r="GJ43" s="9" t="s">
        <v>160</v>
      </c>
      <c r="GK43" s="11">
        <v>0</v>
      </c>
      <c r="GL43" s="9" t="s">
        <v>1354</v>
      </c>
      <c r="GO43" s="11" t="s">
        <v>134</v>
      </c>
      <c r="GP43" s="12">
        <v>5000</v>
      </c>
      <c r="GQ43" s="22" t="str">
        <f t="shared" si="15"/>
        <v>OK</v>
      </c>
      <c r="GR43" s="9" t="s">
        <v>173</v>
      </c>
      <c r="GT43" s="9" t="s">
        <v>189</v>
      </c>
      <c r="GZ43" s="9" t="s">
        <v>134</v>
      </c>
      <c r="HA43" s="11" t="s">
        <v>160</v>
      </c>
      <c r="HB43" s="9" t="s">
        <v>1354</v>
      </c>
      <c r="HE43" s="21">
        <v>5000</v>
      </c>
      <c r="HF43" s="17" t="str">
        <f t="shared" si="16"/>
        <v>OK</v>
      </c>
      <c r="HG43" s="11" t="s">
        <v>189</v>
      </c>
      <c r="HM43" s="21"/>
      <c r="HN43" s="17" t="str">
        <f t="shared" si="17"/>
        <v>OK</v>
      </c>
      <c r="HQ43" s="11" t="s">
        <v>135</v>
      </c>
      <c r="HY43" s="19" t="str">
        <f t="shared" si="18"/>
        <v>OK</v>
      </c>
      <c r="HZ43" s="9" t="s">
        <v>134</v>
      </c>
      <c r="IA43" s="11" t="s">
        <v>270</v>
      </c>
      <c r="IB43" s="9" t="s">
        <v>1331</v>
      </c>
      <c r="IE43" s="11" t="s">
        <v>135</v>
      </c>
      <c r="IF43" s="23">
        <v>41838</v>
      </c>
      <c r="IG43" s="23">
        <v>41838</v>
      </c>
      <c r="IH43" s="23">
        <v>41855</v>
      </c>
      <c r="II43" s="23"/>
      <c r="IJ43" s="23">
        <v>41975</v>
      </c>
      <c r="IK43" s="23"/>
    </row>
    <row r="44" spans="1:245" x14ac:dyDescent="0.25">
      <c r="A44" s="8">
        <v>1.117642014606E+16</v>
      </c>
      <c r="B44" s="9" t="s">
        <v>60</v>
      </c>
      <c r="C44" s="10">
        <v>2304400</v>
      </c>
      <c r="D44" s="9" t="s">
        <v>658</v>
      </c>
      <c r="E44" s="10" t="s">
        <v>85</v>
      </c>
      <c r="AH44" s="33">
        <f t="shared" si="8"/>
        <v>1</v>
      </c>
      <c r="AI44" s="11" t="s">
        <v>1981</v>
      </c>
      <c r="AJ44" s="9" t="s">
        <v>83</v>
      </c>
      <c r="AK44" s="11" t="s">
        <v>340</v>
      </c>
      <c r="AL44" s="9" t="s">
        <v>488</v>
      </c>
      <c r="AM44" s="11" t="s">
        <v>1348</v>
      </c>
      <c r="AO44" s="11" t="s">
        <v>693</v>
      </c>
      <c r="AP44" s="9" t="s">
        <v>90</v>
      </c>
      <c r="AU44" s="11" t="s">
        <v>1349</v>
      </c>
      <c r="AV44" s="9" t="s">
        <v>83</v>
      </c>
      <c r="AW44" s="11" t="s">
        <v>95</v>
      </c>
      <c r="AX44" s="9" t="s">
        <v>413</v>
      </c>
      <c r="AY44" s="11" t="s">
        <v>1348</v>
      </c>
      <c r="BA44" s="11" t="s">
        <v>1350</v>
      </c>
      <c r="BB44" s="9" t="s">
        <v>83</v>
      </c>
      <c r="BC44" s="11" t="s">
        <v>96</v>
      </c>
      <c r="BD44" s="9" t="s">
        <v>522</v>
      </c>
      <c r="BE44" s="11" t="s">
        <v>1348</v>
      </c>
      <c r="BG44" s="11" t="s">
        <v>1351</v>
      </c>
      <c r="BH44" s="9" t="s">
        <v>83</v>
      </c>
      <c r="BI44" s="11" t="s">
        <v>339</v>
      </c>
      <c r="BJ44" s="9" t="s">
        <v>522</v>
      </c>
      <c r="BK44" s="11" t="s">
        <v>1348</v>
      </c>
      <c r="BM44" s="34">
        <f t="shared" si="9"/>
        <v>5</v>
      </c>
      <c r="BN44" s="9" t="s">
        <v>107</v>
      </c>
      <c r="BP44" s="9" t="s">
        <v>121</v>
      </c>
      <c r="BQ44" s="11" t="s">
        <v>135</v>
      </c>
      <c r="BR44" s="9" t="s">
        <v>134</v>
      </c>
      <c r="CC44" s="11" t="s">
        <v>145</v>
      </c>
      <c r="CD44" s="9" t="s">
        <v>135</v>
      </c>
      <c r="CE44" s="20"/>
      <c r="CF44" s="16">
        <f t="shared" si="11"/>
        <v>0</v>
      </c>
      <c r="CG44" s="20"/>
      <c r="CH44" s="16">
        <f t="shared" si="12"/>
        <v>0</v>
      </c>
      <c r="CI44" s="20"/>
      <c r="CJ44" s="16">
        <f t="shared" si="13"/>
        <v>0</v>
      </c>
      <c r="CK44" s="11" t="s">
        <v>1355</v>
      </c>
      <c r="CL44" s="9" t="s">
        <v>334</v>
      </c>
      <c r="CM44" s="11" t="s">
        <v>135</v>
      </c>
      <c r="CT44" s="12"/>
      <c r="CW44" s="67"/>
      <c r="DC44" s="11" t="s">
        <v>336</v>
      </c>
      <c r="DP44" s="12"/>
      <c r="DQ44" s="35" t="str">
        <f t="shared" si="10"/>
        <v>OK</v>
      </c>
      <c r="EE44" s="21"/>
      <c r="EL44" s="12"/>
      <c r="EW44" s="10" t="s">
        <v>2073</v>
      </c>
      <c r="FR44" s="16" t="str">
        <f t="shared" si="14"/>
        <v>CE</v>
      </c>
      <c r="FS44" s="11" t="s">
        <v>1356</v>
      </c>
      <c r="FT44" s="9" t="s">
        <v>276</v>
      </c>
      <c r="FU44" s="11" t="s">
        <v>276</v>
      </c>
      <c r="FV44" s="9" t="s">
        <v>193</v>
      </c>
      <c r="GD44" s="9" t="s">
        <v>227</v>
      </c>
      <c r="GE44" s="11" t="s">
        <v>195</v>
      </c>
      <c r="GF44" s="9" t="s">
        <v>203</v>
      </c>
      <c r="GH44" s="9"/>
      <c r="GI44" s="11" t="s">
        <v>135</v>
      </c>
      <c r="GP44" s="12"/>
      <c r="GQ44" s="22" t="str">
        <f t="shared" si="15"/>
        <v>OK</v>
      </c>
      <c r="GZ44" s="9" t="s">
        <v>134</v>
      </c>
      <c r="HA44" s="11" t="s">
        <v>161</v>
      </c>
      <c r="HE44" s="21"/>
      <c r="HF44" s="17" t="str">
        <f t="shared" si="16"/>
        <v>OK</v>
      </c>
      <c r="HH44" s="9" t="s">
        <v>189</v>
      </c>
      <c r="HM44" s="21"/>
      <c r="HN44" s="17" t="str">
        <f t="shared" si="17"/>
        <v>OK</v>
      </c>
      <c r="HQ44" s="11" t="s">
        <v>135</v>
      </c>
      <c r="HY44" s="19" t="str">
        <f t="shared" si="18"/>
        <v>OK</v>
      </c>
      <c r="HZ44" s="9" t="s">
        <v>135</v>
      </c>
      <c r="IE44" s="11" t="s">
        <v>134</v>
      </c>
      <c r="IF44" s="23">
        <v>41838</v>
      </c>
      <c r="IG44" s="23">
        <v>41838</v>
      </c>
      <c r="IH44" s="23">
        <v>41851</v>
      </c>
      <c r="II44" s="23"/>
      <c r="IJ44" s="23">
        <v>41976</v>
      </c>
      <c r="IK44" s="23">
        <v>42016</v>
      </c>
    </row>
    <row r="45" spans="1:245" x14ac:dyDescent="0.25">
      <c r="A45" s="8">
        <v>1.118492014606E+16</v>
      </c>
      <c r="B45" s="9" t="s">
        <v>60</v>
      </c>
      <c r="C45" s="10">
        <v>2304400</v>
      </c>
      <c r="D45" s="9" t="s">
        <v>658</v>
      </c>
      <c r="E45" s="10" t="s">
        <v>85</v>
      </c>
      <c r="AH45" s="33">
        <f t="shared" si="8"/>
        <v>1</v>
      </c>
      <c r="AI45" s="11" t="s">
        <v>1981</v>
      </c>
      <c r="AJ45" s="9" t="s">
        <v>83</v>
      </c>
      <c r="AK45" s="11" t="s">
        <v>340</v>
      </c>
      <c r="AL45" s="9" t="s">
        <v>488</v>
      </c>
      <c r="AM45" s="11" t="s">
        <v>1348</v>
      </c>
      <c r="AO45" s="11" t="s">
        <v>693</v>
      </c>
      <c r="AP45" s="9" t="s">
        <v>90</v>
      </c>
      <c r="AU45" s="11" t="s">
        <v>1349</v>
      </c>
      <c r="AV45" s="9" t="s">
        <v>83</v>
      </c>
      <c r="AW45" s="11" t="s">
        <v>95</v>
      </c>
      <c r="AX45" s="9" t="s">
        <v>413</v>
      </c>
      <c r="AY45" s="11" t="s">
        <v>1348</v>
      </c>
      <c r="BA45" s="11" t="s">
        <v>1350</v>
      </c>
      <c r="BB45" s="9" t="s">
        <v>83</v>
      </c>
      <c r="BC45" s="11" t="s">
        <v>96</v>
      </c>
      <c r="BD45" s="9" t="s">
        <v>522</v>
      </c>
      <c r="BE45" s="11" t="s">
        <v>1348</v>
      </c>
      <c r="BG45" s="11" t="s">
        <v>1358</v>
      </c>
      <c r="BH45" s="9" t="s">
        <v>90</v>
      </c>
      <c r="BM45" s="34">
        <f t="shared" si="9"/>
        <v>5</v>
      </c>
      <c r="BN45" s="9" t="s">
        <v>107</v>
      </c>
      <c r="BP45" s="9" t="s">
        <v>121</v>
      </c>
      <c r="BQ45" s="11" t="s">
        <v>135</v>
      </c>
      <c r="BR45" s="9" t="s">
        <v>135</v>
      </c>
      <c r="CC45" s="11" t="s">
        <v>145</v>
      </c>
      <c r="CD45" s="9" t="s">
        <v>135</v>
      </c>
      <c r="CE45" s="20"/>
      <c r="CF45" s="16">
        <f t="shared" si="11"/>
        <v>0</v>
      </c>
      <c r="CG45" s="20"/>
      <c r="CH45" s="16">
        <f t="shared" si="12"/>
        <v>0</v>
      </c>
      <c r="CI45" s="20"/>
      <c r="CJ45" s="16">
        <f t="shared" si="13"/>
        <v>0</v>
      </c>
      <c r="CK45" s="11" t="s">
        <v>1357</v>
      </c>
      <c r="CL45" s="9" t="s">
        <v>334</v>
      </c>
      <c r="CM45" s="11" t="s">
        <v>134</v>
      </c>
      <c r="CN45" s="9" t="s">
        <v>160</v>
      </c>
      <c r="CO45" s="11">
        <v>0</v>
      </c>
      <c r="CS45" s="11" t="s">
        <v>134</v>
      </c>
      <c r="CT45" s="12">
        <v>5000</v>
      </c>
      <c r="CU45" s="11" t="s">
        <v>173</v>
      </c>
      <c r="CW45" s="67" t="s">
        <v>189</v>
      </c>
      <c r="DC45" s="11" t="s">
        <v>336</v>
      </c>
      <c r="DP45" s="12"/>
      <c r="DQ45" s="35" t="str">
        <f t="shared" si="10"/>
        <v>OK</v>
      </c>
      <c r="EE45" s="21"/>
      <c r="EL45" s="12"/>
      <c r="EW45" s="10" t="s">
        <v>2073</v>
      </c>
      <c r="FR45" s="16" t="str">
        <f t="shared" si="14"/>
        <v>CE</v>
      </c>
      <c r="FS45" s="11" t="s">
        <v>1352</v>
      </c>
      <c r="FT45" s="9" t="s">
        <v>276</v>
      </c>
      <c r="FU45" s="11" t="s">
        <v>276</v>
      </c>
      <c r="FV45" s="9" t="s">
        <v>193</v>
      </c>
      <c r="GD45" s="9" t="s">
        <v>227</v>
      </c>
      <c r="GE45" s="11" t="s">
        <v>195</v>
      </c>
      <c r="GF45" s="9" t="s">
        <v>203</v>
      </c>
      <c r="GG45" s="11" t="s">
        <v>1358</v>
      </c>
      <c r="GH45" s="9"/>
      <c r="GI45" s="11" t="s">
        <v>134</v>
      </c>
      <c r="GJ45" s="9" t="s">
        <v>160</v>
      </c>
      <c r="GK45" s="11">
        <v>0</v>
      </c>
      <c r="GL45" s="9" t="s">
        <v>1358</v>
      </c>
      <c r="GO45" s="11" t="s">
        <v>134</v>
      </c>
      <c r="GP45" s="12">
        <v>5000</v>
      </c>
      <c r="GQ45" s="22" t="str">
        <f t="shared" si="15"/>
        <v>OK</v>
      </c>
      <c r="GR45" s="9" t="s">
        <v>173</v>
      </c>
      <c r="GT45" s="9" t="s">
        <v>189</v>
      </c>
      <c r="GZ45" s="9" t="s">
        <v>134</v>
      </c>
      <c r="HA45" s="11" t="s">
        <v>160</v>
      </c>
      <c r="HB45" s="9" t="s">
        <v>1358</v>
      </c>
      <c r="HE45" s="21">
        <v>5000</v>
      </c>
      <c r="HF45" s="17" t="str">
        <f t="shared" si="16"/>
        <v>OK</v>
      </c>
      <c r="HG45" s="11" t="s">
        <v>189</v>
      </c>
      <c r="HM45" s="21"/>
      <c r="HN45" s="17" t="str">
        <f t="shared" si="17"/>
        <v>OK</v>
      </c>
      <c r="HQ45" s="11" t="s">
        <v>135</v>
      </c>
      <c r="HY45" s="19" t="str">
        <f t="shared" si="18"/>
        <v>OK</v>
      </c>
      <c r="HZ45" s="9" t="s">
        <v>134</v>
      </c>
      <c r="IA45" s="11" t="s">
        <v>270</v>
      </c>
      <c r="IB45" s="9" t="s">
        <v>1331</v>
      </c>
      <c r="IE45" s="11" t="s">
        <v>135</v>
      </c>
      <c r="IF45" s="23">
        <v>41838</v>
      </c>
      <c r="IG45" s="23">
        <v>41838</v>
      </c>
      <c r="IH45" s="23">
        <v>41855</v>
      </c>
      <c r="II45" s="23"/>
      <c r="IJ45" s="23">
        <v>41989</v>
      </c>
      <c r="IK45" s="23"/>
    </row>
    <row r="46" spans="1:245" x14ac:dyDescent="0.25">
      <c r="A46" s="8">
        <v>1.119342014606E+16</v>
      </c>
      <c r="B46" s="9" t="s">
        <v>60</v>
      </c>
      <c r="C46" s="10">
        <v>2304400</v>
      </c>
      <c r="D46" s="9" t="s">
        <v>658</v>
      </c>
      <c r="E46" s="10" t="s">
        <v>85</v>
      </c>
      <c r="AH46" s="33">
        <f t="shared" si="8"/>
        <v>1</v>
      </c>
      <c r="AI46" s="11" t="s">
        <v>1981</v>
      </c>
      <c r="AJ46" s="9" t="s">
        <v>83</v>
      </c>
      <c r="AK46" s="11" t="s">
        <v>340</v>
      </c>
      <c r="AL46" s="9" t="s">
        <v>488</v>
      </c>
      <c r="AM46" s="11" t="s">
        <v>1348</v>
      </c>
      <c r="AO46" s="11" t="s">
        <v>693</v>
      </c>
      <c r="AP46" s="9" t="s">
        <v>90</v>
      </c>
      <c r="AU46" s="11" t="s">
        <v>1349</v>
      </c>
      <c r="AV46" s="9" t="s">
        <v>83</v>
      </c>
      <c r="AW46" s="11" t="s">
        <v>95</v>
      </c>
      <c r="AX46" s="9" t="s">
        <v>413</v>
      </c>
      <c r="AY46" s="11" t="s">
        <v>1348</v>
      </c>
      <c r="BA46" s="11" t="s">
        <v>1350</v>
      </c>
      <c r="BB46" s="9" t="s">
        <v>83</v>
      </c>
      <c r="BC46" s="11" t="s">
        <v>96</v>
      </c>
      <c r="BD46" s="9" t="s">
        <v>522</v>
      </c>
      <c r="BE46" s="11" t="s">
        <v>1348</v>
      </c>
      <c r="BG46" s="11" t="s">
        <v>1360</v>
      </c>
      <c r="BH46" s="9" t="s">
        <v>90</v>
      </c>
      <c r="BM46" s="34">
        <f t="shared" si="9"/>
        <v>5</v>
      </c>
      <c r="BN46" s="9" t="s">
        <v>107</v>
      </c>
      <c r="BP46" s="9" t="s">
        <v>121</v>
      </c>
      <c r="BQ46" s="11" t="s">
        <v>135</v>
      </c>
      <c r="BR46" s="9" t="s">
        <v>134</v>
      </c>
      <c r="CC46" s="11" t="s">
        <v>145</v>
      </c>
      <c r="CD46" s="9" t="s">
        <v>135</v>
      </c>
      <c r="CE46" s="20"/>
      <c r="CF46" s="16">
        <f t="shared" si="11"/>
        <v>0</v>
      </c>
      <c r="CG46" s="20"/>
      <c r="CH46" s="16">
        <f t="shared" si="12"/>
        <v>0</v>
      </c>
      <c r="CI46" s="20"/>
      <c r="CJ46" s="16">
        <f t="shared" si="13"/>
        <v>0</v>
      </c>
      <c r="CK46" s="11" t="s">
        <v>1359</v>
      </c>
      <c r="CL46" s="9" t="s">
        <v>334</v>
      </c>
      <c r="CM46" s="11" t="s">
        <v>135</v>
      </c>
      <c r="CT46" s="12"/>
      <c r="CW46" s="67"/>
      <c r="DC46" s="11" t="s">
        <v>336</v>
      </c>
      <c r="DP46" s="12"/>
      <c r="DQ46" s="35" t="str">
        <f t="shared" si="10"/>
        <v>OK</v>
      </c>
      <c r="EE46" s="21"/>
      <c r="EL46" s="12"/>
      <c r="EW46" s="10" t="s">
        <v>2073</v>
      </c>
      <c r="FR46" s="16" t="str">
        <f t="shared" si="14"/>
        <v>CE</v>
      </c>
      <c r="FS46" s="11" t="s">
        <v>1356</v>
      </c>
      <c r="FT46" s="9" t="s">
        <v>276</v>
      </c>
      <c r="FU46" s="11" t="s">
        <v>276</v>
      </c>
      <c r="FV46" s="9" t="s">
        <v>193</v>
      </c>
      <c r="GD46" s="9" t="s">
        <v>227</v>
      </c>
      <c r="GE46" s="11" t="s">
        <v>195</v>
      </c>
      <c r="GF46" s="9" t="s">
        <v>203</v>
      </c>
      <c r="GH46" s="9"/>
      <c r="GI46" s="11" t="s">
        <v>135</v>
      </c>
      <c r="GP46" s="12"/>
      <c r="GQ46" s="22" t="str">
        <f t="shared" si="15"/>
        <v>OK</v>
      </c>
      <c r="GZ46" s="9" t="s">
        <v>134</v>
      </c>
      <c r="HA46" s="11" t="s">
        <v>160</v>
      </c>
      <c r="HB46" s="9" t="s">
        <v>1360</v>
      </c>
      <c r="HE46" s="21">
        <v>5000</v>
      </c>
      <c r="HF46" s="17" t="str">
        <f t="shared" si="16"/>
        <v>OK</v>
      </c>
      <c r="HG46" s="11" t="s">
        <v>189</v>
      </c>
      <c r="HM46" s="21"/>
      <c r="HN46" s="17" t="str">
        <f t="shared" si="17"/>
        <v>OK</v>
      </c>
      <c r="HQ46" s="11" t="s">
        <v>135</v>
      </c>
      <c r="HY46" s="19" t="str">
        <f t="shared" si="18"/>
        <v>OK</v>
      </c>
      <c r="HZ46" s="9" t="s">
        <v>134</v>
      </c>
      <c r="IA46" s="11" t="s">
        <v>270</v>
      </c>
      <c r="IB46" s="9" t="s">
        <v>1331</v>
      </c>
      <c r="IE46" s="11" t="s">
        <v>135</v>
      </c>
      <c r="IF46" s="23">
        <v>41838</v>
      </c>
      <c r="IG46" s="23">
        <v>41838</v>
      </c>
      <c r="IH46" s="23">
        <v>41851</v>
      </c>
      <c r="II46" s="23"/>
      <c r="IJ46" s="23">
        <v>41976</v>
      </c>
      <c r="IK46" s="23"/>
    </row>
    <row r="47" spans="1:245" x14ac:dyDescent="0.25">
      <c r="A47" s="8">
        <v>1.120192014606E+16</v>
      </c>
      <c r="B47" s="9" t="s">
        <v>60</v>
      </c>
      <c r="C47" s="10">
        <v>2304400</v>
      </c>
      <c r="D47" s="9" t="s">
        <v>658</v>
      </c>
      <c r="E47" s="10" t="s">
        <v>85</v>
      </c>
      <c r="AH47" s="33">
        <f t="shared" si="8"/>
        <v>1</v>
      </c>
      <c r="AI47" s="11" t="s">
        <v>1981</v>
      </c>
      <c r="AJ47" s="9" t="s">
        <v>83</v>
      </c>
      <c r="AK47" s="11" t="s">
        <v>340</v>
      </c>
      <c r="AL47" s="9" t="s">
        <v>488</v>
      </c>
      <c r="AM47" s="11" t="s">
        <v>1348</v>
      </c>
      <c r="AO47" s="11" t="s">
        <v>693</v>
      </c>
      <c r="AP47" s="9" t="s">
        <v>90</v>
      </c>
      <c r="AU47" s="11" t="s">
        <v>1349</v>
      </c>
      <c r="AV47" s="9" t="s">
        <v>83</v>
      </c>
      <c r="AW47" s="11" t="s">
        <v>95</v>
      </c>
      <c r="AX47" s="9" t="s">
        <v>413</v>
      </c>
      <c r="AY47" s="11" t="s">
        <v>1348</v>
      </c>
      <c r="BA47" s="11" t="s">
        <v>1350</v>
      </c>
      <c r="BB47" s="9" t="s">
        <v>83</v>
      </c>
      <c r="BC47" s="11" t="s">
        <v>96</v>
      </c>
      <c r="BD47" s="9" t="s">
        <v>522</v>
      </c>
      <c r="BE47" s="11" t="s">
        <v>1348</v>
      </c>
      <c r="BG47" s="11" t="s">
        <v>1361</v>
      </c>
      <c r="BH47" s="9" t="s">
        <v>90</v>
      </c>
      <c r="BM47" s="34">
        <f t="shared" si="9"/>
        <v>5</v>
      </c>
      <c r="BN47" s="9" t="s">
        <v>107</v>
      </c>
      <c r="BP47" s="9" t="s">
        <v>121</v>
      </c>
      <c r="BQ47" s="11" t="s">
        <v>135</v>
      </c>
      <c r="BR47" s="9" t="s">
        <v>135</v>
      </c>
      <c r="CC47" s="11" t="s">
        <v>145</v>
      </c>
      <c r="CD47" s="9" t="s">
        <v>135</v>
      </c>
      <c r="CE47" s="20"/>
      <c r="CF47" s="16">
        <f t="shared" si="11"/>
        <v>0</v>
      </c>
      <c r="CG47" s="20"/>
      <c r="CH47" s="16">
        <f t="shared" si="12"/>
        <v>0</v>
      </c>
      <c r="CI47" s="20"/>
      <c r="CJ47" s="16">
        <f t="shared" si="13"/>
        <v>0</v>
      </c>
      <c r="CK47" s="11" t="s">
        <v>1362</v>
      </c>
      <c r="CL47" s="9" t="s">
        <v>334</v>
      </c>
      <c r="CM47" s="11" t="s">
        <v>134</v>
      </c>
      <c r="CN47" s="9" t="s">
        <v>160</v>
      </c>
      <c r="CO47" s="11">
        <v>0</v>
      </c>
      <c r="CS47" s="11" t="s">
        <v>134</v>
      </c>
      <c r="CT47" s="12">
        <v>5000</v>
      </c>
      <c r="CU47" s="11" t="s">
        <v>173</v>
      </c>
      <c r="CW47" s="67" t="s">
        <v>189</v>
      </c>
      <c r="DC47" s="11" t="s">
        <v>336</v>
      </c>
      <c r="DP47" s="12"/>
      <c r="DQ47" s="35" t="str">
        <f t="shared" si="10"/>
        <v>OK</v>
      </c>
      <c r="EE47" s="21"/>
      <c r="EL47" s="12"/>
      <c r="EW47" s="10" t="s">
        <v>2073</v>
      </c>
      <c r="FR47" s="16" t="str">
        <f t="shared" si="14"/>
        <v>CE</v>
      </c>
      <c r="FS47" s="11" t="s">
        <v>1352</v>
      </c>
      <c r="FT47" s="9" t="s">
        <v>276</v>
      </c>
      <c r="FU47" s="11" t="s">
        <v>276</v>
      </c>
      <c r="FV47" s="9" t="s">
        <v>193</v>
      </c>
      <c r="GD47" s="9" t="s">
        <v>227</v>
      </c>
      <c r="GE47" s="11" t="s">
        <v>195</v>
      </c>
      <c r="GF47" s="9" t="s">
        <v>203</v>
      </c>
      <c r="GH47" s="9"/>
      <c r="GI47" s="11" t="s">
        <v>134</v>
      </c>
      <c r="GJ47" s="9" t="s">
        <v>160</v>
      </c>
      <c r="GK47" s="11">
        <v>0</v>
      </c>
      <c r="GL47" s="9" t="s">
        <v>1361</v>
      </c>
      <c r="GO47" s="11" t="s">
        <v>134</v>
      </c>
      <c r="GP47" s="12">
        <v>5000</v>
      </c>
      <c r="GQ47" s="22" t="str">
        <f t="shared" si="15"/>
        <v>OK</v>
      </c>
      <c r="GR47" s="9" t="s">
        <v>173</v>
      </c>
      <c r="GT47" s="9" t="s">
        <v>189</v>
      </c>
      <c r="GZ47" s="9" t="s">
        <v>134</v>
      </c>
      <c r="HA47" s="11" t="s">
        <v>160</v>
      </c>
      <c r="HB47" s="9" t="s">
        <v>1361</v>
      </c>
      <c r="HE47" s="21">
        <v>5000</v>
      </c>
      <c r="HF47" s="17" t="str">
        <f t="shared" si="16"/>
        <v>OK</v>
      </c>
      <c r="HG47" s="11" t="s">
        <v>189</v>
      </c>
      <c r="HM47" s="21"/>
      <c r="HN47" s="17" t="str">
        <f t="shared" si="17"/>
        <v>OK</v>
      </c>
      <c r="HQ47" s="11" t="s">
        <v>135</v>
      </c>
      <c r="HY47" s="19" t="str">
        <f t="shared" si="18"/>
        <v>OK</v>
      </c>
      <c r="HZ47" s="9" t="s">
        <v>134</v>
      </c>
      <c r="IA47" s="11" t="s">
        <v>270</v>
      </c>
      <c r="IB47" s="9" t="s">
        <v>1331</v>
      </c>
      <c r="IE47" s="11" t="s">
        <v>135</v>
      </c>
      <c r="IF47" s="23">
        <v>41838</v>
      </c>
      <c r="IG47" s="23">
        <v>41838</v>
      </c>
      <c r="IH47" s="23">
        <v>41855</v>
      </c>
      <c r="II47" s="23"/>
      <c r="IJ47" s="23">
        <v>41989</v>
      </c>
      <c r="IK47" s="23"/>
    </row>
    <row r="48" spans="1:245" x14ac:dyDescent="0.25">
      <c r="A48" s="8">
        <v>1.121042014606E+16</v>
      </c>
      <c r="B48" s="9" t="s">
        <v>60</v>
      </c>
      <c r="C48" s="10">
        <v>2304400</v>
      </c>
      <c r="D48" s="9" t="s">
        <v>658</v>
      </c>
      <c r="E48" s="10" t="s">
        <v>85</v>
      </c>
      <c r="AH48" s="33">
        <f t="shared" si="8"/>
        <v>1</v>
      </c>
      <c r="AI48" s="11" t="s">
        <v>1981</v>
      </c>
      <c r="AJ48" s="9" t="s">
        <v>83</v>
      </c>
      <c r="AK48" s="11" t="s">
        <v>340</v>
      </c>
      <c r="AL48" s="9" t="s">
        <v>488</v>
      </c>
      <c r="AM48" s="11" t="s">
        <v>1348</v>
      </c>
      <c r="AO48" s="11" t="s">
        <v>693</v>
      </c>
      <c r="AP48" s="9" t="s">
        <v>90</v>
      </c>
      <c r="AU48" s="11" t="s">
        <v>1349</v>
      </c>
      <c r="AV48" s="9" t="s">
        <v>83</v>
      </c>
      <c r="AW48" s="11" t="s">
        <v>95</v>
      </c>
      <c r="AX48" s="9" t="s">
        <v>413</v>
      </c>
      <c r="AY48" s="11" t="s">
        <v>1348</v>
      </c>
      <c r="BA48" s="11" t="s">
        <v>1350</v>
      </c>
      <c r="BB48" s="9" t="s">
        <v>83</v>
      </c>
      <c r="BC48" s="11" t="s">
        <v>96</v>
      </c>
      <c r="BD48" s="9" t="s">
        <v>522</v>
      </c>
      <c r="BE48" s="11" t="s">
        <v>1348</v>
      </c>
      <c r="BG48" s="11" t="s">
        <v>1363</v>
      </c>
      <c r="BH48" s="9" t="s">
        <v>90</v>
      </c>
      <c r="BM48" s="34">
        <f t="shared" si="9"/>
        <v>5</v>
      </c>
      <c r="BN48" s="9" t="s">
        <v>107</v>
      </c>
      <c r="BP48" s="9" t="s">
        <v>121</v>
      </c>
      <c r="BQ48" s="11" t="s">
        <v>135</v>
      </c>
      <c r="BR48" s="9" t="s">
        <v>135</v>
      </c>
      <c r="CC48" s="11" t="s">
        <v>145</v>
      </c>
      <c r="CD48" s="9" t="s">
        <v>135</v>
      </c>
      <c r="CE48" s="20"/>
      <c r="CF48" s="16">
        <f t="shared" si="11"/>
        <v>0</v>
      </c>
      <c r="CG48" s="20"/>
      <c r="CH48" s="16">
        <f t="shared" si="12"/>
        <v>0</v>
      </c>
      <c r="CI48" s="20"/>
      <c r="CJ48" s="16">
        <f t="shared" si="13"/>
        <v>0</v>
      </c>
      <c r="CK48" s="11" t="s">
        <v>1364</v>
      </c>
      <c r="CL48" s="9" t="s">
        <v>334</v>
      </c>
      <c r="CM48" s="11" t="s">
        <v>134</v>
      </c>
      <c r="CN48" s="9" t="s">
        <v>160</v>
      </c>
      <c r="CO48" s="11">
        <v>0</v>
      </c>
      <c r="CS48" s="11" t="s">
        <v>134</v>
      </c>
      <c r="CT48" s="12">
        <v>5000</v>
      </c>
      <c r="CU48" s="11" t="s">
        <v>173</v>
      </c>
      <c r="CW48" s="67" t="s">
        <v>189</v>
      </c>
      <c r="DC48" s="11" t="s">
        <v>336</v>
      </c>
      <c r="DP48" s="12"/>
      <c r="DQ48" s="35" t="str">
        <f t="shared" si="10"/>
        <v>OK</v>
      </c>
      <c r="EE48" s="21"/>
      <c r="EL48" s="12"/>
      <c r="EW48" s="10" t="s">
        <v>2073</v>
      </c>
      <c r="FR48" s="16" t="str">
        <f t="shared" si="14"/>
        <v>CE</v>
      </c>
      <c r="FS48" s="11" t="s">
        <v>1352</v>
      </c>
      <c r="FT48" s="9" t="s">
        <v>276</v>
      </c>
      <c r="FU48" s="11" t="s">
        <v>276</v>
      </c>
      <c r="FV48" s="9" t="s">
        <v>193</v>
      </c>
      <c r="GD48" s="9" t="s">
        <v>227</v>
      </c>
      <c r="GE48" s="11" t="s">
        <v>195</v>
      </c>
      <c r="GF48" s="9" t="s">
        <v>203</v>
      </c>
      <c r="GH48" s="9"/>
      <c r="GI48" s="11" t="s">
        <v>134</v>
      </c>
      <c r="GJ48" s="9" t="s">
        <v>160</v>
      </c>
      <c r="GK48" s="11">
        <v>0</v>
      </c>
      <c r="GL48" s="9" t="s">
        <v>1363</v>
      </c>
      <c r="GO48" s="11" t="s">
        <v>134</v>
      </c>
      <c r="GP48" s="12">
        <v>5000</v>
      </c>
      <c r="GQ48" s="22" t="str">
        <f t="shared" si="15"/>
        <v>OK</v>
      </c>
      <c r="GR48" s="9" t="s">
        <v>173</v>
      </c>
      <c r="GT48" s="9" t="s">
        <v>189</v>
      </c>
      <c r="GZ48" s="9" t="s">
        <v>134</v>
      </c>
      <c r="HA48" s="11" t="s">
        <v>160</v>
      </c>
      <c r="HB48" s="9" t="s">
        <v>1363</v>
      </c>
      <c r="HE48" s="21">
        <v>5000</v>
      </c>
      <c r="HF48" s="17" t="str">
        <f t="shared" si="16"/>
        <v>OK</v>
      </c>
      <c r="HG48" s="11" t="s">
        <v>189</v>
      </c>
      <c r="HM48" s="21"/>
      <c r="HN48" s="17" t="str">
        <f t="shared" si="17"/>
        <v>OK</v>
      </c>
      <c r="HQ48" s="11" t="s">
        <v>135</v>
      </c>
      <c r="HY48" s="19" t="str">
        <f t="shared" si="18"/>
        <v>OK</v>
      </c>
      <c r="HZ48" s="9" t="s">
        <v>134</v>
      </c>
      <c r="IA48" s="11" t="s">
        <v>270</v>
      </c>
      <c r="IB48" s="9" t="s">
        <v>1331</v>
      </c>
      <c r="IE48" s="11" t="s">
        <v>135</v>
      </c>
      <c r="IF48" s="23">
        <v>41838</v>
      </c>
      <c r="IG48" s="23">
        <v>41838</v>
      </c>
      <c r="IH48" s="23">
        <v>41855</v>
      </c>
      <c r="II48" s="23"/>
      <c r="IJ48" s="23">
        <v>41975</v>
      </c>
      <c r="IK48" s="23"/>
    </row>
    <row r="49" spans="1:245" x14ac:dyDescent="0.25">
      <c r="A49" s="8" t="s">
        <v>2060</v>
      </c>
      <c r="B49" s="9" t="s">
        <v>60</v>
      </c>
      <c r="C49" s="10">
        <v>2304400</v>
      </c>
      <c r="D49" s="9" t="s">
        <v>658</v>
      </c>
      <c r="E49" s="10" t="s">
        <v>85</v>
      </c>
      <c r="AH49" s="33">
        <f t="shared" si="8"/>
        <v>1</v>
      </c>
      <c r="AI49" s="11" t="s">
        <v>1981</v>
      </c>
      <c r="AJ49" s="9" t="s">
        <v>83</v>
      </c>
      <c r="AK49" s="11" t="s">
        <v>340</v>
      </c>
      <c r="AL49" s="9" t="s">
        <v>488</v>
      </c>
      <c r="AM49" s="11" t="s">
        <v>1348</v>
      </c>
      <c r="AO49" s="11" t="s">
        <v>693</v>
      </c>
      <c r="AP49" s="9" t="s">
        <v>90</v>
      </c>
      <c r="AU49" s="11" t="s">
        <v>1349</v>
      </c>
      <c r="AV49" s="9" t="s">
        <v>83</v>
      </c>
      <c r="AW49" s="11" t="s">
        <v>95</v>
      </c>
      <c r="AX49" s="9" t="s">
        <v>413</v>
      </c>
      <c r="AY49" s="11" t="s">
        <v>1348</v>
      </c>
      <c r="BA49" s="11" t="s">
        <v>1350</v>
      </c>
      <c r="BB49" s="9" t="s">
        <v>83</v>
      </c>
      <c r="BC49" s="11" t="s">
        <v>96</v>
      </c>
      <c r="BD49" s="9" t="s">
        <v>522</v>
      </c>
      <c r="BE49" s="11" t="s">
        <v>1348</v>
      </c>
      <c r="BG49" s="11" t="s">
        <v>1363</v>
      </c>
      <c r="BH49" s="9" t="s">
        <v>90</v>
      </c>
      <c r="BM49" s="34">
        <f t="shared" si="9"/>
        <v>5</v>
      </c>
      <c r="BN49" s="9" t="s">
        <v>107</v>
      </c>
      <c r="BP49" s="9" t="s">
        <v>121</v>
      </c>
      <c r="BQ49" s="11" t="s">
        <v>135</v>
      </c>
      <c r="BR49" s="9" t="s">
        <v>134</v>
      </c>
      <c r="CC49" s="11" t="s">
        <v>145</v>
      </c>
      <c r="CD49" s="9" t="s">
        <v>135</v>
      </c>
      <c r="CE49" s="20"/>
      <c r="CF49" s="16">
        <f t="shared" si="11"/>
        <v>0</v>
      </c>
      <c r="CG49" s="20"/>
      <c r="CH49" s="16">
        <f t="shared" si="12"/>
        <v>0</v>
      </c>
      <c r="CI49" s="20"/>
      <c r="CJ49" s="16">
        <f t="shared" si="13"/>
        <v>0</v>
      </c>
      <c r="CK49" s="11" t="s">
        <v>1365</v>
      </c>
      <c r="CL49" s="9" t="s">
        <v>334</v>
      </c>
      <c r="CM49" s="11" t="s">
        <v>135</v>
      </c>
      <c r="CT49" s="12"/>
      <c r="CW49" s="67"/>
      <c r="DC49" s="11" t="s">
        <v>336</v>
      </c>
      <c r="DP49" s="12"/>
      <c r="DQ49" s="35" t="str">
        <f t="shared" si="10"/>
        <v>OK</v>
      </c>
      <c r="EE49" s="21"/>
      <c r="EL49" s="12"/>
      <c r="EW49" s="10" t="s">
        <v>2073</v>
      </c>
      <c r="FR49" s="16" t="str">
        <f t="shared" si="14"/>
        <v>CE</v>
      </c>
      <c r="FS49" s="11" t="s">
        <v>1356</v>
      </c>
      <c r="FT49" s="9" t="s">
        <v>276</v>
      </c>
      <c r="FU49" s="11" t="s">
        <v>276</v>
      </c>
      <c r="FV49" s="9" t="s">
        <v>193</v>
      </c>
      <c r="GD49" s="9" t="s">
        <v>227</v>
      </c>
      <c r="GE49" s="11" t="s">
        <v>195</v>
      </c>
      <c r="GF49" s="9" t="s">
        <v>203</v>
      </c>
      <c r="GH49" s="9"/>
      <c r="GI49" s="11" t="s">
        <v>135</v>
      </c>
      <c r="GP49" s="12"/>
      <c r="GQ49" s="22" t="str">
        <f t="shared" si="15"/>
        <v>OK</v>
      </c>
      <c r="GZ49" s="9" t="s">
        <v>134</v>
      </c>
      <c r="HA49" s="11" t="s">
        <v>160</v>
      </c>
      <c r="HB49" s="9" t="s">
        <v>1363</v>
      </c>
      <c r="HE49" s="21">
        <v>5000</v>
      </c>
      <c r="HF49" s="17" t="str">
        <f t="shared" si="16"/>
        <v>OK</v>
      </c>
      <c r="HG49" s="11" t="s">
        <v>189</v>
      </c>
      <c r="HM49" s="21"/>
      <c r="HN49" s="17" t="str">
        <f t="shared" si="17"/>
        <v>OK</v>
      </c>
      <c r="HQ49" s="11" t="s">
        <v>135</v>
      </c>
      <c r="HY49" s="19" t="str">
        <f t="shared" si="18"/>
        <v>OK</v>
      </c>
      <c r="HZ49" s="9" t="s">
        <v>134</v>
      </c>
      <c r="IA49" s="11" t="s">
        <v>270</v>
      </c>
      <c r="IB49" s="9" t="s">
        <v>1331</v>
      </c>
      <c r="IE49" s="11" t="s">
        <v>135</v>
      </c>
      <c r="IF49" s="23">
        <v>41838</v>
      </c>
      <c r="IG49" s="23">
        <v>41838</v>
      </c>
      <c r="IH49" s="23">
        <v>41851</v>
      </c>
      <c r="II49" s="23"/>
      <c r="IJ49" s="23">
        <v>41976</v>
      </c>
      <c r="IK49" s="23"/>
    </row>
    <row r="50" spans="1:245" x14ac:dyDescent="0.25">
      <c r="A50" s="8">
        <v>1.123712014606E+16</v>
      </c>
      <c r="B50" s="9" t="s">
        <v>60</v>
      </c>
      <c r="C50" s="10">
        <v>2304400</v>
      </c>
      <c r="D50" s="9" t="s">
        <v>658</v>
      </c>
      <c r="E50" s="10" t="s">
        <v>85</v>
      </c>
      <c r="AH50" s="33">
        <f t="shared" si="8"/>
        <v>1</v>
      </c>
      <c r="AI50" s="11" t="s">
        <v>1981</v>
      </c>
      <c r="AJ50" s="9" t="s">
        <v>83</v>
      </c>
      <c r="AK50" s="11" t="s">
        <v>340</v>
      </c>
      <c r="AL50" s="9" t="s">
        <v>488</v>
      </c>
      <c r="AM50" s="11" t="s">
        <v>1348</v>
      </c>
      <c r="AO50" s="11" t="s">
        <v>693</v>
      </c>
      <c r="AP50" s="9" t="s">
        <v>90</v>
      </c>
      <c r="AU50" s="11" t="s">
        <v>1349</v>
      </c>
      <c r="AV50" s="9" t="s">
        <v>83</v>
      </c>
      <c r="AW50" s="11" t="s">
        <v>95</v>
      </c>
      <c r="AX50" s="9" t="s">
        <v>413</v>
      </c>
      <c r="AY50" s="11" t="s">
        <v>1348</v>
      </c>
      <c r="BA50" s="11" t="s">
        <v>1350</v>
      </c>
      <c r="BB50" s="9" t="s">
        <v>83</v>
      </c>
      <c r="BC50" s="11" t="s">
        <v>96</v>
      </c>
      <c r="BD50" s="9" t="s">
        <v>522</v>
      </c>
      <c r="BE50" s="11" t="s">
        <v>1348</v>
      </c>
      <c r="BG50" s="11" t="s">
        <v>1351</v>
      </c>
      <c r="BH50" s="9" t="s">
        <v>83</v>
      </c>
      <c r="BI50" s="11" t="s">
        <v>339</v>
      </c>
      <c r="BJ50" s="9" t="s">
        <v>522</v>
      </c>
      <c r="BK50" s="11" t="s">
        <v>1348</v>
      </c>
      <c r="BM50" s="34">
        <f t="shared" si="9"/>
        <v>5</v>
      </c>
      <c r="BN50" s="9" t="s">
        <v>107</v>
      </c>
      <c r="BP50" s="9" t="s">
        <v>121</v>
      </c>
      <c r="BQ50" s="11" t="s">
        <v>135</v>
      </c>
      <c r="BR50" s="9" t="s">
        <v>134</v>
      </c>
      <c r="CC50" s="11" t="s">
        <v>145</v>
      </c>
      <c r="CD50" s="9" t="s">
        <v>135</v>
      </c>
      <c r="CE50" s="20"/>
      <c r="CF50" s="16">
        <f t="shared" si="11"/>
        <v>0</v>
      </c>
      <c r="CG50" s="20"/>
      <c r="CH50" s="16">
        <f t="shared" si="12"/>
        <v>0</v>
      </c>
      <c r="CI50" s="20"/>
      <c r="CJ50" s="16">
        <f t="shared" si="13"/>
        <v>0</v>
      </c>
      <c r="CK50" s="11" t="s">
        <v>1366</v>
      </c>
      <c r="CL50" s="9" t="s">
        <v>334</v>
      </c>
      <c r="CM50" s="11" t="s">
        <v>135</v>
      </c>
      <c r="CT50" s="12"/>
      <c r="CW50" s="67"/>
      <c r="DC50" s="11" t="s">
        <v>336</v>
      </c>
      <c r="DP50" s="12"/>
      <c r="DQ50" s="35" t="str">
        <f t="shared" si="10"/>
        <v>OK</v>
      </c>
      <c r="EE50" s="21"/>
      <c r="EL50" s="12"/>
      <c r="EW50" s="10" t="s">
        <v>2073</v>
      </c>
      <c r="FR50" s="16" t="str">
        <f t="shared" si="14"/>
        <v>CE</v>
      </c>
      <c r="FS50" s="11" t="s">
        <v>1356</v>
      </c>
      <c r="FT50" s="9" t="s">
        <v>276</v>
      </c>
      <c r="FU50" s="11" t="s">
        <v>276</v>
      </c>
      <c r="FV50" s="9" t="s">
        <v>193</v>
      </c>
      <c r="GD50" s="9" t="s">
        <v>227</v>
      </c>
      <c r="GE50" s="11" t="s">
        <v>195</v>
      </c>
      <c r="GF50" s="9" t="s">
        <v>203</v>
      </c>
      <c r="GH50" s="9"/>
      <c r="GI50" s="11" t="s">
        <v>135</v>
      </c>
      <c r="GP50" s="12"/>
      <c r="GQ50" s="22" t="str">
        <f t="shared" si="15"/>
        <v>OK</v>
      </c>
      <c r="GZ50" s="9" t="s">
        <v>134</v>
      </c>
      <c r="HA50" s="11" t="s">
        <v>161</v>
      </c>
      <c r="HE50" s="21"/>
      <c r="HF50" s="17" t="str">
        <f t="shared" si="16"/>
        <v>OK</v>
      </c>
      <c r="HH50" s="9" t="s">
        <v>189</v>
      </c>
      <c r="HM50" s="21"/>
      <c r="HN50" s="17" t="str">
        <f t="shared" si="17"/>
        <v>OK</v>
      </c>
      <c r="HQ50" s="11" t="s">
        <v>135</v>
      </c>
      <c r="HY50" s="19" t="str">
        <f t="shared" si="18"/>
        <v>OK</v>
      </c>
      <c r="HZ50" s="9" t="s">
        <v>135</v>
      </c>
      <c r="IE50" s="11" t="s">
        <v>134</v>
      </c>
      <c r="IF50" s="23">
        <v>41838</v>
      </c>
      <c r="IG50" s="23">
        <v>41838</v>
      </c>
      <c r="IH50" s="23">
        <v>41851</v>
      </c>
      <c r="II50" s="23"/>
      <c r="IJ50" s="23">
        <v>41990</v>
      </c>
      <c r="IK50" s="23"/>
    </row>
    <row r="51" spans="1:245" x14ac:dyDescent="0.25">
      <c r="A51" s="8">
        <v>1.126262014606E+16</v>
      </c>
      <c r="B51" s="9" t="s">
        <v>60</v>
      </c>
      <c r="C51" s="10">
        <v>2304400</v>
      </c>
      <c r="D51" s="9" t="s">
        <v>658</v>
      </c>
      <c r="E51" s="10" t="s">
        <v>85</v>
      </c>
      <c r="AH51" s="33">
        <f t="shared" si="8"/>
        <v>1</v>
      </c>
      <c r="AI51" s="11" t="s">
        <v>1981</v>
      </c>
      <c r="AJ51" s="9" t="s">
        <v>83</v>
      </c>
      <c r="AK51" s="11" t="s">
        <v>340</v>
      </c>
      <c r="AL51" s="9" t="s">
        <v>488</v>
      </c>
      <c r="AM51" s="11" t="s">
        <v>1348</v>
      </c>
      <c r="AO51" s="11" t="s">
        <v>693</v>
      </c>
      <c r="AP51" s="9" t="s">
        <v>90</v>
      </c>
      <c r="AU51" s="11" t="s">
        <v>1349</v>
      </c>
      <c r="AV51" s="9" t="s">
        <v>83</v>
      </c>
      <c r="AW51" s="11" t="s">
        <v>95</v>
      </c>
      <c r="AX51" s="9" t="s">
        <v>413</v>
      </c>
      <c r="AY51" s="11" t="s">
        <v>1348</v>
      </c>
      <c r="BA51" s="11" t="s">
        <v>1350</v>
      </c>
      <c r="BB51" s="9" t="s">
        <v>83</v>
      </c>
      <c r="BC51" s="11" t="s">
        <v>96</v>
      </c>
      <c r="BD51" s="9" t="s">
        <v>522</v>
      </c>
      <c r="BE51" s="11" t="s">
        <v>1348</v>
      </c>
      <c r="BG51" s="11" t="s">
        <v>1368</v>
      </c>
      <c r="BH51" s="9" t="s">
        <v>90</v>
      </c>
      <c r="BM51" s="34">
        <f t="shared" si="9"/>
        <v>5</v>
      </c>
      <c r="BN51" s="9" t="s">
        <v>107</v>
      </c>
      <c r="BP51" s="9" t="s">
        <v>121</v>
      </c>
      <c r="BQ51" s="11" t="s">
        <v>135</v>
      </c>
      <c r="BR51" s="9" t="s">
        <v>134</v>
      </c>
      <c r="CC51" s="11" t="s">
        <v>145</v>
      </c>
      <c r="CD51" s="9" t="s">
        <v>135</v>
      </c>
      <c r="CE51" s="20"/>
      <c r="CF51" s="16">
        <f t="shared" si="11"/>
        <v>0</v>
      </c>
      <c r="CG51" s="20"/>
      <c r="CH51" s="16">
        <f t="shared" si="12"/>
        <v>0</v>
      </c>
      <c r="CI51" s="20"/>
      <c r="CJ51" s="16">
        <f t="shared" si="13"/>
        <v>0</v>
      </c>
      <c r="CK51" s="11" t="s">
        <v>1367</v>
      </c>
      <c r="CL51" s="9" t="s">
        <v>334</v>
      </c>
      <c r="CM51" s="11" t="s">
        <v>135</v>
      </c>
      <c r="CT51" s="12"/>
      <c r="CW51" s="67"/>
      <c r="DC51" s="11" t="s">
        <v>336</v>
      </c>
      <c r="DP51" s="12"/>
      <c r="DQ51" s="35" t="str">
        <f t="shared" si="10"/>
        <v>OK</v>
      </c>
      <c r="EE51" s="21"/>
      <c r="EL51" s="12"/>
      <c r="EW51" s="10" t="s">
        <v>2073</v>
      </c>
      <c r="FR51" s="16" t="str">
        <f t="shared" si="14"/>
        <v>CE</v>
      </c>
      <c r="FS51" s="11" t="s">
        <v>1356</v>
      </c>
      <c r="FT51" s="9" t="s">
        <v>276</v>
      </c>
      <c r="FU51" s="11" t="s">
        <v>276</v>
      </c>
      <c r="FV51" s="9" t="s">
        <v>193</v>
      </c>
      <c r="GD51" s="9" t="s">
        <v>227</v>
      </c>
      <c r="GE51" s="11" t="s">
        <v>195</v>
      </c>
      <c r="GF51" s="9" t="s">
        <v>203</v>
      </c>
      <c r="GH51" s="9"/>
      <c r="GI51" s="11" t="s">
        <v>135</v>
      </c>
      <c r="GP51" s="12"/>
      <c r="GQ51" s="22" t="str">
        <f t="shared" si="15"/>
        <v>OK</v>
      </c>
      <c r="GZ51" s="9" t="s">
        <v>134</v>
      </c>
      <c r="HA51" s="11" t="s">
        <v>160</v>
      </c>
      <c r="HB51" s="9" t="s">
        <v>1368</v>
      </c>
      <c r="HE51" s="21">
        <v>5000</v>
      </c>
      <c r="HF51" s="17" t="str">
        <f t="shared" si="16"/>
        <v>OK</v>
      </c>
      <c r="HG51" s="11" t="s">
        <v>189</v>
      </c>
      <c r="HM51" s="21"/>
      <c r="HN51" s="17" t="str">
        <f t="shared" si="17"/>
        <v>OK</v>
      </c>
      <c r="HQ51" s="11" t="s">
        <v>135</v>
      </c>
      <c r="HY51" s="19" t="str">
        <f t="shared" si="18"/>
        <v>OK</v>
      </c>
      <c r="HZ51" s="9" t="s">
        <v>134</v>
      </c>
      <c r="IA51" s="11" t="s">
        <v>270</v>
      </c>
      <c r="IB51" s="9" t="s">
        <v>1331</v>
      </c>
      <c r="IE51" s="11" t="s">
        <v>135</v>
      </c>
      <c r="IF51" s="23">
        <v>41838</v>
      </c>
      <c r="IG51" s="23">
        <v>41838</v>
      </c>
      <c r="IH51" s="23">
        <v>41851</v>
      </c>
      <c r="II51" s="23"/>
      <c r="IJ51" s="23">
        <v>41976</v>
      </c>
      <c r="IK51" s="23"/>
    </row>
    <row r="52" spans="1:245" x14ac:dyDescent="0.25">
      <c r="A52" s="8">
        <v>1.128932014606E+16</v>
      </c>
      <c r="B52" s="9" t="s">
        <v>60</v>
      </c>
      <c r="C52" s="10">
        <v>2304400</v>
      </c>
      <c r="D52" s="9" t="s">
        <v>658</v>
      </c>
      <c r="E52" s="10" t="s">
        <v>85</v>
      </c>
      <c r="AH52" s="33">
        <f t="shared" si="8"/>
        <v>1</v>
      </c>
      <c r="AI52" s="11" t="s">
        <v>1981</v>
      </c>
      <c r="AJ52" s="9" t="s">
        <v>83</v>
      </c>
      <c r="AK52" s="11" t="s">
        <v>340</v>
      </c>
      <c r="AL52" s="9" t="s">
        <v>488</v>
      </c>
      <c r="AM52" s="11" t="s">
        <v>1348</v>
      </c>
      <c r="AO52" s="11" t="s">
        <v>693</v>
      </c>
      <c r="AP52" s="9" t="s">
        <v>90</v>
      </c>
      <c r="AU52" s="11" t="s">
        <v>1349</v>
      </c>
      <c r="AV52" s="9" t="s">
        <v>83</v>
      </c>
      <c r="AW52" s="11" t="s">
        <v>95</v>
      </c>
      <c r="AX52" s="9" t="s">
        <v>413</v>
      </c>
      <c r="AY52" s="11" t="s">
        <v>1348</v>
      </c>
      <c r="BA52" s="11" t="s">
        <v>1350</v>
      </c>
      <c r="BB52" s="9" t="s">
        <v>83</v>
      </c>
      <c r="BC52" s="11" t="s">
        <v>96</v>
      </c>
      <c r="BD52" s="9" t="s">
        <v>522</v>
      </c>
      <c r="BE52" s="11" t="s">
        <v>1348</v>
      </c>
      <c r="BG52" s="11" t="s">
        <v>692</v>
      </c>
      <c r="BH52" s="9" t="s">
        <v>90</v>
      </c>
      <c r="BM52" s="34">
        <f t="shared" si="9"/>
        <v>5</v>
      </c>
      <c r="BN52" s="9" t="s">
        <v>107</v>
      </c>
      <c r="BP52" s="9" t="s">
        <v>121</v>
      </c>
      <c r="BQ52" s="11" t="s">
        <v>135</v>
      </c>
      <c r="BR52" s="9" t="s">
        <v>135</v>
      </c>
      <c r="CC52" s="11" t="s">
        <v>145</v>
      </c>
      <c r="CD52" s="9" t="s">
        <v>135</v>
      </c>
      <c r="CE52" s="20"/>
      <c r="CF52" s="16">
        <f t="shared" si="11"/>
        <v>0</v>
      </c>
      <c r="CG52" s="20"/>
      <c r="CH52" s="16">
        <f t="shared" si="12"/>
        <v>0</v>
      </c>
      <c r="CI52" s="20"/>
      <c r="CJ52" s="16">
        <f t="shared" si="13"/>
        <v>0</v>
      </c>
      <c r="CK52" s="11" t="s">
        <v>1369</v>
      </c>
      <c r="CL52" s="9" t="s">
        <v>334</v>
      </c>
      <c r="CM52" s="11" t="s">
        <v>134</v>
      </c>
      <c r="CN52" s="9" t="s">
        <v>160</v>
      </c>
      <c r="CO52" s="11">
        <v>0</v>
      </c>
      <c r="CS52" s="11" t="s">
        <v>134</v>
      </c>
      <c r="CT52" s="12">
        <v>5000</v>
      </c>
      <c r="CU52" s="11" t="s">
        <v>173</v>
      </c>
      <c r="CW52" s="67" t="s">
        <v>189</v>
      </c>
      <c r="DC52" s="11" t="s">
        <v>336</v>
      </c>
      <c r="DP52" s="12"/>
      <c r="DQ52" s="35" t="str">
        <f t="shared" si="10"/>
        <v>OK</v>
      </c>
      <c r="EE52" s="21"/>
      <c r="EL52" s="12"/>
      <c r="EW52" s="10" t="s">
        <v>2073</v>
      </c>
      <c r="FR52" s="16" t="str">
        <f t="shared" si="14"/>
        <v>CE</v>
      </c>
      <c r="FS52" s="11" t="s">
        <v>1352</v>
      </c>
      <c r="FT52" s="9" t="s">
        <v>276</v>
      </c>
      <c r="FU52" s="11" t="s">
        <v>276</v>
      </c>
      <c r="FV52" s="9" t="s">
        <v>193</v>
      </c>
      <c r="GD52" s="9" t="s">
        <v>227</v>
      </c>
      <c r="GE52" s="11" t="s">
        <v>195</v>
      </c>
      <c r="GF52" s="9" t="s">
        <v>203</v>
      </c>
      <c r="GH52" s="9"/>
      <c r="GI52" s="11" t="s">
        <v>134</v>
      </c>
      <c r="GJ52" s="9" t="s">
        <v>160</v>
      </c>
      <c r="GK52" s="11">
        <v>0</v>
      </c>
      <c r="GL52" s="9" t="s">
        <v>692</v>
      </c>
      <c r="GO52" s="11" t="s">
        <v>134</v>
      </c>
      <c r="GP52" s="12">
        <v>5000</v>
      </c>
      <c r="GQ52" s="22" t="str">
        <f t="shared" si="15"/>
        <v>OK</v>
      </c>
      <c r="GR52" s="9" t="s">
        <v>173</v>
      </c>
      <c r="GT52" s="9" t="s">
        <v>189</v>
      </c>
      <c r="GZ52" s="9" t="s">
        <v>134</v>
      </c>
      <c r="HA52" s="11" t="s">
        <v>160</v>
      </c>
      <c r="HB52" s="9" t="s">
        <v>692</v>
      </c>
      <c r="HE52" s="21">
        <v>5000</v>
      </c>
      <c r="HF52" s="17" t="str">
        <f t="shared" si="16"/>
        <v>OK</v>
      </c>
      <c r="HG52" s="11" t="s">
        <v>189</v>
      </c>
      <c r="HM52" s="21"/>
      <c r="HN52" s="17" t="str">
        <f t="shared" si="17"/>
        <v>OK</v>
      </c>
      <c r="HQ52" s="11" t="s">
        <v>135</v>
      </c>
      <c r="HY52" s="19" t="str">
        <f t="shared" si="18"/>
        <v>OK</v>
      </c>
      <c r="HZ52" s="9" t="s">
        <v>134</v>
      </c>
      <c r="IA52" s="11" t="s">
        <v>270</v>
      </c>
      <c r="IB52" s="9" t="s">
        <v>1331</v>
      </c>
      <c r="IE52" s="11" t="s">
        <v>135</v>
      </c>
      <c r="IF52" s="23">
        <v>41838</v>
      </c>
      <c r="IG52" s="23">
        <v>41838</v>
      </c>
      <c r="IH52" s="23">
        <v>41855</v>
      </c>
      <c r="II52" s="23"/>
      <c r="IJ52" s="23">
        <v>41975</v>
      </c>
      <c r="IK52" s="23"/>
    </row>
    <row r="53" spans="1:245" x14ac:dyDescent="0.25">
      <c r="A53" s="8">
        <v>1.129782014606E+16</v>
      </c>
      <c r="B53" s="9" t="s">
        <v>60</v>
      </c>
      <c r="C53" s="10">
        <v>2304400</v>
      </c>
      <c r="D53" s="9" t="s">
        <v>658</v>
      </c>
      <c r="E53" s="10" t="s">
        <v>85</v>
      </c>
      <c r="AH53" s="33">
        <f t="shared" si="8"/>
        <v>1</v>
      </c>
      <c r="AI53" s="11" t="s">
        <v>1981</v>
      </c>
      <c r="AJ53" s="9" t="s">
        <v>83</v>
      </c>
      <c r="AK53" s="11" t="s">
        <v>340</v>
      </c>
      <c r="AL53" s="9" t="s">
        <v>488</v>
      </c>
      <c r="AM53" s="11" t="s">
        <v>1348</v>
      </c>
      <c r="AO53" s="11" t="s">
        <v>693</v>
      </c>
      <c r="AP53" s="9" t="s">
        <v>90</v>
      </c>
      <c r="AU53" s="11" t="s">
        <v>1349</v>
      </c>
      <c r="AV53" s="9" t="s">
        <v>83</v>
      </c>
      <c r="AW53" s="11" t="s">
        <v>95</v>
      </c>
      <c r="AX53" s="9" t="s">
        <v>413</v>
      </c>
      <c r="AY53" s="11" t="s">
        <v>1348</v>
      </c>
      <c r="BA53" s="11" t="s">
        <v>1350</v>
      </c>
      <c r="BB53" s="9" t="s">
        <v>83</v>
      </c>
      <c r="BC53" s="11" t="s">
        <v>96</v>
      </c>
      <c r="BD53" s="9" t="s">
        <v>522</v>
      </c>
      <c r="BE53" s="11" t="s">
        <v>1348</v>
      </c>
      <c r="BG53" s="11" t="s">
        <v>692</v>
      </c>
      <c r="BH53" s="9" t="s">
        <v>90</v>
      </c>
      <c r="BM53" s="34">
        <f t="shared" si="9"/>
        <v>5</v>
      </c>
      <c r="BN53" s="9" t="s">
        <v>107</v>
      </c>
      <c r="BP53" s="9" t="s">
        <v>121</v>
      </c>
      <c r="BQ53" s="11" t="s">
        <v>135</v>
      </c>
      <c r="BR53" s="9" t="s">
        <v>135</v>
      </c>
      <c r="CC53" s="11" t="s">
        <v>145</v>
      </c>
      <c r="CD53" s="9" t="s">
        <v>135</v>
      </c>
      <c r="CE53" s="20"/>
      <c r="CF53" s="16">
        <f t="shared" si="11"/>
        <v>0</v>
      </c>
      <c r="CG53" s="20"/>
      <c r="CH53" s="16">
        <f t="shared" si="12"/>
        <v>0</v>
      </c>
      <c r="CI53" s="20"/>
      <c r="CJ53" s="16">
        <f t="shared" si="13"/>
        <v>0</v>
      </c>
      <c r="CK53" s="11" t="s">
        <v>1370</v>
      </c>
      <c r="CL53" s="9" t="s">
        <v>334</v>
      </c>
      <c r="CM53" s="11" t="s">
        <v>134</v>
      </c>
      <c r="CN53" s="9" t="s">
        <v>160</v>
      </c>
      <c r="CO53" s="11">
        <v>0</v>
      </c>
      <c r="CS53" s="11" t="s">
        <v>134</v>
      </c>
      <c r="CT53" s="12">
        <v>5000</v>
      </c>
      <c r="CU53" s="11" t="s">
        <v>173</v>
      </c>
      <c r="CW53" s="67" t="s">
        <v>189</v>
      </c>
      <c r="DC53" s="11" t="s">
        <v>336</v>
      </c>
      <c r="DP53" s="12"/>
      <c r="DQ53" s="35" t="str">
        <f t="shared" si="10"/>
        <v>OK</v>
      </c>
      <c r="EE53" s="21"/>
      <c r="EL53" s="12"/>
      <c r="EW53" s="10" t="s">
        <v>2073</v>
      </c>
      <c r="FR53" s="16" t="str">
        <f t="shared" si="14"/>
        <v>CE</v>
      </c>
      <c r="FS53" s="11" t="s">
        <v>1352</v>
      </c>
      <c r="FT53" s="9" t="s">
        <v>276</v>
      </c>
      <c r="FU53" s="11" t="s">
        <v>276</v>
      </c>
      <c r="FV53" s="9" t="s">
        <v>193</v>
      </c>
      <c r="GD53" s="9" t="s">
        <v>227</v>
      </c>
      <c r="GE53" s="11" t="s">
        <v>195</v>
      </c>
      <c r="GF53" s="9" t="s">
        <v>203</v>
      </c>
      <c r="GH53" s="9"/>
      <c r="GI53" s="11" t="s">
        <v>134</v>
      </c>
      <c r="GJ53" s="9" t="s">
        <v>160</v>
      </c>
      <c r="GK53" s="11">
        <v>0</v>
      </c>
      <c r="GL53" s="9" t="s">
        <v>692</v>
      </c>
      <c r="GO53" s="11" t="s">
        <v>134</v>
      </c>
      <c r="GP53" s="12">
        <v>5000</v>
      </c>
      <c r="GQ53" s="22" t="str">
        <f t="shared" si="15"/>
        <v>OK</v>
      </c>
      <c r="GR53" s="9" t="s">
        <v>173</v>
      </c>
      <c r="GT53" s="9" t="s">
        <v>189</v>
      </c>
      <c r="GZ53" s="9" t="s">
        <v>134</v>
      </c>
      <c r="HA53" s="11" t="s">
        <v>160</v>
      </c>
      <c r="HB53" s="9" t="s">
        <v>692</v>
      </c>
      <c r="HE53" s="21">
        <v>5000</v>
      </c>
      <c r="HF53" s="17" t="str">
        <f t="shared" si="16"/>
        <v>OK</v>
      </c>
      <c r="HG53" s="11" t="s">
        <v>189</v>
      </c>
      <c r="HM53" s="21"/>
      <c r="HN53" s="17" t="str">
        <f t="shared" si="17"/>
        <v>OK</v>
      </c>
      <c r="HQ53" s="11" t="s">
        <v>135</v>
      </c>
      <c r="HY53" s="19" t="str">
        <f t="shared" si="18"/>
        <v>OK</v>
      </c>
      <c r="HZ53" s="9" t="s">
        <v>134</v>
      </c>
      <c r="IA53" s="11" t="s">
        <v>270</v>
      </c>
      <c r="IB53" s="9" t="s">
        <v>1331</v>
      </c>
      <c r="IE53" s="11" t="s">
        <v>135</v>
      </c>
      <c r="IF53" s="23">
        <v>41838</v>
      </c>
      <c r="IG53" s="23">
        <v>41838</v>
      </c>
      <c r="IH53" s="23">
        <v>41855</v>
      </c>
      <c r="II53" s="23"/>
      <c r="IJ53" s="23">
        <v>41975</v>
      </c>
      <c r="IK53" s="23"/>
    </row>
    <row r="54" spans="1:245" x14ac:dyDescent="0.25">
      <c r="A54" s="8">
        <v>1.131482014606E+16</v>
      </c>
      <c r="B54" s="9" t="s">
        <v>60</v>
      </c>
      <c r="C54" s="10">
        <v>2304400</v>
      </c>
      <c r="D54" s="9" t="s">
        <v>658</v>
      </c>
      <c r="E54" s="10" t="s">
        <v>85</v>
      </c>
      <c r="AH54" s="33">
        <f t="shared" si="8"/>
        <v>1</v>
      </c>
      <c r="AI54" s="11" t="s">
        <v>1981</v>
      </c>
      <c r="AJ54" s="9" t="s">
        <v>83</v>
      </c>
      <c r="AK54" s="11" t="s">
        <v>340</v>
      </c>
      <c r="AL54" s="9" t="s">
        <v>488</v>
      </c>
      <c r="AM54" s="11" t="s">
        <v>1348</v>
      </c>
      <c r="AO54" s="11" t="s">
        <v>693</v>
      </c>
      <c r="AP54" s="9" t="s">
        <v>90</v>
      </c>
      <c r="AU54" s="11" t="s">
        <v>1349</v>
      </c>
      <c r="AV54" s="9" t="s">
        <v>83</v>
      </c>
      <c r="AW54" s="11" t="s">
        <v>95</v>
      </c>
      <c r="AX54" s="9" t="s">
        <v>413</v>
      </c>
      <c r="AY54" s="11" t="s">
        <v>1348</v>
      </c>
      <c r="BA54" s="11" t="s">
        <v>1350</v>
      </c>
      <c r="BB54" s="9" t="s">
        <v>83</v>
      </c>
      <c r="BC54" s="11" t="s">
        <v>96</v>
      </c>
      <c r="BD54" s="9" t="s">
        <v>522</v>
      </c>
      <c r="BE54" s="11" t="s">
        <v>1348</v>
      </c>
      <c r="BG54" s="11" t="s">
        <v>1372</v>
      </c>
      <c r="BH54" s="9" t="s">
        <v>90</v>
      </c>
      <c r="BM54" s="34">
        <f t="shared" si="9"/>
        <v>5</v>
      </c>
      <c r="BN54" s="9" t="s">
        <v>107</v>
      </c>
      <c r="BP54" s="9" t="s">
        <v>121</v>
      </c>
      <c r="BQ54" s="11" t="s">
        <v>135</v>
      </c>
      <c r="BR54" s="9" t="s">
        <v>134</v>
      </c>
      <c r="CC54" s="11" t="s">
        <v>145</v>
      </c>
      <c r="CD54" s="9" t="s">
        <v>135</v>
      </c>
      <c r="CE54" s="20"/>
      <c r="CF54" s="16">
        <f t="shared" si="11"/>
        <v>0</v>
      </c>
      <c r="CG54" s="20"/>
      <c r="CH54" s="16">
        <f t="shared" si="12"/>
        <v>0</v>
      </c>
      <c r="CI54" s="20"/>
      <c r="CJ54" s="16">
        <f t="shared" si="13"/>
        <v>0</v>
      </c>
      <c r="CK54" s="11" t="s">
        <v>1371</v>
      </c>
      <c r="CL54" s="9" t="s">
        <v>334</v>
      </c>
      <c r="CM54" s="11" t="s">
        <v>135</v>
      </c>
      <c r="CT54" s="12"/>
      <c r="CW54" s="67"/>
      <c r="DC54" s="11" t="s">
        <v>336</v>
      </c>
      <c r="DP54" s="12"/>
      <c r="DQ54" s="35" t="str">
        <f t="shared" si="10"/>
        <v>OK</v>
      </c>
      <c r="EE54" s="21"/>
      <c r="EL54" s="12"/>
      <c r="EW54" s="10" t="s">
        <v>2073</v>
      </c>
      <c r="FR54" s="16" t="str">
        <f t="shared" si="14"/>
        <v>CE</v>
      </c>
      <c r="FS54" s="11" t="s">
        <v>1356</v>
      </c>
      <c r="FT54" s="9" t="s">
        <v>276</v>
      </c>
      <c r="FU54" s="11" t="s">
        <v>276</v>
      </c>
      <c r="FV54" s="9" t="s">
        <v>193</v>
      </c>
      <c r="GD54" s="9" t="s">
        <v>227</v>
      </c>
      <c r="GE54" s="11" t="s">
        <v>195</v>
      </c>
      <c r="GF54" s="9" t="s">
        <v>203</v>
      </c>
      <c r="GH54" s="9"/>
      <c r="GI54" s="11" t="s">
        <v>135</v>
      </c>
      <c r="GP54" s="12"/>
      <c r="GQ54" s="22" t="str">
        <f t="shared" si="15"/>
        <v>OK</v>
      </c>
      <c r="GZ54" s="9" t="s">
        <v>134</v>
      </c>
      <c r="HA54" s="11" t="s">
        <v>160</v>
      </c>
      <c r="HB54" s="9" t="s">
        <v>1372</v>
      </c>
      <c r="HE54" s="21">
        <v>5000</v>
      </c>
      <c r="HF54" s="17" t="str">
        <f t="shared" si="16"/>
        <v>OK</v>
      </c>
      <c r="HG54" s="11" t="s">
        <v>189</v>
      </c>
      <c r="HM54" s="21"/>
      <c r="HN54" s="17" t="str">
        <f t="shared" si="17"/>
        <v>OK</v>
      </c>
      <c r="HQ54" s="11" t="s">
        <v>135</v>
      </c>
      <c r="HY54" s="19" t="str">
        <f t="shared" si="18"/>
        <v>OK</v>
      </c>
      <c r="HZ54" s="9" t="s">
        <v>134</v>
      </c>
      <c r="IA54" s="11" t="s">
        <v>270</v>
      </c>
      <c r="IB54" s="9" t="s">
        <v>1331</v>
      </c>
      <c r="IE54" s="11" t="s">
        <v>135</v>
      </c>
      <c r="IF54" s="23">
        <v>41838</v>
      </c>
      <c r="IG54" s="23">
        <v>41838</v>
      </c>
      <c r="IH54" s="23">
        <v>41851</v>
      </c>
      <c r="II54" s="23"/>
      <c r="IJ54" s="23">
        <v>41990</v>
      </c>
      <c r="IK54" s="23"/>
    </row>
    <row r="55" spans="1:245" x14ac:dyDescent="0.25">
      <c r="A55" s="8">
        <v>1.132332014606E+16</v>
      </c>
      <c r="B55" s="9" t="s">
        <v>60</v>
      </c>
      <c r="C55" s="10">
        <v>2304400</v>
      </c>
      <c r="D55" s="9" t="s">
        <v>658</v>
      </c>
      <c r="E55" s="10" t="s">
        <v>85</v>
      </c>
      <c r="AH55" s="33">
        <f t="shared" si="8"/>
        <v>1</v>
      </c>
      <c r="AI55" s="11" t="s">
        <v>1981</v>
      </c>
      <c r="AJ55" s="9" t="s">
        <v>83</v>
      </c>
      <c r="AK55" s="11" t="s">
        <v>340</v>
      </c>
      <c r="AL55" s="9" t="s">
        <v>488</v>
      </c>
      <c r="AM55" s="11" t="s">
        <v>1348</v>
      </c>
      <c r="AO55" s="11" t="s">
        <v>693</v>
      </c>
      <c r="AP55" s="9" t="s">
        <v>90</v>
      </c>
      <c r="AU55" s="11" t="s">
        <v>1349</v>
      </c>
      <c r="AV55" s="9" t="s">
        <v>83</v>
      </c>
      <c r="AW55" s="11" t="s">
        <v>95</v>
      </c>
      <c r="AX55" s="9" t="s">
        <v>413</v>
      </c>
      <c r="AY55" s="11" t="s">
        <v>1348</v>
      </c>
      <c r="BA55" s="11" t="s">
        <v>1350</v>
      </c>
      <c r="BB55" s="9" t="s">
        <v>83</v>
      </c>
      <c r="BC55" s="11" t="s">
        <v>96</v>
      </c>
      <c r="BD55" s="9" t="s">
        <v>522</v>
      </c>
      <c r="BE55" s="11" t="s">
        <v>1348</v>
      </c>
      <c r="BG55" s="11" t="s">
        <v>1374</v>
      </c>
      <c r="BH55" s="9" t="s">
        <v>90</v>
      </c>
      <c r="BM55" s="34">
        <f t="shared" si="9"/>
        <v>5</v>
      </c>
      <c r="BN55" s="9" t="s">
        <v>107</v>
      </c>
      <c r="BP55" s="9" t="s">
        <v>121</v>
      </c>
      <c r="BQ55" s="11" t="s">
        <v>135</v>
      </c>
      <c r="BR55" s="9" t="s">
        <v>134</v>
      </c>
      <c r="CC55" s="11" t="s">
        <v>145</v>
      </c>
      <c r="CD55" s="9" t="s">
        <v>135</v>
      </c>
      <c r="CE55" s="20"/>
      <c r="CF55" s="16">
        <f t="shared" si="11"/>
        <v>0</v>
      </c>
      <c r="CG55" s="20"/>
      <c r="CH55" s="16">
        <f t="shared" si="12"/>
        <v>0</v>
      </c>
      <c r="CI55" s="20"/>
      <c r="CJ55" s="16">
        <f t="shared" si="13"/>
        <v>0</v>
      </c>
      <c r="CK55" s="11" t="s">
        <v>1373</v>
      </c>
      <c r="CL55" s="9" t="s">
        <v>334</v>
      </c>
      <c r="CM55" s="11" t="s">
        <v>135</v>
      </c>
      <c r="CT55" s="12"/>
      <c r="CW55" s="67"/>
      <c r="DC55" s="11" t="s">
        <v>336</v>
      </c>
      <c r="DP55" s="12"/>
      <c r="DQ55" s="35" t="str">
        <f t="shared" si="10"/>
        <v>OK</v>
      </c>
      <c r="EE55" s="21"/>
      <c r="EL55" s="12"/>
      <c r="EW55" s="10" t="s">
        <v>2073</v>
      </c>
      <c r="FR55" s="16" t="str">
        <f t="shared" si="14"/>
        <v>CE</v>
      </c>
      <c r="FS55" s="11" t="s">
        <v>1356</v>
      </c>
      <c r="FT55" s="9" t="s">
        <v>276</v>
      </c>
      <c r="FU55" s="11" t="s">
        <v>276</v>
      </c>
      <c r="FV55" s="9" t="s">
        <v>193</v>
      </c>
      <c r="GD55" s="9" t="s">
        <v>227</v>
      </c>
      <c r="GE55" s="11" t="s">
        <v>195</v>
      </c>
      <c r="GF55" s="9" t="s">
        <v>203</v>
      </c>
      <c r="GH55" s="9"/>
      <c r="GI55" s="11" t="s">
        <v>135</v>
      </c>
      <c r="GP55" s="12"/>
      <c r="GQ55" s="22" t="str">
        <f t="shared" si="15"/>
        <v>OK</v>
      </c>
      <c r="GZ55" s="9" t="s">
        <v>134</v>
      </c>
      <c r="HA55" s="11" t="s">
        <v>160</v>
      </c>
      <c r="HB55" s="9" t="s">
        <v>1374</v>
      </c>
      <c r="HE55" s="21">
        <v>5000</v>
      </c>
      <c r="HF55" s="17" t="str">
        <f t="shared" si="16"/>
        <v>OK</v>
      </c>
      <c r="HG55" s="11" t="s">
        <v>189</v>
      </c>
      <c r="HM55" s="21"/>
      <c r="HN55" s="17" t="str">
        <f t="shared" si="17"/>
        <v>OK</v>
      </c>
      <c r="HQ55" s="11" t="s">
        <v>135</v>
      </c>
      <c r="HY55" s="19" t="str">
        <f t="shared" si="18"/>
        <v>OK</v>
      </c>
      <c r="HZ55" s="9" t="s">
        <v>134</v>
      </c>
      <c r="IA55" s="11" t="s">
        <v>270</v>
      </c>
      <c r="IB55" s="9" t="s">
        <v>1331</v>
      </c>
      <c r="IE55" s="11" t="s">
        <v>135</v>
      </c>
      <c r="IF55" s="23">
        <v>41838</v>
      </c>
      <c r="IG55" s="23">
        <v>41838</v>
      </c>
      <c r="IH55" s="23">
        <v>41851</v>
      </c>
      <c r="II55" s="23"/>
      <c r="IJ55" s="23">
        <v>41976</v>
      </c>
      <c r="IK55" s="23"/>
    </row>
    <row r="56" spans="1:245" x14ac:dyDescent="0.25">
      <c r="A56" s="8">
        <v>1.133182014606E+16</v>
      </c>
      <c r="B56" s="9" t="s">
        <v>60</v>
      </c>
      <c r="C56" s="10">
        <v>2304400</v>
      </c>
      <c r="D56" s="9" t="s">
        <v>658</v>
      </c>
      <c r="E56" s="10" t="s">
        <v>85</v>
      </c>
      <c r="AH56" s="33">
        <f t="shared" si="8"/>
        <v>1</v>
      </c>
      <c r="AI56" s="11" t="s">
        <v>1981</v>
      </c>
      <c r="AJ56" s="9" t="s">
        <v>83</v>
      </c>
      <c r="AK56" s="11" t="s">
        <v>340</v>
      </c>
      <c r="AL56" s="9" t="s">
        <v>488</v>
      </c>
      <c r="AM56" s="11" t="s">
        <v>1348</v>
      </c>
      <c r="AO56" s="11" t="s">
        <v>693</v>
      </c>
      <c r="AP56" s="9" t="s">
        <v>90</v>
      </c>
      <c r="AU56" s="11" t="s">
        <v>1349</v>
      </c>
      <c r="AV56" s="9" t="s">
        <v>83</v>
      </c>
      <c r="AW56" s="11" t="s">
        <v>95</v>
      </c>
      <c r="AX56" s="9" t="s">
        <v>413</v>
      </c>
      <c r="AY56" s="11" t="s">
        <v>1348</v>
      </c>
      <c r="BA56" s="11" t="s">
        <v>1350</v>
      </c>
      <c r="BB56" s="9" t="s">
        <v>83</v>
      </c>
      <c r="BC56" s="11" t="s">
        <v>96</v>
      </c>
      <c r="BD56" s="9" t="s">
        <v>522</v>
      </c>
      <c r="BE56" s="11" t="s">
        <v>1348</v>
      </c>
      <c r="BG56" s="11" t="s">
        <v>1376</v>
      </c>
      <c r="BH56" s="9" t="s">
        <v>90</v>
      </c>
      <c r="BM56" s="34">
        <f t="shared" si="9"/>
        <v>5</v>
      </c>
      <c r="BN56" s="9" t="s">
        <v>107</v>
      </c>
      <c r="BP56" s="9" t="s">
        <v>121</v>
      </c>
      <c r="BQ56" s="11" t="s">
        <v>135</v>
      </c>
      <c r="BR56" s="9" t="s">
        <v>134</v>
      </c>
      <c r="CC56" s="11" t="s">
        <v>145</v>
      </c>
      <c r="CD56" s="9" t="s">
        <v>135</v>
      </c>
      <c r="CE56" s="20"/>
      <c r="CF56" s="16">
        <f t="shared" si="11"/>
        <v>0</v>
      </c>
      <c r="CG56" s="20"/>
      <c r="CH56" s="16">
        <f t="shared" si="12"/>
        <v>0</v>
      </c>
      <c r="CI56" s="20"/>
      <c r="CJ56" s="16">
        <f t="shared" si="13"/>
        <v>0</v>
      </c>
      <c r="CK56" s="11" t="s">
        <v>1375</v>
      </c>
      <c r="CL56" s="9" t="s">
        <v>334</v>
      </c>
      <c r="CM56" s="11" t="s">
        <v>135</v>
      </c>
      <c r="CT56" s="12"/>
      <c r="CW56" s="67"/>
      <c r="DC56" s="11" t="s">
        <v>336</v>
      </c>
      <c r="DP56" s="12"/>
      <c r="DQ56" s="35" t="str">
        <f t="shared" si="10"/>
        <v>OK</v>
      </c>
      <c r="EE56" s="21"/>
      <c r="EL56" s="12"/>
      <c r="EW56" s="10" t="s">
        <v>2073</v>
      </c>
      <c r="FR56" s="16" t="str">
        <f t="shared" si="14"/>
        <v>CE</v>
      </c>
      <c r="FS56" s="11" t="s">
        <v>1356</v>
      </c>
      <c r="FT56" s="9" t="s">
        <v>276</v>
      </c>
      <c r="FU56" s="11" t="s">
        <v>276</v>
      </c>
      <c r="FV56" s="9" t="s">
        <v>193</v>
      </c>
      <c r="GD56" s="9" t="s">
        <v>227</v>
      </c>
      <c r="GE56" s="11" t="s">
        <v>195</v>
      </c>
      <c r="GF56" s="9" t="s">
        <v>203</v>
      </c>
      <c r="GH56" s="9"/>
      <c r="GI56" s="11" t="s">
        <v>135</v>
      </c>
      <c r="GP56" s="12"/>
      <c r="GQ56" s="22" t="str">
        <f t="shared" si="15"/>
        <v>OK</v>
      </c>
      <c r="GZ56" s="9" t="s">
        <v>134</v>
      </c>
      <c r="HA56" s="11" t="s">
        <v>160</v>
      </c>
      <c r="HB56" s="9" t="s">
        <v>1376</v>
      </c>
      <c r="HE56" s="21">
        <v>5000</v>
      </c>
      <c r="HF56" s="17" t="str">
        <f t="shared" si="16"/>
        <v>OK</v>
      </c>
      <c r="HG56" s="11" t="s">
        <v>189</v>
      </c>
      <c r="HM56" s="21"/>
      <c r="HN56" s="17" t="str">
        <f t="shared" si="17"/>
        <v>OK</v>
      </c>
      <c r="HQ56" s="11" t="s">
        <v>135</v>
      </c>
      <c r="HY56" s="19" t="str">
        <f t="shared" si="18"/>
        <v>OK</v>
      </c>
      <c r="HZ56" s="9" t="s">
        <v>134</v>
      </c>
      <c r="IA56" s="11" t="s">
        <v>270</v>
      </c>
      <c r="IB56" s="9" t="s">
        <v>1331</v>
      </c>
      <c r="IE56" s="11" t="s">
        <v>135</v>
      </c>
      <c r="IF56" s="23">
        <v>41838</v>
      </c>
      <c r="IG56" s="23">
        <v>41838</v>
      </c>
      <c r="IH56" s="23">
        <v>41851</v>
      </c>
      <c r="II56" s="23"/>
      <c r="IJ56" s="23">
        <v>41976</v>
      </c>
      <c r="IK56" s="23"/>
    </row>
    <row r="57" spans="1:245" x14ac:dyDescent="0.25">
      <c r="A57" s="8">
        <v>1.141922014606E+16</v>
      </c>
      <c r="B57" s="9" t="s">
        <v>60</v>
      </c>
      <c r="C57" s="10">
        <v>2304400</v>
      </c>
      <c r="D57" s="9" t="s">
        <v>658</v>
      </c>
      <c r="E57" s="10" t="s">
        <v>85</v>
      </c>
      <c r="AH57" s="33">
        <f t="shared" si="8"/>
        <v>1</v>
      </c>
      <c r="AI57" s="11" t="s">
        <v>1981</v>
      </c>
      <c r="AJ57" s="9" t="s">
        <v>83</v>
      </c>
      <c r="AK57" s="11" t="s">
        <v>340</v>
      </c>
      <c r="AL57" s="9" t="s">
        <v>488</v>
      </c>
      <c r="AM57" s="11" t="s">
        <v>1348</v>
      </c>
      <c r="AO57" s="11" t="s">
        <v>693</v>
      </c>
      <c r="AP57" s="9" t="s">
        <v>90</v>
      </c>
      <c r="AU57" s="11" t="s">
        <v>1349</v>
      </c>
      <c r="AV57" s="9" t="s">
        <v>83</v>
      </c>
      <c r="AW57" s="11" t="s">
        <v>95</v>
      </c>
      <c r="AX57" s="9" t="s">
        <v>413</v>
      </c>
      <c r="AY57" s="11" t="s">
        <v>1348</v>
      </c>
      <c r="BA57" s="11" t="s">
        <v>1350</v>
      </c>
      <c r="BB57" s="9" t="s">
        <v>83</v>
      </c>
      <c r="BC57" s="11" t="s">
        <v>96</v>
      </c>
      <c r="BD57" s="9" t="s">
        <v>522</v>
      </c>
      <c r="BE57" s="11" t="s">
        <v>1348</v>
      </c>
      <c r="BG57" s="11" t="s">
        <v>1376</v>
      </c>
      <c r="BH57" s="9" t="s">
        <v>90</v>
      </c>
      <c r="BM57" s="34">
        <f t="shared" si="9"/>
        <v>5</v>
      </c>
      <c r="BN57" s="9" t="s">
        <v>104</v>
      </c>
      <c r="BO57" s="11" t="s">
        <v>114</v>
      </c>
      <c r="BP57" s="9" t="s">
        <v>121</v>
      </c>
      <c r="BQ57" s="11" t="s">
        <v>135</v>
      </c>
      <c r="BR57" s="9" t="s">
        <v>134</v>
      </c>
      <c r="CC57" s="11" t="s">
        <v>145</v>
      </c>
      <c r="CD57" s="9" t="s">
        <v>135</v>
      </c>
      <c r="CE57" s="20"/>
      <c r="CF57" s="16">
        <f t="shared" si="11"/>
        <v>0</v>
      </c>
      <c r="CG57" s="20"/>
      <c r="CH57" s="16">
        <f t="shared" si="12"/>
        <v>0</v>
      </c>
      <c r="CI57" s="20"/>
      <c r="CJ57" s="16">
        <f t="shared" si="13"/>
        <v>0</v>
      </c>
      <c r="CK57" s="11" t="s">
        <v>1377</v>
      </c>
      <c r="CL57" s="9" t="s">
        <v>334</v>
      </c>
      <c r="CM57" s="11" t="s">
        <v>135</v>
      </c>
      <c r="CT57" s="12"/>
      <c r="CW57" s="67"/>
      <c r="DC57" s="11" t="s">
        <v>336</v>
      </c>
      <c r="DP57" s="12"/>
      <c r="DQ57" s="35" t="str">
        <f t="shared" si="10"/>
        <v>OK</v>
      </c>
      <c r="EE57" s="21"/>
      <c r="EL57" s="12"/>
      <c r="EW57" s="10" t="s">
        <v>2073</v>
      </c>
      <c r="FR57" s="16" t="str">
        <f t="shared" si="14"/>
        <v>CE</v>
      </c>
      <c r="FS57" s="11" t="s">
        <v>1356</v>
      </c>
      <c r="FT57" s="9" t="s">
        <v>276</v>
      </c>
      <c r="FU57" s="11" t="s">
        <v>276</v>
      </c>
      <c r="FV57" s="9" t="s">
        <v>193</v>
      </c>
      <c r="GD57" s="9" t="s">
        <v>227</v>
      </c>
      <c r="GE57" s="11" t="s">
        <v>195</v>
      </c>
      <c r="GF57" s="9" t="s">
        <v>203</v>
      </c>
      <c r="GH57" s="9"/>
      <c r="GI57" s="11" t="s">
        <v>135</v>
      </c>
      <c r="GP57" s="12"/>
      <c r="GQ57" s="22" t="str">
        <f t="shared" si="15"/>
        <v>OK</v>
      </c>
      <c r="GZ57" s="9" t="s">
        <v>134</v>
      </c>
      <c r="HA57" s="11" t="s">
        <v>160</v>
      </c>
      <c r="HB57" s="9" t="s">
        <v>1376</v>
      </c>
      <c r="HE57" s="21">
        <v>5000</v>
      </c>
      <c r="HF57" s="17" t="str">
        <f t="shared" si="16"/>
        <v>OK</v>
      </c>
      <c r="HG57" s="11" t="s">
        <v>189</v>
      </c>
      <c r="HM57" s="21"/>
      <c r="HN57" s="17" t="str">
        <f t="shared" si="17"/>
        <v>OK</v>
      </c>
      <c r="HQ57" s="11" t="s">
        <v>135</v>
      </c>
      <c r="HY57" s="19" t="str">
        <f t="shared" si="18"/>
        <v>OK</v>
      </c>
      <c r="HZ57" s="9" t="s">
        <v>134</v>
      </c>
      <c r="IA57" s="11" t="s">
        <v>270</v>
      </c>
      <c r="IB57" s="9" t="s">
        <v>1331</v>
      </c>
      <c r="IE57" s="11" t="s">
        <v>135</v>
      </c>
      <c r="IF57" s="23">
        <v>41838</v>
      </c>
      <c r="IG57" s="23">
        <v>41838</v>
      </c>
      <c r="IH57" s="23">
        <v>41851</v>
      </c>
      <c r="II57" s="23"/>
      <c r="IJ57" s="23">
        <v>41990</v>
      </c>
      <c r="IK57" s="23"/>
    </row>
    <row r="58" spans="1:245" x14ac:dyDescent="0.25">
      <c r="A58" s="8">
        <v>1.143622014606E+16</v>
      </c>
      <c r="B58" s="9" t="s">
        <v>60</v>
      </c>
      <c r="C58" s="10">
        <v>2304400</v>
      </c>
      <c r="D58" s="9" t="s">
        <v>658</v>
      </c>
      <c r="E58" s="10" t="s">
        <v>85</v>
      </c>
      <c r="AH58" s="33">
        <f t="shared" si="8"/>
        <v>1</v>
      </c>
      <c r="AI58" s="11" t="s">
        <v>1981</v>
      </c>
      <c r="AJ58" s="9" t="s">
        <v>83</v>
      </c>
      <c r="AK58" s="11" t="s">
        <v>340</v>
      </c>
      <c r="AL58" s="9" t="s">
        <v>488</v>
      </c>
      <c r="AM58" s="11" t="s">
        <v>1348</v>
      </c>
      <c r="AO58" s="11" t="s">
        <v>693</v>
      </c>
      <c r="AP58" s="9" t="s">
        <v>90</v>
      </c>
      <c r="AU58" s="11" t="s">
        <v>1349</v>
      </c>
      <c r="AV58" s="9" t="s">
        <v>83</v>
      </c>
      <c r="AW58" s="11" t="s">
        <v>95</v>
      </c>
      <c r="AX58" s="9" t="s">
        <v>413</v>
      </c>
      <c r="AY58" s="11" t="s">
        <v>1348</v>
      </c>
      <c r="BA58" s="11" t="s">
        <v>1350</v>
      </c>
      <c r="BB58" s="9" t="s">
        <v>83</v>
      </c>
      <c r="BC58" s="11" t="s">
        <v>96</v>
      </c>
      <c r="BD58" s="9" t="s">
        <v>522</v>
      </c>
      <c r="BE58" s="11" t="s">
        <v>1348</v>
      </c>
      <c r="BG58" s="11" t="s">
        <v>1351</v>
      </c>
      <c r="BH58" s="9" t="s">
        <v>83</v>
      </c>
      <c r="BI58" s="11" t="s">
        <v>339</v>
      </c>
      <c r="BJ58" s="9" t="s">
        <v>522</v>
      </c>
      <c r="BK58" s="11" t="s">
        <v>1348</v>
      </c>
      <c r="BM58" s="34">
        <f t="shared" si="9"/>
        <v>5</v>
      </c>
      <c r="BN58" s="9" t="s">
        <v>104</v>
      </c>
      <c r="BO58" s="11" t="s">
        <v>113</v>
      </c>
      <c r="BP58" s="9" t="s">
        <v>119</v>
      </c>
      <c r="BQ58" s="11" t="s">
        <v>135</v>
      </c>
      <c r="BR58" s="9" t="s">
        <v>135</v>
      </c>
      <c r="CC58" s="11" t="s">
        <v>145</v>
      </c>
      <c r="CD58" s="9" t="s">
        <v>135</v>
      </c>
      <c r="CE58" s="20"/>
      <c r="CF58" s="16">
        <f t="shared" si="11"/>
        <v>0</v>
      </c>
      <c r="CG58" s="20"/>
      <c r="CH58" s="16">
        <f t="shared" si="12"/>
        <v>0</v>
      </c>
      <c r="CI58" s="20"/>
      <c r="CJ58" s="16">
        <f t="shared" si="13"/>
        <v>0</v>
      </c>
      <c r="CK58" s="11" t="s">
        <v>1378</v>
      </c>
      <c r="CL58" s="9" t="s">
        <v>334</v>
      </c>
      <c r="CM58" s="11" t="s">
        <v>134</v>
      </c>
      <c r="CN58" s="9" t="s">
        <v>161</v>
      </c>
      <c r="CT58" s="12"/>
      <c r="CW58" s="67"/>
      <c r="CZ58" s="9" t="s">
        <v>189</v>
      </c>
      <c r="DC58" s="11" t="s">
        <v>336</v>
      </c>
      <c r="DP58" s="12"/>
      <c r="DQ58" s="35" t="str">
        <f t="shared" si="10"/>
        <v>OK</v>
      </c>
      <c r="EE58" s="21"/>
      <c r="EL58" s="12"/>
      <c r="EW58" s="10" t="s">
        <v>2073</v>
      </c>
      <c r="FR58" s="16" t="str">
        <f t="shared" si="14"/>
        <v>CE</v>
      </c>
      <c r="FS58" s="11" t="s">
        <v>1356</v>
      </c>
      <c r="FT58" s="9" t="s">
        <v>276</v>
      </c>
      <c r="FU58" s="11" t="s">
        <v>276</v>
      </c>
      <c r="FV58" s="9" t="s">
        <v>193</v>
      </c>
      <c r="GD58" s="9" t="s">
        <v>227</v>
      </c>
      <c r="GE58" s="11" t="s">
        <v>195</v>
      </c>
      <c r="GF58" s="9" t="s">
        <v>203</v>
      </c>
      <c r="GH58" s="9"/>
      <c r="GI58" s="11" t="s">
        <v>134</v>
      </c>
      <c r="GJ58" s="9" t="s">
        <v>161</v>
      </c>
      <c r="GP58" s="12"/>
      <c r="GQ58" s="22" t="str">
        <f t="shared" si="15"/>
        <v>OK</v>
      </c>
      <c r="GW58" s="11" t="s">
        <v>189</v>
      </c>
      <c r="GZ58" s="9" t="s">
        <v>134</v>
      </c>
      <c r="HA58" s="11" t="s">
        <v>161</v>
      </c>
      <c r="HE58" s="21"/>
      <c r="HF58" s="17" t="str">
        <f t="shared" si="16"/>
        <v>OK</v>
      </c>
      <c r="HH58" s="9" t="s">
        <v>189</v>
      </c>
      <c r="HM58" s="21"/>
      <c r="HN58" s="17" t="str">
        <f t="shared" si="17"/>
        <v>OK</v>
      </c>
      <c r="HQ58" s="11" t="s">
        <v>135</v>
      </c>
      <c r="HY58" s="19" t="str">
        <f t="shared" si="18"/>
        <v>OK</v>
      </c>
      <c r="HZ58" s="9" t="s">
        <v>135</v>
      </c>
      <c r="IE58" s="11" t="s">
        <v>134</v>
      </c>
      <c r="IF58" s="23">
        <v>41838</v>
      </c>
      <c r="IG58" s="23">
        <v>41838</v>
      </c>
      <c r="IH58" s="23">
        <v>41851</v>
      </c>
      <c r="II58" s="23"/>
      <c r="IJ58" s="23">
        <v>41976</v>
      </c>
      <c r="IK58" s="23"/>
    </row>
    <row r="59" spans="1:245" x14ac:dyDescent="0.25">
      <c r="A59" s="8">
        <v>1.144472014606E+16</v>
      </c>
      <c r="B59" s="9" t="s">
        <v>60</v>
      </c>
      <c r="C59" s="10">
        <v>2304400</v>
      </c>
      <c r="D59" s="9" t="s">
        <v>658</v>
      </c>
      <c r="E59" s="10" t="s">
        <v>85</v>
      </c>
      <c r="AH59" s="33">
        <f t="shared" si="8"/>
        <v>1</v>
      </c>
      <c r="AI59" s="11" t="s">
        <v>1981</v>
      </c>
      <c r="AJ59" s="9" t="s">
        <v>83</v>
      </c>
      <c r="AK59" s="11" t="s">
        <v>340</v>
      </c>
      <c r="AL59" s="9" t="s">
        <v>488</v>
      </c>
      <c r="AM59" s="11" t="s">
        <v>1348</v>
      </c>
      <c r="AO59" s="11" t="s">
        <v>693</v>
      </c>
      <c r="AP59" s="9" t="s">
        <v>90</v>
      </c>
      <c r="AU59" s="11" t="s">
        <v>1349</v>
      </c>
      <c r="AV59" s="9" t="s">
        <v>83</v>
      </c>
      <c r="AW59" s="11" t="s">
        <v>95</v>
      </c>
      <c r="AX59" s="9" t="s">
        <v>413</v>
      </c>
      <c r="AY59" s="11" t="s">
        <v>1348</v>
      </c>
      <c r="BA59" s="11" t="s">
        <v>1350</v>
      </c>
      <c r="BB59" s="9" t="s">
        <v>83</v>
      </c>
      <c r="BC59" s="11" t="s">
        <v>96</v>
      </c>
      <c r="BD59" s="9" t="s">
        <v>522</v>
      </c>
      <c r="BE59" s="11" t="s">
        <v>1348</v>
      </c>
      <c r="BG59" s="11" t="s">
        <v>1351</v>
      </c>
      <c r="BH59" s="9" t="s">
        <v>83</v>
      </c>
      <c r="BI59" s="11" t="s">
        <v>339</v>
      </c>
      <c r="BJ59" s="9" t="s">
        <v>522</v>
      </c>
      <c r="BK59" s="11" t="s">
        <v>1348</v>
      </c>
      <c r="BM59" s="34">
        <f t="shared" si="9"/>
        <v>5</v>
      </c>
      <c r="BN59" s="9" t="s">
        <v>104</v>
      </c>
      <c r="BO59" s="11" t="s">
        <v>113</v>
      </c>
      <c r="BP59" s="9" t="s">
        <v>119</v>
      </c>
      <c r="BQ59" s="11" t="s">
        <v>135</v>
      </c>
      <c r="BR59" s="9" t="s">
        <v>135</v>
      </c>
      <c r="CC59" s="11" t="s">
        <v>145</v>
      </c>
      <c r="CD59" s="9" t="s">
        <v>135</v>
      </c>
      <c r="CE59" s="20"/>
      <c r="CF59" s="16">
        <f t="shared" si="11"/>
        <v>0</v>
      </c>
      <c r="CG59" s="20"/>
      <c r="CH59" s="16">
        <f t="shared" si="12"/>
        <v>0</v>
      </c>
      <c r="CI59" s="20"/>
      <c r="CJ59" s="16">
        <f t="shared" si="13"/>
        <v>0</v>
      </c>
      <c r="CK59" s="11" t="s">
        <v>1379</v>
      </c>
      <c r="CL59" s="9" t="s">
        <v>334</v>
      </c>
      <c r="CM59" s="11" t="s">
        <v>134</v>
      </c>
      <c r="CN59" s="9" t="s">
        <v>161</v>
      </c>
      <c r="CT59" s="12"/>
      <c r="CW59" s="67"/>
      <c r="CZ59" s="9" t="s">
        <v>189</v>
      </c>
      <c r="DC59" s="11" t="s">
        <v>336</v>
      </c>
      <c r="DP59" s="12"/>
      <c r="DQ59" s="35" t="str">
        <f t="shared" si="10"/>
        <v>OK</v>
      </c>
      <c r="EE59" s="21"/>
      <c r="EL59" s="12"/>
      <c r="EW59" s="10" t="s">
        <v>2073</v>
      </c>
      <c r="FR59" s="16" t="str">
        <f t="shared" si="14"/>
        <v>CE</v>
      </c>
      <c r="FS59" s="11" t="s">
        <v>1356</v>
      </c>
      <c r="FT59" s="9" t="s">
        <v>276</v>
      </c>
      <c r="FU59" s="11" t="s">
        <v>276</v>
      </c>
      <c r="FV59" s="9" t="s">
        <v>193</v>
      </c>
      <c r="GD59" s="9" t="s">
        <v>227</v>
      </c>
      <c r="GE59" s="11" t="s">
        <v>195</v>
      </c>
      <c r="GF59" s="9" t="s">
        <v>203</v>
      </c>
      <c r="GH59" s="9"/>
      <c r="GI59" s="11" t="s">
        <v>134</v>
      </c>
      <c r="GJ59" s="9" t="s">
        <v>161</v>
      </c>
      <c r="GP59" s="12"/>
      <c r="GQ59" s="22" t="str">
        <f t="shared" si="15"/>
        <v>OK</v>
      </c>
      <c r="GW59" s="11" t="s">
        <v>189</v>
      </c>
      <c r="GZ59" s="9" t="s">
        <v>134</v>
      </c>
      <c r="HA59" s="11" t="s">
        <v>161</v>
      </c>
      <c r="HE59" s="21"/>
      <c r="HF59" s="17" t="str">
        <f t="shared" si="16"/>
        <v>OK</v>
      </c>
      <c r="HH59" s="9" t="s">
        <v>189</v>
      </c>
      <c r="HM59" s="21"/>
      <c r="HN59" s="17" t="str">
        <f t="shared" si="17"/>
        <v>OK</v>
      </c>
      <c r="HQ59" s="11" t="s">
        <v>135</v>
      </c>
      <c r="HY59" s="19" t="str">
        <f t="shared" si="18"/>
        <v>OK</v>
      </c>
      <c r="HZ59" s="9" t="s">
        <v>135</v>
      </c>
      <c r="IE59" s="11" t="s">
        <v>134</v>
      </c>
      <c r="IF59" s="23">
        <v>41838</v>
      </c>
      <c r="IG59" s="23">
        <v>41838</v>
      </c>
      <c r="IH59" s="23">
        <v>41851</v>
      </c>
      <c r="II59" s="23"/>
      <c r="IJ59" s="23">
        <v>41990</v>
      </c>
      <c r="IK59" s="23"/>
    </row>
    <row r="60" spans="1:245" x14ac:dyDescent="0.25">
      <c r="A60" s="8">
        <v>1.145322014606E+16</v>
      </c>
      <c r="B60" s="9" t="s">
        <v>60</v>
      </c>
      <c r="C60" s="10">
        <v>2304400</v>
      </c>
      <c r="D60" s="9" t="s">
        <v>658</v>
      </c>
      <c r="E60" s="10" t="s">
        <v>85</v>
      </c>
      <c r="AH60" s="33">
        <f t="shared" si="8"/>
        <v>1</v>
      </c>
      <c r="AI60" s="11" t="s">
        <v>1981</v>
      </c>
      <c r="AJ60" s="9" t="s">
        <v>83</v>
      </c>
      <c r="AK60" s="11" t="s">
        <v>340</v>
      </c>
      <c r="AL60" s="9" t="s">
        <v>488</v>
      </c>
      <c r="AM60" s="11" t="s">
        <v>1348</v>
      </c>
      <c r="AO60" s="11" t="s">
        <v>693</v>
      </c>
      <c r="AP60" s="9" t="s">
        <v>90</v>
      </c>
      <c r="AU60" s="11" t="s">
        <v>1349</v>
      </c>
      <c r="AV60" s="9" t="s">
        <v>83</v>
      </c>
      <c r="AW60" s="11" t="s">
        <v>95</v>
      </c>
      <c r="AX60" s="9" t="s">
        <v>413</v>
      </c>
      <c r="AY60" s="11" t="s">
        <v>1348</v>
      </c>
      <c r="BA60" s="11" t="s">
        <v>1350</v>
      </c>
      <c r="BB60" s="9" t="s">
        <v>83</v>
      </c>
      <c r="BC60" s="11" t="s">
        <v>96</v>
      </c>
      <c r="BD60" s="9" t="s">
        <v>522</v>
      </c>
      <c r="BE60" s="11" t="s">
        <v>1348</v>
      </c>
      <c r="BG60" s="11" t="s">
        <v>1351</v>
      </c>
      <c r="BH60" s="9" t="s">
        <v>83</v>
      </c>
      <c r="BI60" s="11" t="s">
        <v>339</v>
      </c>
      <c r="BJ60" s="9" t="s">
        <v>522</v>
      </c>
      <c r="BK60" s="11" t="s">
        <v>1348</v>
      </c>
      <c r="BM60" s="34">
        <f t="shared" si="9"/>
        <v>5</v>
      </c>
      <c r="BN60" s="9" t="s">
        <v>104</v>
      </c>
      <c r="BO60" s="11" t="s">
        <v>114</v>
      </c>
      <c r="BP60" s="9" t="s">
        <v>119</v>
      </c>
      <c r="BQ60" s="11" t="s">
        <v>135</v>
      </c>
      <c r="BR60" s="9" t="s">
        <v>135</v>
      </c>
      <c r="CC60" s="11" t="s">
        <v>145</v>
      </c>
      <c r="CD60" s="9" t="s">
        <v>135</v>
      </c>
      <c r="CE60" s="20"/>
      <c r="CF60" s="16">
        <f t="shared" si="11"/>
        <v>0</v>
      </c>
      <c r="CG60" s="20"/>
      <c r="CH60" s="16">
        <f t="shared" si="12"/>
        <v>0</v>
      </c>
      <c r="CI60" s="20"/>
      <c r="CJ60" s="16">
        <f t="shared" si="13"/>
        <v>0</v>
      </c>
      <c r="CK60" s="11" t="s">
        <v>1380</v>
      </c>
      <c r="CL60" s="9" t="s">
        <v>334</v>
      </c>
      <c r="CM60" s="11" t="s">
        <v>134</v>
      </c>
      <c r="CN60" s="9" t="s">
        <v>161</v>
      </c>
      <c r="CT60" s="12"/>
      <c r="CW60" s="67"/>
      <c r="CZ60" s="9" t="s">
        <v>189</v>
      </c>
      <c r="DC60" s="11" t="s">
        <v>336</v>
      </c>
      <c r="DP60" s="12"/>
      <c r="DQ60" s="35" t="str">
        <f t="shared" si="10"/>
        <v>OK</v>
      </c>
      <c r="EE60" s="21"/>
      <c r="EL60" s="12"/>
      <c r="EW60" s="10" t="s">
        <v>2073</v>
      </c>
      <c r="FR60" s="16" t="str">
        <f t="shared" si="14"/>
        <v>CE</v>
      </c>
      <c r="FS60" s="11" t="s">
        <v>1356</v>
      </c>
      <c r="FT60" s="9" t="s">
        <v>276</v>
      </c>
      <c r="FU60" s="11" t="s">
        <v>276</v>
      </c>
      <c r="FV60" s="9" t="s">
        <v>193</v>
      </c>
      <c r="GD60" s="9" t="s">
        <v>227</v>
      </c>
      <c r="GE60" s="11" t="s">
        <v>195</v>
      </c>
      <c r="GF60" s="9" t="s">
        <v>203</v>
      </c>
      <c r="GH60" s="9"/>
      <c r="GI60" s="11" t="s">
        <v>134</v>
      </c>
      <c r="GJ60" s="9" t="s">
        <v>161</v>
      </c>
      <c r="GP60" s="12"/>
      <c r="GQ60" s="22" t="str">
        <f t="shared" si="15"/>
        <v>OK</v>
      </c>
      <c r="GW60" s="11" t="s">
        <v>189</v>
      </c>
      <c r="GZ60" s="9" t="s">
        <v>134</v>
      </c>
      <c r="HA60" s="11" t="s">
        <v>161</v>
      </c>
      <c r="HE60" s="21"/>
      <c r="HF60" s="17" t="str">
        <f t="shared" si="16"/>
        <v>OK</v>
      </c>
      <c r="HH60" s="9" t="s">
        <v>189</v>
      </c>
      <c r="HM60" s="21"/>
      <c r="HN60" s="17" t="str">
        <f t="shared" si="17"/>
        <v>OK</v>
      </c>
      <c r="HQ60" s="11" t="s">
        <v>135</v>
      </c>
      <c r="HY60" s="19" t="str">
        <f t="shared" si="18"/>
        <v>OK</v>
      </c>
      <c r="HZ60" s="9" t="s">
        <v>135</v>
      </c>
      <c r="IE60" s="11" t="s">
        <v>134</v>
      </c>
      <c r="IF60" s="23">
        <v>41838</v>
      </c>
      <c r="IG60" s="23">
        <v>41838</v>
      </c>
      <c r="IH60" s="23">
        <v>41851</v>
      </c>
      <c r="II60" s="23"/>
      <c r="IJ60" s="23">
        <v>41912</v>
      </c>
      <c r="IK60" s="23">
        <v>41925</v>
      </c>
    </row>
    <row r="61" spans="1:245" x14ac:dyDescent="0.25">
      <c r="A61" s="8">
        <v>1.146172014606E+16</v>
      </c>
      <c r="B61" s="9" t="s">
        <v>60</v>
      </c>
      <c r="C61" s="10">
        <v>2304400</v>
      </c>
      <c r="D61" s="9" t="s">
        <v>658</v>
      </c>
      <c r="E61" s="10" t="s">
        <v>85</v>
      </c>
      <c r="AH61" s="33">
        <f t="shared" si="8"/>
        <v>1</v>
      </c>
      <c r="AI61" s="11" t="s">
        <v>1981</v>
      </c>
      <c r="AJ61" s="9" t="s">
        <v>83</v>
      </c>
      <c r="AK61" s="11" t="s">
        <v>340</v>
      </c>
      <c r="AL61" s="9" t="s">
        <v>488</v>
      </c>
      <c r="AM61" s="11" t="s">
        <v>1348</v>
      </c>
      <c r="AO61" s="11" t="s">
        <v>693</v>
      </c>
      <c r="AP61" s="9" t="s">
        <v>90</v>
      </c>
      <c r="AU61" s="11" t="s">
        <v>1349</v>
      </c>
      <c r="AV61" s="9" t="s">
        <v>83</v>
      </c>
      <c r="AW61" s="11" t="s">
        <v>95</v>
      </c>
      <c r="AX61" s="9" t="s">
        <v>413</v>
      </c>
      <c r="AY61" s="11" t="s">
        <v>1348</v>
      </c>
      <c r="BA61" s="11" t="s">
        <v>1350</v>
      </c>
      <c r="BB61" s="9" t="s">
        <v>83</v>
      </c>
      <c r="BC61" s="11" t="s">
        <v>96</v>
      </c>
      <c r="BD61" s="9" t="s">
        <v>522</v>
      </c>
      <c r="BE61" s="11" t="s">
        <v>1348</v>
      </c>
      <c r="BG61" s="11" t="s">
        <v>1361</v>
      </c>
      <c r="BH61" s="9" t="s">
        <v>90</v>
      </c>
      <c r="BM61" s="34">
        <f t="shared" si="9"/>
        <v>5</v>
      </c>
      <c r="BN61" s="9" t="s">
        <v>107</v>
      </c>
      <c r="BP61" s="9" t="s">
        <v>119</v>
      </c>
      <c r="BQ61" s="11" t="s">
        <v>135</v>
      </c>
      <c r="BR61" s="9" t="s">
        <v>135</v>
      </c>
      <c r="CC61" s="11" t="s">
        <v>145</v>
      </c>
      <c r="CD61" s="9" t="s">
        <v>135</v>
      </c>
      <c r="CE61" s="20"/>
      <c r="CF61" s="16">
        <f t="shared" si="11"/>
        <v>0</v>
      </c>
      <c r="CG61" s="20"/>
      <c r="CH61" s="16">
        <f t="shared" si="12"/>
        <v>0</v>
      </c>
      <c r="CI61" s="20"/>
      <c r="CJ61" s="16">
        <f t="shared" si="13"/>
        <v>0</v>
      </c>
      <c r="CK61" s="11" t="s">
        <v>1381</v>
      </c>
      <c r="CL61" s="9" t="s">
        <v>334</v>
      </c>
      <c r="CM61" s="11" t="s">
        <v>134</v>
      </c>
      <c r="CN61" s="9" t="s">
        <v>160</v>
      </c>
      <c r="CO61" s="11">
        <v>0</v>
      </c>
      <c r="CS61" s="11" t="s">
        <v>134</v>
      </c>
      <c r="CT61" s="12">
        <v>5000</v>
      </c>
      <c r="CU61" s="11" t="s">
        <v>173</v>
      </c>
      <c r="CW61" s="67" t="s">
        <v>189</v>
      </c>
      <c r="DC61" s="11" t="s">
        <v>336</v>
      </c>
      <c r="DP61" s="12"/>
      <c r="DQ61" s="35" t="str">
        <f t="shared" si="10"/>
        <v>OK</v>
      </c>
      <c r="EE61" s="21"/>
      <c r="EL61" s="12"/>
      <c r="EW61" s="10" t="s">
        <v>2073</v>
      </c>
      <c r="FR61" s="16" t="str">
        <f t="shared" si="14"/>
        <v>CE</v>
      </c>
      <c r="FS61" s="11" t="s">
        <v>1352</v>
      </c>
      <c r="FT61" s="9" t="s">
        <v>276</v>
      </c>
      <c r="FU61" s="11" t="s">
        <v>276</v>
      </c>
      <c r="FV61" s="9" t="s">
        <v>193</v>
      </c>
      <c r="GD61" s="9" t="s">
        <v>227</v>
      </c>
      <c r="GE61" s="11" t="s">
        <v>195</v>
      </c>
      <c r="GF61" s="9" t="s">
        <v>203</v>
      </c>
      <c r="GH61" s="9"/>
      <c r="GI61" s="11" t="s">
        <v>134</v>
      </c>
      <c r="GJ61" s="9" t="s">
        <v>160</v>
      </c>
      <c r="GK61" s="11">
        <v>0</v>
      </c>
      <c r="GL61" s="9" t="s">
        <v>1361</v>
      </c>
      <c r="GO61" s="11" t="s">
        <v>134</v>
      </c>
      <c r="GP61" s="12">
        <v>5000</v>
      </c>
      <c r="GQ61" s="22" t="str">
        <f t="shared" si="15"/>
        <v>OK</v>
      </c>
      <c r="GR61" s="9" t="s">
        <v>173</v>
      </c>
      <c r="GT61" s="9" t="s">
        <v>189</v>
      </c>
      <c r="GZ61" s="9" t="s">
        <v>134</v>
      </c>
      <c r="HA61" s="11" t="s">
        <v>160</v>
      </c>
      <c r="HB61" s="9" t="s">
        <v>1361</v>
      </c>
      <c r="HE61" s="21">
        <v>5000</v>
      </c>
      <c r="HF61" s="17" t="str">
        <f t="shared" si="16"/>
        <v>OK</v>
      </c>
      <c r="HG61" s="11" t="s">
        <v>189</v>
      </c>
      <c r="HM61" s="21"/>
      <c r="HN61" s="17" t="str">
        <f t="shared" si="17"/>
        <v>OK</v>
      </c>
      <c r="HQ61" s="11" t="s">
        <v>135</v>
      </c>
      <c r="HY61" s="19" t="str">
        <f t="shared" si="18"/>
        <v>OK</v>
      </c>
      <c r="HZ61" s="9" t="s">
        <v>134</v>
      </c>
      <c r="IA61" s="11" t="s">
        <v>270</v>
      </c>
      <c r="IB61" s="9" t="s">
        <v>1331</v>
      </c>
      <c r="IE61" s="11" t="s">
        <v>135</v>
      </c>
      <c r="IF61" s="23">
        <v>41838</v>
      </c>
      <c r="IG61" s="23">
        <v>41838</v>
      </c>
      <c r="IH61" s="23">
        <v>41855</v>
      </c>
      <c r="II61" s="23"/>
      <c r="IJ61" s="23">
        <v>41989</v>
      </c>
      <c r="IK61" s="23"/>
    </row>
    <row r="62" spans="1:245" x14ac:dyDescent="0.25">
      <c r="A62" s="8">
        <v>1.153092014606E+16</v>
      </c>
      <c r="B62" s="9" t="s">
        <v>60</v>
      </c>
      <c r="C62" s="10">
        <v>2304400</v>
      </c>
      <c r="D62" s="9" t="s">
        <v>658</v>
      </c>
      <c r="E62" s="10" t="s">
        <v>85</v>
      </c>
      <c r="AH62" s="33">
        <f t="shared" si="8"/>
        <v>1</v>
      </c>
      <c r="AI62" s="11" t="s">
        <v>1981</v>
      </c>
      <c r="AJ62" s="9" t="s">
        <v>83</v>
      </c>
      <c r="AK62" s="11" t="s">
        <v>340</v>
      </c>
      <c r="AL62" s="9" t="s">
        <v>488</v>
      </c>
      <c r="AM62" s="11" t="s">
        <v>1348</v>
      </c>
      <c r="AO62" s="11" t="s">
        <v>693</v>
      </c>
      <c r="AP62" s="9" t="s">
        <v>90</v>
      </c>
      <c r="AU62" s="11" t="s">
        <v>1349</v>
      </c>
      <c r="AV62" s="9" t="s">
        <v>83</v>
      </c>
      <c r="AW62" s="11" t="s">
        <v>95</v>
      </c>
      <c r="AX62" s="9" t="s">
        <v>413</v>
      </c>
      <c r="AY62" s="11" t="s">
        <v>1348</v>
      </c>
      <c r="BA62" s="11" t="s">
        <v>1350</v>
      </c>
      <c r="BB62" s="9" t="s">
        <v>83</v>
      </c>
      <c r="BC62" s="11" t="s">
        <v>96</v>
      </c>
      <c r="BD62" s="9" t="s">
        <v>522</v>
      </c>
      <c r="BE62" s="11" t="s">
        <v>1348</v>
      </c>
      <c r="BG62" s="11" t="s">
        <v>1363</v>
      </c>
      <c r="BH62" s="9" t="s">
        <v>90</v>
      </c>
      <c r="BM62" s="34">
        <f t="shared" si="9"/>
        <v>5</v>
      </c>
      <c r="BN62" s="9" t="s">
        <v>104</v>
      </c>
      <c r="BO62" s="11" t="s">
        <v>113</v>
      </c>
      <c r="BP62" s="9" t="s">
        <v>119</v>
      </c>
      <c r="BQ62" s="11" t="s">
        <v>135</v>
      </c>
      <c r="BR62" s="9" t="s">
        <v>135</v>
      </c>
      <c r="CC62" s="11" t="s">
        <v>145</v>
      </c>
      <c r="CD62" s="9" t="s">
        <v>134</v>
      </c>
      <c r="CE62" s="20" t="s">
        <v>2060</v>
      </c>
      <c r="CF62" s="16" t="str">
        <f t="shared" si="11"/>
        <v>Representação</v>
      </c>
      <c r="CG62" s="20"/>
      <c r="CH62" s="16">
        <f t="shared" si="12"/>
        <v>0</v>
      </c>
      <c r="CI62" s="20"/>
      <c r="CJ62" s="16">
        <f t="shared" si="13"/>
        <v>0</v>
      </c>
      <c r="CK62" s="11" t="s">
        <v>1382</v>
      </c>
      <c r="CL62" s="9" t="s">
        <v>334</v>
      </c>
      <c r="CM62" s="11" t="s">
        <v>135</v>
      </c>
      <c r="CT62" s="12"/>
      <c r="CW62" s="67"/>
      <c r="DC62" s="11" t="s">
        <v>336</v>
      </c>
      <c r="DP62" s="12"/>
      <c r="DQ62" s="35" t="str">
        <f t="shared" si="10"/>
        <v>OK</v>
      </c>
      <c r="EE62" s="21"/>
      <c r="EL62" s="12"/>
      <c r="EW62" s="10" t="s">
        <v>2073</v>
      </c>
      <c r="FR62" s="16" t="str">
        <f t="shared" si="14"/>
        <v>CE</v>
      </c>
      <c r="FS62" s="11" t="s">
        <v>1356</v>
      </c>
      <c r="FT62" s="9" t="s">
        <v>276</v>
      </c>
      <c r="FU62" s="11" t="s">
        <v>276</v>
      </c>
      <c r="FV62" s="9" t="s">
        <v>193</v>
      </c>
      <c r="GD62" s="9" t="s">
        <v>227</v>
      </c>
      <c r="GE62" s="11" t="s">
        <v>195</v>
      </c>
      <c r="GF62" s="9" t="s">
        <v>203</v>
      </c>
      <c r="GH62" s="9"/>
      <c r="GI62" s="11" t="s">
        <v>135</v>
      </c>
      <c r="GP62" s="12"/>
      <c r="GQ62" s="22" t="str">
        <f t="shared" si="15"/>
        <v>OK</v>
      </c>
      <c r="GZ62" s="9" t="s">
        <v>134</v>
      </c>
      <c r="HA62" s="11" t="s">
        <v>160</v>
      </c>
      <c r="HB62" s="9" t="s">
        <v>1363</v>
      </c>
      <c r="HE62" s="21">
        <v>5000</v>
      </c>
      <c r="HF62" s="17" t="str">
        <f t="shared" si="16"/>
        <v>OK</v>
      </c>
      <c r="HG62" s="11" t="s">
        <v>189</v>
      </c>
      <c r="HM62" s="21"/>
      <c r="HN62" s="17" t="str">
        <f t="shared" si="17"/>
        <v>OK</v>
      </c>
      <c r="HQ62" s="11" t="s">
        <v>135</v>
      </c>
      <c r="HY62" s="19" t="str">
        <f t="shared" si="18"/>
        <v>OK</v>
      </c>
      <c r="HZ62" s="9" t="s">
        <v>134</v>
      </c>
      <c r="IA62" s="11" t="s">
        <v>270</v>
      </c>
      <c r="IE62" s="11" t="s">
        <v>134</v>
      </c>
      <c r="IF62" s="23">
        <v>41838</v>
      </c>
      <c r="IG62" s="23">
        <v>41838</v>
      </c>
      <c r="IH62" s="23">
        <v>41851</v>
      </c>
      <c r="II62" s="23"/>
      <c r="IJ62" s="23">
        <v>41990</v>
      </c>
      <c r="IK62" s="23">
        <v>42062</v>
      </c>
    </row>
    <row r="63" spans="1:245" x14ac:dyDescent="0.25">
      <c r="A63" s="8">
        <v>1.155762014606E+16</v>
      </c>
      <c r="B63" s="9" t="s">
        <v>60</v>
      </c>
      <c r="C63" s="10">
        <v>2304400</v>
      </c>
      <c r="D63" s="9" t="s">
        <v>658</v>
      </c>
      <c r="E63" s="10" t="s">
        <v>85</v>
      </c>
      <c r="AH63" s="33">
        <f t="shared" si="8"/>
        <v>1</v>
      </c>
      <c r="AI63" s="11" t="s">
        <v>1981</v>
      </c>
      <c r="AJ63" s="9" t="s">
        <v>83</v>
      </c>
      <c r="AK63" s="11" t="s">
        <v>340</v>
      </c>
      <c r="AL63" s="9" t="s">
        <v>488</v>
      </c>
      <c r="AM63" s="11" t="s">
        <v>1348</v>
      </c>
      <c r="AO63" s="11" t="s">
        <v>693</v>
      </c>
      <c r="AP63" s="9" t="s">
        <v>90</v>
      </c>
      <c r="AU63" s="11" t="s">
        <v>1349</v>
      </c>
      <c r="AV63" s="9" t="s">
        <v>83</v>
      </c>
      <c r="AW63" s="11" t="s">
        <v>95</v>
      </c>
      <c r="AX63" s="9" t="s">
        <v>413</v>
      </c>
      <c r="AY63" s="11" t="s">
        <v>1348</v>
      </c>
      <c r="BA63" s="11" t="s">
        <v>1350</v>
      </c>
      <c r="BB63" s="9" t="s">
        <v>83</v>
      </c>
      <c r="BC63" s="11" t="s">
        <v>96</v>
      </c>
      <c r="BD63" s="9" t="s">
        <v>522</v>
      </c>
      <c r="BE63" s="11" t="s">
        <v>1348</v>
      </c>
      <c r="BG63" s="11" t="s">
        <v>1351</v>
      </c>
      <c r="BH63" s="9" t="s">
        <v>83</v>
      </c>
      <c r="BI63" s="11" t="s">
        <v>339</v>
      </c>
      <c r="BJ63" s="9" t="s">
        <v>522</v>
      </c>
      <c r="BK63" s="11" t="s">
        <v>1348</v>
      </c>
      <c r="BM63" s="34">
        <f t="shared" si="9"/>
        <v>5</v>
      </c>
      <c r="BN63" s="9" t="s">
        <v>104</v>
      </c>
      <c r="BO63" s="11" t="s">
        <v>114</v>
      </c>
      <c r="BP63" s="9" t="s">
        <v>119</v>
      </c>
      <c r="BQ63" s="11" t="s">
        <v>135</v>
      </c>
      <c r="BR63" s="9" t="s">
        <v>135</v>
      </c>
      <c r="CC63" s="11" t="s">
        <v>145</v>
      </c>
      <c r="CD63" s="9" t="s">
        <v>135</v>
      </c>
      <c r="CE63" s="20"/>
      <c r="CF63" s="16">
        <f t="shared" si="11"/>
        <v>0</v>
      </c>
      <c r="CG63" s="20"/>
      <c r="CH63" s="16">
        <f t="shared" si="12"/>
        <v>0</v>
      </c>
      <c r="CI63" s="20"/>
      <c r="CJ63" s="16">
        <f t="shared" si="13"/>
        <v>0</v>
      </c>
      <c r="CK63" s="11" t="s">
        <v>1383</v>
      </c>
      <c r="CL63" s="9" t="s">
        <v>334</v>
      </c>
      <c r="CM63" s="11" t="s">
        <v>134</v>
      </c>
      <c r="CN63" s="9" t="s">
        <v>161</v>
      </c>
      <c r="CT63" s="12"/>
      <c r="CW63" s="67"/>
      <c r="CZ63" s="9" t="s">
        <v>189</v>
      </c>
      <c r="DC63" s="11" t="s">
        <v>336</v>
      </c>
      <c r="DP63" s="12"/>
      <c r="DQ63" s="35" t="str">
        <f t="shared" si="10"/>
        <v>OK</v>
      </c>
      <c r="EE63" s="21"/>
      <c r="EL63" s="12"/>
      <c r="EW63" s="10" t="s">
        <v>2073</v>
      </c>
      <c r="FR63" s="16" t="str">
        <f t="shared" si="14"/>
        <v>CE</v>
      </c>
      <c r="FS63" s="11" t="s">
        <v>1356</v>
      </c>
      <c r="FT63" s="9" t="s">
        <v>276</v>
      </c>
      <c r="FU63" s="11" t="s">
        <v>276</v>
      </c>
      <c r="FV63" s="9" t="s">
        <v>193</v>
      </c>
      <c r="GD63" s="9" t="s">
        <v>227</v>
      </c>
      <c r="GE63" s="11" t="s">
        <v>195</v>
      </c>
      <c r="GF63" s="9" t="s">
        <v>203</v>
      </c>
      <c r="GH63" s="9"/>
      <c r="GI63" s="11" t="s">
        <v>134</v>
      </c>
      <c r="GJ63" s="9" t="s">
        <v>161</v>
      </c>
      <c r="GP63" s="12"/>
      <c r="GQ63" s="22" t="str">
        <f t="shared" si="15"/>
        <v>OK</v>
      </c>
      <c r="GW63" s="11" t="s">
        <v>189</v>
      </c>
      <c r="GZ63" s="9" t="s">
        <v>134</v>
      </c>
      <c r="HA63" s="11" t="s">
        <v>161</v>
      </c>
      <c r="HE63" s="21"/>
      <c r="HF63" s="17" t="str">
        <f t="shared" si="16"/>
        <v>OK</v>
      </c>
      <c r="HH63" s="9" t="s">
        <v>189</v>
      </c>
      <c r="HM63" s="21"/>
      <c r="HN63" s="17" t="str">
        <f t="shared" si="17"/>
        <v>OK</v>
      </c>
      <c r="HQ63" s="11" t="s">
        <v>135</v>
      </c>
      <c r="HY63" s="19" t="str">
        <f t="shared" si="18"/>
        <v>OK</v>
      </c>
      <c r="HZ63" s="9" t="s">
        <v>135</v>
      </c>
      <c r="IE63" s="11" t="s">
        <v>134</v>
      </c>
      <c r="IF63" s="23">
        <v>41838</v>
      </c>
      <c r="IG63" s="23">
        <v>41838</v>
      </c>
      <c r="IH63" s="23">
        <v>41851</v>
      </c>
      <c r="II63" s="23"/>
      <c r="IJ63" s="23">
        <v>41990</v>
      </c>
      <c r="IK63" s="23">
        <v>42019</v>
      </c>
    </row>
    <row r="64" spans="1:245" x14ac:dyDescent="0.25">
      <c r="A64" s="8">
        <v>1.157462014606E+16</v>
      </c>
      <c r="B64" s="9" t="s">
        <v>60</v>
      </c>
      <c r="C64" s="10">
        <v>2304400</v>
      </c>
      <c r="D64" s="9" t="s">
        <v>658</v>
      </c>
      <c r="E64" s="10" t="s">
        <v>85</v>
      </c>
      <c r="AH64" s="33">
        <f t="shared" si="8"/>
        <v>1</v>
      </c>
      <c r="AI64" s="11" t="s">
        <v>1981</v>
      </c>
      <c r="AJ64" s="9" t="s">
        <v>83</v>
      </c>
      <c r="AK64" s="11" t="s">
        <v>340</v>
      </c>
      <c r="AL64" s="9" t="s">
        <v>488</v>
      </c>
      <c r="AM64" s="11" t="s">
        <v>1348</v>
      </c>
      <c r="AO64" s="11" t="s">
        <v>693</v>
      </c>
      <c r="AP64" s="9" t="s">
        <v>90</v>
      </c>
      <c r="AU64" s="11" t="s">
        <v>1349</v>
      </c>
      <c r="AV64" s="9" t="s">
        <v>83</v>
      </c>
      <c r="AW64" s="11" t="s">
        <v>95</v>
      </c>
      <c r="AX64" s="9" t="s">
        <v>413</v>
      </c>
      <c r="AY64" s="11" t="s">
        <v>1348</v>
      </c>
      <c r="BA64" s="11" t="s">
        <v>1350</v>
      </c>
      <c r="BB64" s="9" t="s">
        <v>83</v>
      </c>
      <c r="BC64" s="11" t="s">
        <v>96</v>
      </c>
      <c r="BD64" s="9" t="s">
        <v>522</v>
      </c>
      <c r="BE64" s="11" t="s">
        <v>1348</v>
      </c>
      <c r="BG64" s="11" t="s">
        <v>1351</v>
      </c>
      <c r="BH64" s="9" t="s">
        <v>83</v>
      </c>
      <c r="BI64" s="11" t="s">
        <v>339</v>
      </c>
      <c r="BJ64" s="9" t="s">
        <v>522</v>
      </c>
      <c r="BK64" s="11" t="s">
        <v>1348</v>
      </c>
      <c r="BM64" s="34">
        <f t="shared" si="9"/>
        <v>5</v>
      </c>
      <c r="BN64" s="9" t="s">
        <v>104</v>
      </c>
      <c r="BO64" s="11" t="s">
        <v>114</v>
      </c>
      <c r="BP64" s="9" t="s">
        <v>119</v>
      </c>
      <c r="BQ64" s="11" t="s">
        <v>135</v>
      </c>
      <c r="BR64" s="9" t="s">
        <v>135</v>
      </c>
      <c r="CC64" s="11" t="s">
        <v>145</v>
      </c>
      <c r="CD64" s="9" t="s">
        <v>135</v>
      </c>
      <c r="CE64" s="20"/>
      <c r="CF64" s="16">
        <f t="shared" si="11"/>
        <v>0</v>
      </c>
      <c r="CG64" s="20"/>
      <c r="CH64" s="16">
        <f t="shared" si="12"/>
        <v>0</v>
      </c>
      <c r="CI64" s="20"/>
      <c r="CJ64" s="16">
        <f t="shared" si="13"/>
        <v>0</v>
      </c>
      <c r="CK64" s="11" t="s">
        <v>1384</v>
      </c>
      <c r="CL64" s="9" t="s">
        <v>334</v>
      </c>
      <c r="CM64" s="11" t="s">
        <v>134</v>
      </c>
      <c r="CN64" s="9" t="s">
        <v>161</v>
      </c>
      <c r="CT64" s="12"/>
      <c r="CW64" s="67"/>
      <c r="CZ64" s="9" t="s">
        <v>189</v>
      </c>
      <c r="DC64" s="11" t="s">
        <v>336</v>
      </c>
      <c r="DP64" s="12"/>
      <c r="DQ64" s="35" t="str">
        <f t="shared" ref="DQ64:DQ116" si="19">IF(OR((AND(DH64="Mantém",DP64=CT64)),DH64="Agrava",DH64="Relaxa",DH64="Reverte",DH64="Inaplicável",DJ64="Indefere",DJ64=""),"OK","REVER")</f>
        <v>OK</v>
      </c>
      <c r="EE64" s="21"/>
      <c r="EL64" s="12"/>
      <c r="EW64" s="10" t="s">
        <v>2073</v>
      </c>
      <c r="FR64" s="16" t="str">
        <f t="shared" si="14"/>
        <v>CE</v>
      </c>
      <c r="FS64" s="11" t="s">
        <v>1356</v>
      </c>
      <c r="FT64" s="9" t="s">
        <v>276</v>
      </c>
      <c r="FU64" s="11" t="s">
        <v>276</v>
      </c>
      <c r="FV64" s="9" t="s">
        <v>193</v>
      </c>
      <c r="GD64" s="9" t="s">
        <v>227</v>
      </c>
      <c r="GE64" s="11" t="s">
        <v>195</v>
      </c>
      <c r="GF64" s="9" t="s">
        <v>203</v>
      </c>
      <c r="GH64" s="9"/>
      <c r="GI64" s="11" t="s">
        <v>134</v>
      </c>
      <c r="GJ64" s="9" t="s">
        <v>161</v>
      </c>
      <c r="GP64" s="12"/>
      <c r="GQ64" s="22" t="str">
        <f t="shared" si="15"/>
        <v>OK</v>
      </c>
      <c r="GW64" s="11" t="s">
        <v>189</v>
      </c>
      <c r="GZ64" s="9" t="s">
        <v>134</v>
      </c>
      <c r="HA64" s="11" t="s">
        <v>161</v>
      </c>
      <c r="HE64" s="21"/>
      <c r="HF64" s="17" t="str">
        <f t="shared" si="16"/>
        <v>OK</v>
      </c>
      <c r="HH64" s="9" t="s">
        <v>189</v>
      </c>
      <c r="HM64" s="21"/>
      <c r="HN64" s="17" t="str">
        <f t="shared" si="17"/>
        <v>OK</v>
      </c>
      <c r="HQ64" s="11" t="s">
        <v>135</v>
      </c>
      <c r="HY64" s="19" t="str">
        <f t="shared" si="18"/>
        <v>OK</v>
      </c>
      <c r="HZ64" s="9" t="s">
        <v>135</v>
      </c>
      <c r="IE64" s="11" t="s">
        <v>134</v>
      </c>
      <c r="IF64" s="23">
        <v>41838</v>
      </c>
      <c r="IG64" s="23">
        <v>41838</v>
      </c>
      <c r="IH64" s="23">
        <v>41851</v>
      </c>
      <c r="II64" s="23"/>
      <c r="IJ64" s="23">
        <v>41976</v>
      </c>
      <c r="IK64" s="23"/>
    </row>
    <row r="65" spans="1:245" x14ac:dyDescent="0.25">
      <c r="A65" s="8">
        <v>1.164382014606E+16</v>
      </c>
      <c r="B65" s="9" t="s">
        <v>60</v>
      </c>
      <c r="C65" s="10">
        <v>2304400</v>
      </c>
      <c r="D65" s="9" t="s">
        <v>658</v>
      </c>
      <c r="E65" s="10" t="s">
        <v>85</v>
      </c>
      <c r="AH65" s="33">
        <f t="shared" si="8"/>
        <v>1</v>
      </c>
      <c r="AI65" s="11" t="s">
        <v>1981</v>
      </c>
      <c r="AJ65" s="9" t="s">
        <v>83</v>
      </c>
      <c r="AK65" s="11" t="s">
        <v>340</v>
      </c>
      <c r="AL65" s="9" t="s">
        <v>488</v>
      </c>
      <c r="AM65" s="11" t="s">
        <v>1348</v>
      </c>
      <c r="AO65" s="11" t="s">
        <v>693</v>
      </c>
      <c r="AP65" s="9" t="s">
        <v>90</v>
      </c>
      <c r="AU65" s="11" t="s">
        <v>1349</v>
      </c>
      <c r="AV65" s="9" t="s">
        <v>83</v>
      </c>
      <c r="AW65" s="11" t="s">
        <v>95</v>
      </c>
      <c r="AX65" s="9" t="s">
        <v>413</v>
      </c>
      <c r="AY65" s="11" t="s">
        <v>1348</v>
      </c>
      <c r="BA65" s="11" t="s">
        <v>1350</v>
      </c>
      <c r="BB65" s="9" t="s">
        <v>83</v>
      </c>
      <c r="BC65" s="11" t="s">
        <v>96</v>
      </c>
      <c r="BD65" s="9" t="s">
        <v>522</v>
      </c>
      <c r="BE65" s="11" t="s">
        <v>1348</v>
      </c>
      <c r="BG65" s="11" t="s">
        <v>1351</v>
      </c>
      <c r="BH65" s="9" t="s">
        <v>83</v>
      </c>
      <c r="BI65" s="11" t="s">
        <v>339</v>
      </c>
      <c r="BJ65" s="9" t="s">
        <v>522</v>
      </c>
      <c r="BK65" s="11" t="s">
        <v>1348</v>
      </c>
      <c r="BM65" s="34">
        <f t="shared" ref="BM65:BM116" si="20">COUNTA(AI65,AO65,AU65,BA65,BG65)</f>
        <v>5</v>
      </c>
      <c r="BN65" s="9" t="s">
        <v>104</v>
      </c>
      <c r="BO65" s="11" t="s">
        <v>113</v>
      </c>
      <c r="BP65" s="9" t="s">
        <v>119</v>
      </c>
      <c r="BQ65" s="11" t="s">
        <v>135</v>
      </c>
      <c r="BR65" s="9" t="s">
        <v>135</v>
      </c>
      <c r="CC65" s="11" t="s">
        <v>145</v>
      </c>
      <c r="CD65" s="9" t="s">
        <v>135</v>
      </c>
      <c r="CE65" s="20"/>
      <c r="CF65" s="16">
        <f t="shared" si="11"/>
        <v>0</v>
      </c>
      <c r="CG65" s="20"/>
      <c r="CH65" s="16">
        <f t="shared" si="12"/>
        <v>0</v>
      </c>
      <c r="CI65" s="20"/>
      <c r="CJ65" s="16">
        <f t="shared" si="13"/>
        <v>0</v>
      </c>
      <c r="CK65" s="11" t="s">
        <v>1385</v>
      </c>
      <c r="CL65" s="9" t="s">
        <v>334</v>
      </c>
      <c r="CM65" s="11" t="s">
        <v>134</v>
      </c>
      <c r="CN65" s="9" t="s">
        <v>161</v>
      </c>
      <c r="CT65" s="12"/>
      <c r="CW65" s="67"/>
      <c r="CZ65" s="9" t="s">
        <v>189</v>
      </c>
      <c r="DC65" s="11" t="s">
        <v>336</v>
      </c>
      <c r="DP65" s="12"/>
      <c r="DQ65" s="35" t="str">
        <f t="shared" si="19"/>
        <v>OK</v>
      </c>
      <c r="EE65" s="21"/>
      <c r="EL65" s="12"/>
      <c r="EW65" s="10" t="s">
        <v>2073</v>
      </c>
      <c r="FR65" s="16" t="str">
        <f t="shared" si="14"/>
        <v>CE</v>
      </c>
      <c r="FS65" s="11" t="s">
        <v>1356</v>
      </c>
      <c r="FT65" s="9" t="s">
        <v>276</v>
      </c>
      <c r="FU65" s="11" t="s">
        <v>276</v>
      </c>
      <c r="FV65" s="9" t="s">
        <v>193</v>
      </c>
      <c r="GD65" s="9" t="s">
        <v>227</v>
      </c>
      <c r="GE65" s="11" t="s">
        <v>195</v>
      </c>
      <c r="GF65" s="9" t="s">
        <v>203</v>
      </c>
      <c r="GH65" s="9"/>
      <c r="GI65" s="11" t="s">
        <v>134</v>
      </c>
      <c r="GJ65" s="9" t="s">
        <v>161</v>
      </c>
      <c r="GP65" s="12"/>
      <c r="GQ65" s="22" t="str">
        <f t="shared" si="15"/>
        <v>OK</v>
      </c>
      <c r="GW65" s="11" t="s">
        <v>189</v>
      </c>
      <c r="GZ65" s="9" t="s">
        <v>134</v>
      </c>
      <c r="HA65" s="11" t="s">
        <v>161</v>
      </c>
      <c r="HE65" s="21"/>
      <c r="HF65" s="17" t="str">
        <f t="shared" si="16"/>
        <v>OK</v>
      </c>
      <c r="HH65" s="9" t="s">
        <v>189</v>
      </c>
      <c r="HM65" s="21"/>
      <c r="HN65" s="17" t="str">
        <f t="shared" si="17"/>
        <v>OK</v>
      </c>
      <c r="HQ65" s="11" t="s">
        <v>135</v>
      </c>
      <c r="HY65" s="19" t="str">
        <f t="shared" si="18"/>
        <v>OK</v>
      </c>
      <c r="HZ65" s="9" t="s">
        <v>135</v>
      </c>
      <c r="IE65" s="11" t="s">
        <v>134</v>
      </c>
      <c r="IF65" s="23">
        <v>41838</v>
      </c>
      <c r="IG65" s="23">
        <v>41838</v>
      </c>
      <c r="IH65" s="23">
        <v>41851</v>
      </c>
      <c r="II65" s="23"/>
      <c r="IJ65" s="23">
        <v>41990</v>
      </c>
      <c r="IK65" s="23">
        <v>42019</v>
      </c>
    </row>
    <row r="66" spans="1:245" x14ac:dyDescent="0.25">
      <c r="A66" s="8">
        <v>1.165232014606E+16</v>
      </c>
      <c r="B66" s="9" t="s">
        <v>60</v>
      </c>
      <c r="C66" s="10">
        <v>2304400</v>
      </c>
      <c r="D66" s="9" t="s">
        <v>658</v>
      </c>
      <c r="E66" s="10" t="s">
        <v>85</v>
      </c>
      <c r="AH66" s="33">
        <f t="shared" si="8"/>
        <v>1</v>
      </c>
      <c r="AI66" s="11" t="s">
        <v>1981</v>
      </c>
      <c r="AJ66" s="9" t="s">
        <v>83</v>
      </c>
      <c r="AK66" s="11" t="s">
        <v>340</v>
      </c>
      <c r="AL66" s="9" t="s">
        <v>488</v>
      </c>
      <c r="AM66" s="11" t="s">
        <v>1348</v>
      </c>
      <c r="AO66" s="11" t="s">
        <v>693</v>
      </c>
      <c r="AP66" s="9" t="s">
        <v>90</v>
      </c>
      <c r="AU66" s="11" t="s">
        <v>1349</v>
      </c>
      <c r="AV66" s="9" t="s">
        <v>83</v>
      </c>
      <c r="AW66" s="11" t="s">
        <v>95</v>
      </c>
      <c r="AX66" s="9" t="s">
        <v>413</v>
      </c>
      <c r="AY66" s="11" t="s">
        <v>1348</v>
      </c>
      <c r="BA66" s="11" t="s">
        <v>1350</v>
      </c>
      <c r="BB66" s="9" t="s">
        <v>83</v>
      </c>
      <c r="BC66" s="11" t="s">
        <v>96</v>
      </c>
      <c r="BD66" s="9" t="s">
        <v>522</v>
      </c>
      <c r="BE66" s="11" t="s">
        <v>1348</v>
      </c>
      <c r="BG66" s="11" t="s">
        <v>1351</v>
      </c>
      <c r="BH66" s="9" t="s">
        <v>83</v>
      </c>
      <c r="BI66" s="11" t="s">
        <v>339</v>
      </c>
      <c r="BJ66" s="9" t="s">
        <v>522</v>
      </c>
      <c r="BK66" s="11" t="s">
        <v>1348</v>
      </c>
      <c r="BM66" s="34">
        <f t="shared" si="20"/>
        <v>5</v>
      </c>
      <c r="BN66" s="9" t="s">
        <v>104</v>
      </c>
      <c r="BO66" s="11" t="s">
        <v>114</v>
      </c>
      <c r="BP66" s="9" t="s">
        <v>119</v>
      </c>
      <c r="BQ66" s="11" t="s">
        <v>135</v>
      </c>
      <c r="BR66" s="9" t="s">
        <v>135</v>
      </c>
      <c r="CC66" s="11" t="s">
        <v>145</v>
      </c>
      <c r="CD66" s="9" t="s">
        <v>135</v>
      </c>
      <c r="CE66" s="20"/>
      <c r="CF66" s="16">
        <f t="shared" ref="CF66:CF94" si="21">IF(ISBLANK(CE66),0,(VLOOKUP(CE66,$A$2:$CC$484,81,)))</f>
        <v>0</v>
      </c>
      <c r="CG66" s="20"/>
      <c r="CH66" s="16">
        <f t="shared" ref="CH66:CH94" si="22">IF(ISBLANK(CG66),0,(VLOOKUP(CG66,$A$2:$CC$484,81,)))</f>
        <v>0</v>
      </c>
      <c r="CI66" s="20"/>
      <c r="CJ66" s="16">
        <f t="shared" ref="CJ66:CJ94" si="23">IF(ISBLANK(CI66),0,(VLOOKUP(CI66,$A$2:$CC$484,81,)))</f>
        <v>0</v>
      </c>
      <c r="CK66" s="11" t="s">
        <v>1386</v>
      </c>
      <c r="CL66" s="9" t="s">
        <v>334</v>
      </c>
      <c r="CM66" s="11" t="s">
        <v>134</v>
      </c>
      <c r="CN66" s="9" t="s">
        <v>161</v>
      </c>
      <c r="CT66" s="12"/>
      <c r="CW66" s="67"/>
      <c r="CZ66" s="9" t="s">
        <v>189</v>
      </c>
      <c r="DC66" s="11" t="s">
        <v>336</v>
      </c>
      <c r="DP66" s="12"/>
      <c r="DQ66" s="35" t="str">
        <f t="shared" si="19"/>
        <v>OK</v>
      </c>
      <c r="EE66" s="21"/>
      <c r="EL66" s="12"/>
      <c r="EW66" s="10" t="s">
        <v>2073</v>
      </c>
      <c r="FR66" s="16" t="str">
        <f t="shared" ref="FR66:FR94" si="24">B66</f>
        <v>CE</v>
      </c>
      <c r="FS66" s="11" t="s">
        <v>1356</v>
      </c>
      <c r="FT66" s="9" t="s">
        <v>276</v>
      </c>
      <c r="FU66" s="11" t="s">
        <v>276</v>
      </c>
      <c r="FV66" s="9" t="s">
        <v>193</v>
      </c>
      <c r="GD66" s="9" t="s">
        <v>227</v>
      </c>
      <c r="GE66" s="11" t="s">
        <v>195</v>
      </c>
      <c r="GF66" s="9" t="s">
        <v>203</v>
      </c>
      <c r="GH66" s="9"/>
      <c r="GI66" s="11" t="s">
        <v>134</v>
      </c>
      <c r="GJ66" s="9" t="s">
        <v>161</v>
      </c>
      <c r="GP66" s="12"/>
      <c r="GQ66" s="22" t="str">
        <f t="shared" ref="GQ66:GQ94" si="25">IF(OR((AND(GD66="Mantém",GP66=DP66)),GD66="Mantém - Ind.",GD66="Reforma Total", GD66="Parcial - Agrava",GD66="Parcial - Relaxa",GD66="Reverte",GD66="Inaplicável",GJ66="Indefere",GJ66=""),"OK","REVER")</f>
        <v>OK</v>
      </c>
      <c r="GW66" s="11" t="s">
        <v>189</v>
      </c>
      <c r="GZ66" s="9" t="s">
        <v>134</v>
      </c>
      <c r="HA66" s="11" t="s">
        <v>161</v>
      </c>
      <c r="HE66" s="21"/>
      <c r="HF66" s="17" t="str">
        <f t="shared" ref="HF66:HF94" si="26">IF(OR((AND(GD66="Mantém",HE66=EE66)),GD66="Reverte",GD66="Inaplicável",HA66="Indefere",HA66=""),"OK","REVER")</f>
        <v>OK</v>
      </c>
      <c r="HH66" s="9" t="s">
        <v>189</v>
      </c>
      <c r="HM66" s="21"/>
      <c r="HN66" s="17" t="str">
        <f t="shared" ref="HN66:HN94" si="27">IF(OR((AND(GO66="Mantém",HM66=EM66)),GO66="Reverte",GO66="Inaplicável",HI66="Indefere",HI66=""),"OK","REVER")</f>
        <v>OK</v>
      </c>
      <c r="HQ66" s="11" t="s">
        <v>135</v>
      </c>
      <c r="HY66" s="19" t="str">
        <f t="shared" ref="HY66:HY94" si="28">IF(OR((AND(GD66="Mantém",HX66=EV66)),GD66="Reverte",GD66="Inaplicável",HR66="Indefere",HR66=""),"OK","REVER")</f>
        <v>OK</v>
      </c>
      <c r="HZ66" s="9" t="s">
        <v>135</v>
      </c>
      <c r="IE66" s="11" t="s">
        <v>134</v>
      </c>
      <c r="IF66" s="23">
        <v>41838</v>
      </c>
      <c r="IG66" s="23">
        <v>41838</v>
      </c>
      <c r="IH66" s="23">
        <v>41851</v>
      </c>
      <c r="II66" s="23"/>
      <c r="IJ66" s="23">
        <v>41990</v>
      </c>
      <c r="IK66" s="23"/>
    </row>
    <row r="67" spans="1:245" x14ac:dyDescent="0.25">
      <c r="A67" s="8">
        <v>1.169602014606E+16</v>
      </c>
      <c r="B67" s="9" t="s">
        <v>60</v>
      </c>
      <c r="C67" s="10">
        <v>2304400</v>
      </c>
      <c r="D67" s="9" t="s">
        <v>658</v>
      </c>
      <c r="E67" s="10" t="s">
        <v>85</v>
      </c>
      <c r="AH67" s="33">
        <f t="shared" ref="AH67:AH130" si="29">COUNTA(D67,J67,P67,V67,AB67)</f>
        <v>1</v>
      </c>
      <c r="AI67" s="11" t="s">
        <v>1981</v>
      </c>
      <c r="AJ67" s="9" t="s">
        <v>83</v>
      </c>
      <c r="AK67" s="11" t="s">
        <v>340</v>
      </c>
      <c r="AL67" s="9" t="s">
        <v>488</v>
      </c>
      <c r="AM67" s="11" t="s">
        <v>1348</v>
      </c>
      <c r="AO67" s="11" t="s">
        <v>693</v>
      </c>
      <c r="AP67" s="9" t="s">
        <v>90</v>
      </c>
      <c r="AU67" s="11" t="s">
        <v>1349</v>
      </c>
      <c r="AV67" s="9" t="s">
        <v>83</v>
      </c>
      <c r="AW67" s="11" t="s">
        <v>95</v>
      </c>
      <c r="AX67" s="9" t="s">
        <v>413</v>
      </c>
      <c r="AY67" s="11" t="s">
        <v>1348</v>
      </c>
      <c r="BA67" s="11" t="s">
        <v>1350</v>
      </c>
      <c r="BB67" s="9" t="s">
        <v>83</v>
      </c>
      <c r="BC67" s="11" t="s">
        <v>96</v>
      </c>
      <c r="BD67" s="9" t="s">
        <v>522</v>
      </c>
      <c r="BE67" s="11" t="s">
        <v>1348</v>
      </c>
      <c r="BG67" s="11" t="s">
        <v>1351</v>
      </c>
      <c r="BH67" s="9" t="s">
        <v>83</v>
      </c>
      <c r="BI67" s="11" t="s">
        <v>339</v>
      </c>
      <c r="BJ67" s="9" t="s">
        <v>522</v>
      </c>
      <c r="BK67" s="11" t="s">
        <v>1348</v>
      </c>
      <c r="BM67" s="34">
        <f t="shared" si="20"/>
        <v>5</v>
      </c>
      <c r="BN67" s="9" t="s">
        <v>104</v>
      </c>
      <c r="BO67" s="11" t="s">
        <v>113</v>
      </c>
      <c r="BP67" s="9" t="s">
        <v>119</v>
      </c>
      <c r="BQ67" s="11" t="s">
        <v>135</v>
      </c>
      <c r="BR67" s="9" t="s">
        <v>135</v>
      </c>
      <c r="CC67" s="11" t="s">
        <v>145</v>
      </c>
      <c r="CD67" s="9" t="s">
        <v>135</v>
      </c>
      <c r="CE67" s="20"/>
      <c r="CF67" s="16">
        <f t="shared" si="21"/>
        <v>0</v>
      </c>
      <c r="CG67" s="20"/>
      <c r="CH67" s="16">
        <f t="shared" si="22"/>
        <v>0</v>
      </c>
      <c r="CI67" s="20"/>
      <c r="CJ67" s="16">
        <f t="shared" si="23"/>
        <v>0</v>
      </c>
      <c r="CK67" s="11" t="s">
        <v>1387</v>
      </c>
      <c r="CL67" s="9" t="s">
        <v>334</v>
      </c>
      <c r="CM67" s="11" t="s">
        <v>134</v>
      </c>
      <c r="CN67" s="9" t="s">
        <v>161</v>
      </c>
      <c r="CT67" s="12"/>
      <c r="CW67" s="67"/>
      <c r="CZ67" s="9" t="s">
        <v>189</v>
      </c>
      <c r="DC67" s="11" t="s">
        <v>336</v>
      </c>
      <c r="DP67" s="12"/>
      <c r="DQ67" s="35" t="str">
        <f t="shared" si="19"/>
        <v>OK</v>
      </c>
      <c r="EE67" s="21"/>
      <c r="EL67" s="12"/>
      <c r="EW67" s="10" t="s">
        <v>2073</v>
      </c>
      <c r="FR67" s="16" t="str">
        <f t="shared" si="24"/>
        <v>CE</v>
      </c>
      <c r="FS67" s="11" t="s">
        <v>1356</v>
      </c>
      <c r="FT67" s="9" t="s">
        <v>276</v>
      </c>
      <c r="FU67" s="11" t="s">
        <v>276</v>
      </c>
      <c r="FV67" s="9" t="s">
        <v>193</v>
      </c>
      <c r="GD67" s="9" t="s">
        <v>227</v>
      </c>
      <c r="GE67" s="11" t="s">
        <v>195</v>
      </c>
      <c r="GF67" s="9" t="s">
        <v>203</v>
      </c>
      <c r="GH67" s="9"/>
      <c r="GI67" s="11" t="s">
        <v>134</v>
      </c>
      <c r="GJ67" s="9" t="s">
        <v>161</v>
      </c>
      <c r="GP67" s="12"/>
      <c r="GQ67" s="22" t="str">
        <f t="shared" si="25"/>
        <v>OK</v>
      </c>
      <c r="GW67" s="11" t="s">
        <v>189</v>
      </c>
      <c r="GZ67" s="9" t="s">
        <v>134</v>
      </c>
      <c r="HA67" s="11" t="s">
        <v>161</v>
      </c>
      <c r="HE67" s="21"/>
      <c r="HF67" s="17" t="str">
        <f t="shared" si="26"/>
        <v>OK</v>
      </c>
      <c r="HH67" s="9" t="s">
        <v>189</v>
      </c>
      <c r="HM67" s="21"/>
      <c r="HN67" s="17" t="str">
        <f t="shared" si="27"/>
        <v>OK</v>
      </c>
      <c r="HQ67" s="11" t="s">
        <v>135</v>
      </c>
      <c r="HY67" s="19" t="str">
        <f t="shared" si="28"/>
        <v>OK</v>
      </c>
      <c r="HZ67" s="9" t="s">
        <v>135</v>
      </c>
      <c r="IE67" s="11" t="s">
        <v>134</v>
      </c>
      <c r="IF67" s="23">
        <v>41838</v>
      </c>
      <c r="IG67" s="23">
        <v>41838</v>
      </c>
      <c r="IH67" s="23">
        <v>41851</v>
      </c>
      <c r="II67" s="23"/>
      <c r="IJ67" s="23">
        <v>41976</v>
      </c>
      <c r="IK67" s="23">
        <v>42018</v>
      </c>
    </row>
    <row r="68" spans="1:245" x14ac:dyDescent="0.25">
      <c r="A68" s="8">
        <v>1.186962014606E+16</v>
      </c>
      <c r="B68" s="9" t="s">
        <v>60</v>
      </c>
      <c r="C68" s="10">
        <v>2304400</v>
      </c>
      <c r="D68" s="9" t="s">
        <v>658</v>
      </c>
      <c r="E68" s="10" t="s">
        <v>85</v>
      </c>
      <c r="AH68" s="33">
        <f t="shared" si="29"/>
        <v>1</v>
      </c>
      <c r="AI68" s="11" t="s">
        <v>1981</v>
      </c>
      <c r="AJ68" s="9" t="s">
        <v>83</v>
      </c>
      <c r="AK68" s="11" t="s">
        <v>340</v>
      </c>
      <c r="AL68" s="9" t="s">
        <v>488</v>
      </c>
      <c r="AM68" s="11" t="s">
        <v>1348</v>
      </c>
      <c r="AO68" s="11" t="s">
        <v>693</v>
      </c>
      <c r="AP68" s="9" t="s">
        <v>90</v>
      </c>
      <c r="AU68" s="11" t="s">
        <v>1349</v>
      </c>
      <c r="AV68" s="9" t="s">
        <v>83</v>
      </c>
      <c r="AW68" s="11" t="s">
        <v>95</v>
      </c>
      <c r="AX68" s="9" t="s">
        <v>413</v>
      </c>
      <c r="AY68" s="11" t="s">
        <v>1348</v>
      </c>
      <c r="BA68" s="11" t="s">
        <v>1350</v>
      </c>
      <c r="BB68" s="9" t="s">
        <v>83</v>
      </c>
      <c r="BC68" s="11" t="s">
        <v>96</v>
      </c>
      <c r="BD68" s="9" t="s">
        <v>522</v>
      </c>
      <c r="BE68" s="11" t="s">
        <v>1348</v>
      </c>
      <c r="BG68" s="11" t="s">
        <v>1389</v>
      </c>
      <c r="BH68" s="9" t="s">
        <v>90</v>
      </c>
      <c r="BM68" s="34">
        <f t="shared" si="20"/>
        <v>5</v>
      </c>
      <c r="BN68" s="9" t="s">
        <v>107</v>
      </c>
      <c r="BP68" s="9" t="s">
        <v>121</v>
      </c>
      <c r="BQ68" s="11" t="s">
        <v>135</v>
      </c>
      <c r="BR68" s="9" t="s">
        <v>134</v>
      </c>
      <c r="CC68" s="11" t="s">
        <v>145</v>
      </c>
      <c r="CD68" s="9" t="s">
        <v>135</v>
      </c>
      <c r="CE68" s="20"/>
      <c r="CF68" s="16">
        <f t="shared" si="21"/>
        <v>0</v>
      </c>
      <c r="CG68" s="20"/>
      <c r="CH68" s="16">
        <f t="shared" si="22"/>
        <v>0</v>
      </c>
      <c r="CI68" s="20"/>
      <c r="CJ68" s="16">
        <f t="shared" si="23"/>
        <v>0</v>
      </c>
      <c r="CK68" s="11" t="s">
        <v>1388</v>
      </c>
      <c r="CL68" s="9" t="s">
        <v>334</v>
      </c>
      <c r="CM68" s="11" t="s">
        <v>135</v>
      </c>
      <c r="CT68" s="12"/>
      <c r="CW68" s="67"/>
      <c r="DC68" s="11" t="s">
        <v>336</v>
      </c>
      <c r="DP68" s="12"/>
      <c r="DQ68" s="35" t="str">
        <f t="shared" si="19"/>
        <v>OK</v>
      </c>
      <c r="EE68" s="21"/>
      <c r="EL68" s="12"/>
      <c r="EW68" s="10" t="s">
        <v>2073</v>
      </c>
      <c r="FR68" s="16" t="str">
        <f t="shared" si="24"/>
        <v>CE</v>
      </c>
      <c r="FS68" s="11" t="s">
        <v>1356</v>
      </c>
      <c r="FT68" s="9" t="s">
        <v>276</v>
      </c>
      <c r="FU68" s="11" t="s">
        <v>276</v>
      </c>
      <c r="FV68" s="9" t="s">
        <v>193</v>
      </c>
      <c r="GD68" s="9" t="s">
        <v>227</v>
      </c>
      <c r="GE68" s="11" t="s">
        <v>195</v>
      </c>
      <c r="GF68" s="9" t="s">
        <v>203</v>
      </c>
      <c r="GH68" s="9"/>
      <c r="GI68" s="11" t="s">
        <v>135</v>
      </c>
      <c r="GP68" s="12"/>
      <c r="GQ68" s="22" t="str">
        <f t="shared" si="25"/>
        <v>OK</v>
      </c>
      <c r="GZ68" s="9" t="s">
        <v>134</v>
      </c>
      <c r="HA68" s="11" t="s">
        <v>160</v>
      </c>
      <c r="HB68" s="9" t="s">
        <v>1389</v>
      </c>
      <c r="HE68" s="21">
        <v>5000</v>
      </c>
      <c r="HF68" s="17" t="str">
        <f t="shared" si="26"/>
        <v>OK</v>
      </c>
      <c r="HG68" s="11" t="s">
        <v>189</v>
      </c>
      <c r="HM68" s="21"/>
      <c r="HN68" s="17" t="str">
        <f t="shared" si="27"/>
        <v>OK</v>
      </c>
      <c r="HQ68" s="11" t="s">
        <v>135</v>
      </c>
      <c r="HY68" s="19" t="str">
        <f t="shared" si="28"/>
        <v>OK</v>
      </c>
      <c r="HZ68" s="9" t="s">
        <v>134</v>
      </c>
      <c r="IA68" s="11" t="s">
        <v>270</v>
      </c>
      <c r="IB68" s="9" t="s">
        <v>1331</v>
      </c>
      <c r="IE68" s="11" t="s">
        <v>135</v>
      </c>
      <c r="IF68" s="23">
        <v>41838</v>
      </c>
      <c r="IG68" s="23">
        <v>41838</v>
      </c>
      <c r="IH68" s="23">
        <v>41851</v>
      </c>
      <c r="II68" s="23"/>
      <c r="IJ68" s="23">
        <v>41990</v>
      </c>
      <c r="IK68" s="23"/>
    </row>
    <row r="69" spans="1:245" x14ac:dyDescent="0.25">
      <c r="A69" s="8">
        <v>1.188662014606E+16</v>
      </c>
      <c r="B69" s="9" t="s">
        <v>60</v>
      </c>
      <c r="C69" s="10">
        <v>2304400</v>
      </c>
      <c r="D69" s="9" t="s">
        <v>658</v>
      </c>
      <c r="E69" s="10" t="s">
        <v>85</v>
      </c>
      <c r="AH69" s="33">
        <f t="shared" si="29"/>
        <v>1</v>
      </c>
      <c r="AI69" s="11" t="s">
        <v>1981</v>
      </c>
      <c r="AJ69" s="9" t="s">
        <v>83</v>
      </c>
      <c r="AK69" s="11" t="s">
        <v>340</v>
      </c>
      <c r="AL69" s="9" t="s">
        <v>488</v>
      </c>
      <c r="AM69" s="11" t="s">
        <v>1348</v>
      </c>
      <c r="AO69" s="11" t="s">
        <v>693</v>
      </c>
      <c r="AP69" s="9" t="s">
        <v>90</v>
      </c>
      <c r="AU69" s="11" t="s">
        <v>1349</v>
      </c>
      <c r="AV69" s="9" t="s">
        <v>83</v>
      </c>
      <c r="AW69" s="11" t="s">
        <v>95</v>
      </c>
      <c r="AX69" s="9" t="s">
        <v>413</v>
      </c>
      <c r="AY69" s="11" t="s">
        <v>1348</v>
      </c>
      <c r="BA69" s="11" t="s">
        <v>1350</v>
      </c>
      <c r="BB69" s="9" t="s">
        <v>83</v>
      </c>
      <c r="BC69" s="11" t="s">
        <v>96</v>
      </c>
      <c r="BD69" s="9" t="s">
        <v>522</v>
      </c>
      <c r="BE69" s="11" t="s">
        <v>1348</v>
      </c>
      <c r="BG69" s="11" t="s">
        <v>1360</v>
      </c>
      <c r="BH69" s="9" t="s">
        <v>90</v>
      </c>
      <c r="BM69" s="34">
        <f t="shared" si="20"/>
        <v>5</v>
      </c>
      <c r="BN69" s="9" t="s">
        <v>107</v>
      </c>
      <c r="BP69" s="9" t="s">
        <v>121</v>
      </c>
      <c r="BQ69" s="11" t="s">
        <v>135</v>
      </c>
      <c r="BR69" s="9" t="s">
        <v>134</v>
      </c>
      <c r="CC69" s="11" t="s">
        <v>145</v>
      </c>
      <c r="CD69" s="9" t="s">
        <v>135</v>
      </c>
      <c r="CE69" s="20"/>
      <c r="CF69" s="16">
        <f t="shared" si="21"/>
        <v>0</v>
      </c>
      <c r="CG69" s="20"/>
      <c r="CH69" s="16">
        <f t="shared" si="22"/>
        <v>0</v>
      </c>
      <c r="CI69" s="20"/>
      <c r="CJ69" s="16">
        <f t="shared" si="23"/>
        <v>0</v>
      </c>
      <c r="CK69" s="11" t="s">
        <v>1390</v>
      </c>
      <c r="CL69" s="9" t="s">
        <v>334</v>
      </c>
      <c r="CM69" s="11" t="s">
        <v>135</v>
      </c>
      <c r="CT69" s="12"/>
      <c r="CW69" s="67"/>
      <c r="DC69" s="11" t="s">
        <v>336</v>
      </c>
      <c r="DP69" s="12"/>
      <c r="DQ69" s="35" t="str">
        <f t="shared" si="19"/>
        <v>OK</v>
      </c>
      <c r="EE69" s="21"/>
      <c r="EL69" s="12"/>
      <c r="EW69" s="10" t="s">
        <v>2073</v>
      </c>
      <c r="FR69" s="16" t="str">
        <f t="shared" si="24"/>
        <v>CE</v>
      </c>
      <c r="FS69" s="11" t="s">
        <v>1356</v>
      </c>
      <c r="FT69" s="9" t="s">
        <v>276</v>
      </c>
      <c r="FU69" s="11" t="s">
        <v>276</v>
      </c>
      <c r="FV69" s="9" t="s">
        <v>193</v>
      </c>
      <c r="GD69" s="9" t="s">
        <v>227</v>
      </c>
      <c r="GE69" s="11" t="s">
        <v>195</v>
      </c>
      <c r="GF69" s="9" t="s">
        <v>203</v>
      </c>
      <c r="GH69" s="9"/>
      <c r="GI69" s="11" t="s">
        <v>135</v>
      </c>
      <c r="GP69" s="12"/>
      <c r="GQ69" s="22" t="str">
        <f t="shared" si="25"/>
        <v>OK</v>
      </c>
      <c r="GZ69" s="9" t="s">
        <v>134</v>
      </c>
      <c r="HA69" s="11" t="s">
        <v>160</v>
      </c>
      <c r="HB69" s="9" t="s">
        <v>1360</v>
      </c>
      <c r="HE69" s="21">
        <v>5000</v>
      </c>
      <c r="HF69" s="17" t="str">
        <f t="shared" si="26"/>
        <v>OK</v>
      </c>
      <c r="HG69" s="11" t="s">
        <v>189</v>
      </c>
      <c r="HM69" s="21"/>
      <c r="HN69" s="17" t="str">
        <f t="shared" si="27"/>
        <v>OK</v>
      </c>
      <c r="HQ69" s="11" t="s">
        <v>135</v>
      </c>
      <c r="HY69" s="19" t="str">
        <f t="shared" si="28"/>
        <v>OK</v>
      </c>
      <c r="HZ69" s="9" t="s">
        <v>134</v>
      </c>
      <c r="IA69" s="11" t="s">
        <v>270</v>
      </c>
      <c r="IB69" s="9" t="s">
        <v>1331</v>
      </c>
      <c r="IE69" s="11" t="s">
        <v>135</v>
      </c>
      <c r="IF69" s="23">
        <v>41838</v>
      </c>
      <c r="IG69" s="23">
        <v>41838</v>
      </c>
      <c r="IH69" s="23">
        <v>41851</v>
      </c>
      <c r="II69" s="23"/>
      <c r="IJ69" s="23">
        <v>41967</v>
      </c>
      <c r="IK69" s="23"/>
    </row>
    <row r="70" spans="1:245" x14ac:dyDescent="0.25">
      <c r="A70" s="8">
        <v>1.189512014606E+16</v>
      </c>
      <c r="B70" s="9" t="s">
        <v>60</v>
      </c>
      <c r="C70" s="10">
        <v>2304400</v>
      </c>
      <c r="D70" s="9" t="s">
        <v>658</v>
      </c>
      <c r="E70" s="10" t="s">
        <v>85</v>
      </c>
      <c r="AH70" s="33">
        <f t="shared" si="29"/>
        <v>1</v>
      </c>
      <c r="AI70" s="11" t="s">
        <v>1981</v>
      </c>
      <c r="AJ70" s="9" t="s">
        <v>83</v>
      </c>
      <c r="AK70" s="11" t="s">
        <v>340</v>
      </c>
      <c r="AL70" s="9" t="s">
        <v>488</v>
      </c>
      <c r="AM70" s="11" t="s">
        <v>1348</v>
      </c>
      <c r="AO70" s="11" t="s">
        <v>693</v>
      </c>
      <c r="AP70" s="9" t="s">
        <v>90</v>
      </c>
      <c r="AU70" s="11" t="s">
        <v>1349</v>
      </c>
      <c r="AV70" s="9" t="s">
        <v>83</v>
      </c>
      <c r="AW70" s="11" t="s">
        <v>95</v>
      </c>
      <c r="AX70" s="9" t="s">
        <v>413</v>
      </c>
      <c r="AY70" s="11" t="s">
        <v>1348</v>
      </c>
      <c r="BA70" s="11" t="s">
        <v>1350</v>
      </c>
      <c r="BB70" s="9" t="s">
        <v>83</v>
      </c>
      <c r="BC70" s="11" t="s">
        <v>96</v>
      </c>
      <c r="BD70" s="9" t="s">
        <v>522</v>
      </c>
      <c r="BE70" s="11" t="s">
        <v>1348</v>
      </c>
      <c r="BG70" s="11" t="s">
        <v>1372</v>
      </c>
      <c r="BH70" s="9" t="s">
        <v>90</v>
      </c>
      <c r="BM70" s="34">
        <f t="shared" si="20"/>
        <v>5</v>
      </c>
      <c r="BN70" s="9" t="s">
        <v>107</v>
      </c>
      <c r="BP70" s="9" t="s">
        <v>119</v>
      </c>
      <c r="BQ70" s="11" t="s">
        <v>135</v>
      </c>
      <c r="BR70" s="9" t="s">
        <v>135</v>
      </c>
      <c r="CC70" s="11" t="s">
        <v>145</v>
      </c>
      <c r="CD70" s="9" t="s">
        <v>135</v>
      </c>
      <c r="CE70" s="20"/>
      <c r="CF70" s="16">
        <f t="shared" si="21"/>
        <v>0</v>
      </c>
      <c r="CG70" s="20"/>
      <c r="CH70" s="16">
        <f t="shared" si="22"/>
        <v>0</v>
      </c>
      <c r="CI70" s="20"/>
      <c r="CJ70" s="16">
        <f t="shared" si="23"/>
        <v>0</v>
      </c>
      <c r="CK70" s="11" t="s">
        <v>1391</v>
      </c>
      <c r="CL70" s="9" t="s">
        <v>334</v>
      </c>
      <c r="CM70" s="11" t="s">
        <v>134</v>
      </c>
      <c r="CN70" s="9" t="s">
        <v>160</v>
      </c>
      <c r="CO70" s="11">
        <v>0</v>
      </c>
      <c r="CS70" s="11" t="s">
        <v>134</v>
      </c>
      <c r="CT70" s="12">
        <v>5000</v>
      </c>
      <c r="CU70" s="11" t="s">
        <v>173</v>
      </c>
      <c r="CW70" s="67" t="s">
        <v>189</v>
      </c>
      <c r="DC70" s="11" t="s">
        <v>336</v>
      </c>
      <c r="DP70" s="12"/>
      <c r="DQ70" s="35" t="str">
        <f t="shared" si="19"/>
        <v>OK</v>
      </c>
      <c r="EE70" s="21"/>
      <c r="EL70" s="12"/>
      <c r="EW70" s="10" t="s">
        <v>2073</v>
      </c>
      <c r="FR70" s="16" t="str">
        <f t="shared" si="24"/>
        <v>CE</v>
      </c>
      <c r="FS70" s="11" t="s">
        <v>1352</v>
      </c>
      <c r="FT70" s="9" t="s">
        <v>276</v>
      </c>
      <c r="FU70" s="11" t="s">
        <v>276</v>
      </c>
      <c r="FV70" s="9" t="s">
        <v>193</v>
      </c>
      <c r="GD70" s="9" t="s">
        <v>227</v>
      </c>
      <c r="GE70" s="11" t="s">
        <v>195</v>
      </c>
      <c r="GF70" s="9" t="s">
        <v>203</v>
      </c>
      <c r="GH70" s="9"/>
      <c r="GI70" s="11" t="s">
        <v>134</v>
      </c>
      <c r="GJ70" s="9" t="s">
        <v>160</v>
      </c>
      <c r="GK70" s="11">
        <v>0</v>
      </c>
      <c r="GL70" s="9" t="s">
        <v>1372</v>
      </c>
      <c r="GO70" s="11" t="s">
        <v>134</v>
      </c>
      <c r="GP70" s="12">
        <v>5000</v>
      </c>
      <c r="GQ70" s="22" t="str">
        <f t="shared" si="25"/>
        <v>OK</v>
      </c>
      <c r="GR70" s="9" t="s">
        <v>173</v>
      </c>
      <c r="GT70" s="9" t="s">
        <v>189</v>
      </c>
      <c r="GZ70" s="9" t="s">
        <v>134</v>
      </c>
      <c r="HA70" s="11" t="s">
        <v>160</v>
      </c>
      <c r="HB70" s="9" t="s">
        <v>1372</v>
      </c>
      <c r="HE70" s="21">
        <v>5000</v>
      </c>
      <c r="HF70" s="17" t="str">
        <f t="shared" si="26"/>
        <v>OK</v>
      </c>
      <c r="HG70" s="11" t="s">
        <v>189</v>
      </c>
      <c r="HM70" s="21"/>
      <c r="HN70" s="17" t="str">
        <f t="shared" si="27"/>
        <v>OK</v>
      </c>
      <c r="HQ70" s="11" t="s">
        <v>135</v>
      </c>
      <c r="HY70" s="19" t="str">
        <f t="shared" si="28"/>
        <v>OK</v>
      </c>
      <c r="HZ70" s="9" t="s">
        <v>134</v>
      </c>
      <c r="IA70" s="11" t="s">
        <v>270</v>
      </c>
      <c r="IB70" s="9" t="s">
        <v>1331</v>
      </c>
      <c r="IE70" s="11" t="s">
        <v>135</v>
      </c>
      <c r="IF70" s="23">
        <v>41838</v>
      </c>
      <c r="IG70" s="23">
        <v>41838</v>
      </c>
      <c r="IH70" s="23">
        <v>41855</v>
      </c>
      <c r="II70" s="23"/>
      <c r="IJ70" s="23">
        <v>41989</v>
      </c>
      <c r="IK70" s="23"/>
    </row>
    <row r="71" spans="1:245" x14ac:dyDescent="0.25">
      <c r="A71" s="8">
        <v>1.193882014606E+16</v>
      </c>
      <c r="B71" s="9" t="s">
        <v>60</v>
      </c>
      <c r="C71" s="10">
        <v>2304400</v>
      </c>
      <c r="D71" s="9" t="s">
        <v>658</v>
      </c>
      <c r="E71" s="10" t="s">
        <v>85</v>
      </c>
      <c r="AH71" s="33">
        <f t="shared" si="29"/>
        <v>1</v>
      </c>
      <c r="AI71" s="11" t="s">
        <v>1981</v>
      </c>
      <c r="AJ71" s="9" t="s">
        <v>83</v>
      </c>
      <c r="AK71" s="11" t="s">
        <v>340</v>
      </c>
      <c r="AL71" s="9" t="s">
        <v>488</v>
      </c>
      <c r="AM71" s="11" t="s">
        <v>1348</v>
      </c>
      <c r="AO71" s="11" t="s">
        <v>693</v>
      </c>
      <c r="AP71" s="9" t="s">
        <v>90</v>
      </c>
      <c r="AU71" s="11" t="s">
        <v>1349</v>
      </c>
      <c r="AV71" s="9" t="s">
        <v>83</v>
      </c>
      <c r="AW71" s="11" t="s">
        <v>95</v>
      </c>
      <c r="AX71" s="9" t="s">
        <v>413</v>
      </c>
      <c r="AY71" s="11" t="s">
        <v>1348</v>
      </c>
      <c r="BA71" s="11" t="s">
        <v>1350</v>
      </c>
      <c r="BB71" s="9" t="s">
        <v>83</v>
      </c>
      <c r="BC71" s="11" t="s">
        <v>96</v>
      </c>
      <c r="BD71" s="9" t="s">
        <v>522</v>
      </c>
      <c r="BE71" s="11" t="s">
        <v>1348</v>
      </c>
      <c r="BG71" s="11" t="s">
        <v>692</v>
      </c>
      <c r="BH71" s="9" t="s">
        <v>90</v>
      </c>
      <c r="BM71" s="34">
        <f t="shared" si="20"/>
        <v>5</v>
      </c>
      <c r="BN71" s="9" t="s">
        <v>107</v>
      </c>
      <c r="BP71" s="9" t="s">
        <v>119</v>
      </c>
      <c r="BQ71" s="11" t="s">
        <v>135</v>
      </c>
      <c r="BR71" s="9" t="s">
        <v>135</v>
      </c>
      <c r="CC71" s="11" t="s">
        <v>145</v>
      </c>
      <c r="CD71" s="9" t="s">
        <v>135</v>
      </c>
      <c r="CE71" s="20"/>
      <c r="CF71" s="16">
        <f t="shared" si="21"/>
        <v>0</v>
      </c>
      <c r="CG71" s="20"/>
      <c r="CH71" s="16">
        <f t="shared" si="22"/>
        <v>0</v>
      </c>
      <c r="CI71" s="20"/>
      <c r="CJ71" s="16">
        <f t="shared" si="23"/>
        <v>0</v>
      </c>
      <c r="CK71" s="11" t="s">
        <v>1392</v>
      </c>
      <c r="CL71" s="9" t="s">
        <v>334</v>
      </c>
      <c r="CM71" s="11" t="s">
        <v>134</v>
      </c>
      <c r="CN71" s="9" t="s">
        <v>160</v>
      </c>
      <c r="CO71" s="11">
        <v>0</v>
      </c>
      <c r="CS71" s="11" t="s">
        <v>134</v>
      </c>
      <c r="CT71" s="12">
        <v>5000</v>
      </c>
      <c r="CU71" s="11" t="s">
        <v>173</v>
      </c>
      <c r="CW71" s="67" t="s">
        <v>189</v>
      </c>
      <c r="DC71" s="11" t="s">
        <v>336</v>
      </c>
      <c r="DP71" s="12"/>
      <c r="DQ71" s="35" t="str">
        <f t="shared" si="19"/>
        <v>OK</v>
      </c>
      <c r="EE71" s="21"/>
      <c r="EL71" s="12"/>
      <c r="EW71" s="10" t="s">
        <v>2073</v>
      </c>
      <c r="FR71" s="16" t="str">
        <f t="shared" si="24"/>
        <v>CE</v>
      </c>
      <c r="FS71" s="11" t="s">
        <v>1352</v>
      </c>
      <c r="FT71" s="9" t="s">
        <v>276</v>
      </c>
      <c r="FU71" s="11" t="s">
        <v>276</v>
      </c>
      <c r="FV71" s="9" t="s">
        <v>193</v>
      </c>
      <c r="GD71" s="9" t="s">
        <v>227</v>
      </c>
      <c r="GE71" s="11" t="s">
        <v>195</v>
      </c>
      <c r="GF71" s="9" t="s">
        <v>203</v>
      </c>
      <c r="GH71" s="9"/>
      <c r="GI71" s="11" t="s">
        <v>134</v>
      </c>
      <c r="GJ71" s="9" t="s">
        <v>160</v>
      </c>
      <c r="GK71" s="11">
        <v>0</v>
      </c>
      <c r="GL71" s="9" t="s">
        <v>692</v>
      </c>
      <c r="GO71" s="11" t="s">
        <v>134</v>
      </c>
      <c r="GP71" s="12">
        <v>5000</v>
      </c>
      <c r="GQ71" s="22" t="str">
        <f t="shared" si="25"/>
        <v>OK</v>
      </c>
      <c r="GR71" s="9" t="s">
        <v>173</v>
      </c>
      <c r="GT71" s="9" t="s">
        <v>189</v>
      </c>
      <c r="GZ71" s="9" t="s">
        <v>134</v>
      </c>
      <c r="HA71" s="11" t="s">
        <v>160</v>
      </c>
      <c r="HB71" s="9" t="s">
        <v>692</v>
      </c>
      <c r="HE71" s="21">
        <v>5000</v>
      </c>
      <c r="HF71" s="17" t="str">
        <f t="shared" si="26"/>
        <v>OK</v>
      </c>
      <c r="HG71" s="11" t="s">
        <v>189</v>
      </c>
      <c r="HM71" s="21"/>
      <c r="HN71" s="17" t="str">
        <f t="shared" si="27"/>
        <v>OK</v>
      </c>
      <c r="HQ71" s="11" t="s">
        <v>135</v>
      </c>
      <c r="HY71" s="19" t="str">
        <f t="shared" si="28"/>
        <v>OK</v>
      </c>
      <c r="HZ71" s="9" t="s">
        <v>134</v>
      </c>
      <c r="IA71" s="11" t="s">
        <v>270</v>
      </c>
      <c r="IB71" s="9" t="s">
        <v>1331</v>
      </c>
      <c r="IE71" s="11" t="s">
        <v>135</v>
      </c>
      <c r="IF71" s="23">
        <v>41838</v>
      </c>
      <c r="IG71" s="23">
        <v>41838</v>
      </c>
      <c r="IH71" s="23">
        <v>41855</v>
      </c>
      <c r="II71" s="23"/>
      <c r="IJ71" s="23">
        <v>41989</v>
      </c>
      <c r="IK71" s="23"/>
    </row>
    <row r="72" spans="1:245" x14ac:dyDescent="0.25">
      <c r="A72" s="8">
        <v>1.194732014606E+16</v>
      </c>
      <c r="B72" s="9" t="s">
        <v>60</v>
      </c>
      <c r="C72" s="10">
        <v>2304400</v>
      </c>
      <c r="D72" s="9" t="s">
        <v>658</v>
      </c>
      <c r="E72" s="10" t="s">
        <v>85</v>
      </c>
      <c r="AH72" s="33">
        <f t="shared" si="29"/>
        <v>1</v>
      </c>
      <c r="AI72" s="11" t="s">
        <v>1981</v>
      </c>
      <c r="AJ72" s="9" t="s">
        <v>83</v>
      </c>
      <c r="AK72" s="11" t="s">
        <v>340</v>
      </c>
      <c r="AL72" s="9" t="s">
        <v>488</v>
      </c>
      <c r="AM72" s="11" t="s">
        <v>1348</v>
      </c>
      <c r="AO72" s="11" t="s">
        <v>693</v>
      </c>
      <c r="AP72" s="9" t="s">
        <v>90</v>
      </c>
      <c r="AU72" s="11" t="s">
        <v>1349</v>
      </c>
      <c r="AV72" s="9" t="s">
        <v>83</v>
      </c>
      <c r="AW72" s="11" t="s">
        <v>95</v>
      </c>
      <c r="AX72" s="9" t="s">
        <v>413</v>
      </c>
      <c r="AY72" s="11" t="s">
        <v>1348</v>
      </c>
      <c r="BA72" s="11" t="s">
        <v>1350</v>
      </c>
      <c r="BB72" s="9" t="s">
        <v>83</v>
      </c>
      <c r="BC72" s="11" t="s">
        <v>96</v>
      </c>
      <c r="BD72" s="9" t="s">
        <v>522</v>
      </c>
      <c r="BE72" s="11" t="s">
        <v>1348</v>
      </c>
      <c r="BG72" s="11" t="s">
        <v>1396</v>
      </c>
      <c r="BH72" s="9" t="s">
        <v>90</v>
      </c>
      <c r="BM72" s="34">
        <f t="shared" si="20"/>
        <v>5</v>
      </c>
      <c r="BN72" s="9" t="s">
        <v>107</v>
      </c>
      <c r="BP72" s="9" t="s">
        <v>119</v>
      </c>
      <c r="BQ72" s="11" t="s">
        <v>135</v>
      </c>
      <c r="BR72" s="9" t="s">
        <v>135</v>
      </c>
      <c r="CC72" s="11" t="s">
        <v>145</v>
      </c>
      <c r="CD72" s="9" t="s">
        <v>135</v>
      </c>
      <c r="CE72" s="20"/>
      <c r="CF72" s="16">
        <f t="shared" si="21"/>
        <v>0</v>
      </c>
      <c r="CG72" s="20"/>
      <c r="CH72" s="16">
        <f t="shared" si="22"/>
        <v>0</v>
      </c>
      <c r="CI72" s="20"/>
      <c r="CJ72" s="16">
        <f t="shared" si="23"/>
        <v>0</v>
      </c>
      <c r="CK72" s="11" t="s">
        <v>1393</v>
      </c>
      <c r="CL72" s="9" t="s">
        <v>334</v>
      </c>
      <c r="CM72" s="11" t="s">
        <v>134</v>
      </c>
      <c r="CN72" s="9" t="s">
        <v>160</v>
      </c>
      <c r="CO72" s="11">
        <v>0</v>
      </c>
      <c r="CS72" s="11" t="s">
        <v>134</v>
      </c>
      <c r="CT72" s="12">
        <v>5000</v>
      </c>
      <c r="CU72" s="11" t="s">
        <v>173</v>
      </c>
      <c r="CW72" s="67" t="s">
        <v>189</v>
      </c>
      <c r="DC72" s="11" t="s">
        <v>336</v>
      </c>
      <c r="DP72" s="12"/>
      <c r="DQ72" s="35" t="str">
        <f t="shared" si="19"/>
        <v>OK</v>
      </c>
      <c r="EE72" s="21"/>
      <c r="EL72" s="12"/>
      <c r="EW72" s="10" t="s">
        <v>2073</v>
      </c>
      <c r="FR72" s="16" t="str">
        <f t="shared" si="24"/>
        <v>CE</v>
      </c>
      <c r="FS72" s="11" t="s">
        <v>1352</v>
      </c>
      <c r="FT72" s="9" t="s">
        <v>276</v>
      </c>
      <c r="FU72" s="11" t="s">
        <v>276</v>
      </c>
      <c r="FV72" s="9" t="s">
        <v>193</v>
      </c>
      <c r="GD72" s="9" t="s">
        <v>227</v>
      </c>
      <c r="GE72" s="11" t="s">
        <v>195</v>
      </c>
      <c r="GF72" s="9" t="s">
        <v>203</v>
      </c>
      <c r="GH72" s="9"/>
      <c r="GI72" s="11" t="s">
        <v>134</v>
      </c>
      <c r="GJ72" s="9" t="s">
        <v>160</v>
      </c>
      <c r="GK72" s="11">
        <v>0</v>
      </c>
      <c r="GL72" s="9" t="s">
        <v>1396</v>
      </c>
      <c r="GO72" s="11" t="s">
        <v>134</v>
      </c>
      <c r="GP72" s="12">
        <v>5000</v>
      </c>
      <c r="GQ72" s="22" t="str">
        <f t="shared" si="25"/>
        <v>OK</v>
      </c>
      <c r="GR72" s="9" t="s">
        <v>173</v>
      </c>
      <c r="GT72" s="9" t="s">
        <v>189</v>
      </c>
      <c r="GZ72" s="9" t="s">
        <v>134</v>
      </c>
      <c r="HA72" s="11" t="s">
        <v>160</v>
      </c>
      <c r="HB72" s="9" t="s">
        <v>1396</v>
      </c>
      <c r="HE72" s="21">
        <v>5000</v>
      </c>
      <c r="HF72" s="17" t="str">
        <f t="shared" si="26"/>
        <v>OK</v>
      </c>
      <c r="HG72" s="11" t="s">
        <v>189</v>
      </c>
      <c r="HM72" s="21"/>
      <c r="HN72" s="17" t="str">
        <f t="shared" si="27"/>
        <v>OK</v>
      </c>
      <c r="HQ72" s="11" t="s">
        <v>135</v>
      </c>
      <c r="HY72" s="19" t="str">
        <f t="shared" si="28"/>
        <v>OK</v>
      </c>
      <c r="HZ72" s="9" t="s">
        <v>134</v>
      </c>
      <c r="IA72" s="11" t="s">
        <v>270</v>
      </c>
      <c r="IB72" s="9" t="s">
        <v>1331</v>
      </c>
      <c r="IE72" s="11" t="s">
        <v>135</v>
      </c>
      <c r="IF72" s="23">
        <v>41838</v>
      </c>
      <c r="IG72" s="23">
        <v>41838</v>
      </c>
      <c r="IH72" s="23">
        <v>41855</v>
      </c>
      <c r="II72" s="23"/>
      <c r="IJ72" s="23">
        <v>41989</v>
      </c>
      <c r="IK72" s="23"/>
    </row>
    <row r="73" spans="1:245" x14ac:dyDescent="0.25">
      <c r="A73" s="8">
        <v>1.195582014606E+16</v>
      </c>
      <c r="B73" s="9" t="s">
        <v>60</v>
      </c>
      <c r="C73" s="10">
        <v>2304400</v>
      </c>
      <c r="D73" s="9" t="s">
        <v>658</v>
      </c>
      <c r="E73" s="10" t="s">
        <v>85</v>
      </c>
      <c r="AH73" s="33">
        <f t="shared" si="29"/>
        <v>1</v>
      </c>
      <c r="AI73" s="11" t="s">
        <v>1981</v>
      </c>
      <c r="AJ73" s="9" t="s">
        <v>83</v>
      </c>
      <c r="AK73" s="11" t="s">
        <v>340</v>
      </c>
      <c r="AL73" s="9" t="s">
        <v>488</v>
      </c>
      <c r="AM73" s="11" t="s">
        <v>1348</v>
      </c>
      <c r="AO73" s="11" t="s">
        <v>693</v>
      </c>
      <c r="AP73" s="9" t="s">
        <v>90</v>
      </c>
      <c r="AU73" s="11" t="s">
        <v>1349</v>
      </c>
      <c r="AV73" s="9" t="s">
        <v>83</v>
      </c>
      <c r="AW73" s="11" t="s">
        <v>95</v>
      </c>
      <c r="AX73" s="9" t="s">
        <v>413</v>
      </c>
      <c r="AY73" s="11" t="s">
        <v>1348</v>
      </c>
      <c r="BA73" s="11" t="s">
        <v>1350</v>
      </c>
      <c r="BB73" s="9" t="s">
        <v>83</v>
      </c>
      <c r="BC73" s="11" t="s">
        <v>96</v>
      </c>
      <c r="BD73" s="9" t="s">
        <v>522</v>
      </c>
      <c r="BE73" s="11" t="s">
        <v>1348</v>
      </c>
      <c r="BG73" s="11" t="s">
        <v>1351</v>
      </c>
      <c r="BH73" s="9" t="s">
        <v>83</v>
      </c>
      <c r="BI73" s="11" t="s">
        <v>339</v>
      </c>
      <c r="BJ73" s="9" t="s">
        <v>522</v>
      </c>
      <c r="BK73" s="11" t="s">
        <v>1348</v>
      </c>
      <c r="BM73" s="34">
        <f t="shared" si="20"/>
        <v>5</v>
      </c>
      <c r="BN73" s="9" t="s">
        <v>107</v>
      </c>
      <c r="BP73" s="9" t="s">
        <v>119</v>
      </c>
      <c r="BQ73" s="11" t="s">
        <v>135</v>
      </c>
      <c r="BR73" s="9" t="s">
        <v>135</v>
      </c>
      <c r="CC73" s="11" t="s">
        <v>145</v>
      </c>
      <c r="CD73" s="9" t="s">
        <v>135</v>
      </c>
      <c r="CE73" s="20"/>
      <c r="CF73" s="16">
        <f t="shared" si="21"/>
        <v>0</v>
      </c>
      <c r="CG73" s="20"/>
      <c r="CH73" s="16">
        <f t="shared" si="22"/>
        <v>0</v>
      </c>
      <c r="CI73" s="20"/>
      <c r="CJ73" s="16">
        <f t="shared" si="23"/>
        <v>0</v>
      </c>
      <c r="CK73" s="11" t="s">
        <v>1394</v>
      </c>
      <c r="CL73" s="9" t="s">
        <v>334</v>
      </c>
      <c r="CM73" s="11" t="s">
        <v>134</v>
      </c>
      <c r="CN73" s="9" t="s">
        <v>161</v>
      </c>
      <c r="CT73" s="12"/>
      <c r="CW73" s="67"/>
      <c r="CZ73" s="9" t="s">
        <v>189</v>
      </c>
      <c r="DC73" s="11" t="s">
        <v>336</v>
      </c>
      <c r="DP73" s="12"/>
      <c r="DQ73" s="35" t="str">
        <f t="shared" si="19"/>
        <v>OK</v>
      </c>
      <c r="EE73" s="21"/>
      <c r="EL73" s="12"/>
      <c r="EW73" s="10" t="s">
        <v>2073</v>
      </c>
      <c r="FR73" s="16" t="str">
        <f t="shared" si="24"/>
        <v>CE</v>
      </c>
      <c r="FS73" s="11" t="s">
        <v>1356</v>
      </c>
      <c r="FT73" s="9" t="s">
        <v>276</v>
      </c>
      <c r="FU73" s="11" t="s">
        <v>276</v>
      </c>
      <c r="FV73" s="9" t="s">
        <v>193</v>
      </c>
      <c r="GD73" s="9" t="s">
        <v>227</v>
      </c>
      <c r="GE73" s="11" t="s">
        <v>195</v>
      </c>
      <c r="GF73" s="9" t="s">
        <v>203</v>
      </c>
      <c r="GH73" s="9"/>
      <c r="GI73" s="11" t="s">
        <v>134</v>
      </c>
      <c r="GJ73" s="9" t="s">
        <v>161</v>
      </c>
      <c r="GP73" s="12"/>
      <c r="GQ73" s="22" t="str">
        <f t="shared" si="25"/>
        <v>OK</v>
      </c>
      <c r="GW73" s="11" t="s">
        <v>189</v>
      </c>
      <c r="GZ73" s="9" t="s">
        <v>134</v>
      </c>
      <c r="HA73" s="11" t="s">
        <v>161</v>
      </c>
      <c r="HE73" s="21"/>
      <c r="HF73" s="17" t="str">
        <f t="shared" si="26"/>
        <v>OK</v>
      </c>
      <c r="HH73" s="9" t="s">
        <v>189</v>
      </c>
      <c r="HM73" s="21"/>
      <c r="HN73" s="17" t="str">
        <f t="shared" si="27"/>
        <v>OK</v>
      </c>
      <c r="HQ73" s="11" t="s">
        <v>135</v>
      </c>
      <c r="HY73" s="19" t="str">
        <f t="shared" si="28"/>
        <v>OK</v>
      </c>
      <c r="HZ73" s="9" t="s">
        <v>135</v>
      </c>
      <c r="IE73" s="11" t="s">
        <v>134</v>
      </c>
      <c r="IF73" s="23">
        <v>41838</v>
      </c>
      <c r="IG73" s="23">
        <v>41838</v>
      </c>
      <c r="IH73" s="23">
        <v>41851</v>
      </c>
      <c r="II73" s="23"/>
      <c r="IJ73" s="23">
        <v>41990</v>
      </c>
      <c r="IK73" s="23"/>
    </row>
    <row r="74" spans="1:245" x14ac:dyDescent="0.25">
      <c r="A74" s="8">
        <v>1.196432014606E+16</v>
      </c>
      <c r="B74" s="9" t="s">
        <v>60</v>
      </c>
      <c r="C74" s="10">
        <v>2304400</v>
      </c>
      <c r="D74" s="9" t="s">
        <v>658</v>
      </c>
      <c r="E74" s="10" t="s">
        <v>85</v>
      </c>
      <c r="AH74" s="33">
        <f t="shared" si="29"/>
        <v>1</v>
      </c>
      <c r="AI74" s="11" t="s">
        <v>1981</v>
      </c>
      <c r="AJ74" s="9" t="s">
        <v>83</v>
      </c>
      <c r="AK74" s="11" t="s">
        <v>340</v>
      </c>
      <c r="AL74" s="9" t="s">
        <v>488</v>
      </c>
      <c r="AM74" s="11" t="s">
        <v>1348</v>
      </c>
      <c r="AO74" s="11" t="s">
        <v>693</v>
      </c>
      <c r="AP74" s="9" t="s">
        <v>90</v>
      </c>
      <c r="AU74" s="11" t="s">
        <v>1349</v>
      </c>
      <c r="AV74" s="9" t="s">
        <v>83</v>
      </c>
      <c r="AW74" s="11" t="s">
        <v>95</v>
      </c>
      <c r="AX74" s="9" t="s">
        <v>413</v>
      </c>
      <c r="AY74" s="11" t="s">
        <v>1348</v>
      </c>
      <c r="BA74" s="11" t="s">
        <v>1350</v>
      </c>
      <c r="BB74" s="9" t="s">
        <v>83</v>
      </c>
      <c r="BC74" s="11" t="s">
        <v>96</v>
      </c>
      <c r="BD74" s="9" t="s">
        <v>522</v>
      </c>
      <c r="BE74" s="11" t="s">
        <v>1348</v>
      </c>
      <c r="BG74" s="11" t="s">
        <v>1396</v>
      </c>
      <c r="BH74" s="9" t="s">
        <v>90</v>
      </c>
      <c r="BM74" s="34">
        <f t="shared" si="20"/>
        <v>5</v>
      </c>
      <c r="BN74" s="9" t="s">
        <v>107</v>
      </c>
      <c r="BP74" s="9" t="s">
        <v>121</v>
      </c>
      <c r="BQ74" s="11" t="s">
        <v>135</v>
      </c>
      <c r="BR74" s="9" t="s">
        <v>134</v>
      </c>
      <c r="CC74" s="11" t="s">
        <v>145</v>
      </c>
      <c r="CD74" s="9" t="s">
        <v>135</v>
      </c>
      <c r="CE74" s="20"/>
      <c r="CF74" s="16">
        <f t="shared" si="21"/>
        <v>0</v>
      </c>
      <c r="CG74" s="20"/>
      <c r="CH74" s="16">
        <f t="shared" si="22"/>
        <v>0</v>
      </c>
      <c r="CI74" s="20"/>
      <c r="CJ74" s="16">
        <f t="shared" si="23"/>
        <v>0</v>
      </c>
      <c r="CK74" s="11" t="s">
        <v>1395</v>
      </c>
      <c r="CL74" s="9" t="s">
        <v>334</v>
      </c>
      <c r="CM74" s="11" t="s">
        <v>135</v>
      </c>
      <c r="CT74" s="12"/>
      <c r="CW74" s="67"/>
      <c r="DC74" s="11" t="s">
        <v>336</v>
      </c>
      <c r="DP74" s="12"/>
      <c r="DQ74" s="35" t="str">
        <f t="shared" si="19"/>
        <v>OK</v>
      </c>
      <c r="EE74" s="21"/>
      <c r="EL74" s="12"/>
      <c r="EW74" s="10" t="s">
        <v>2073</v>
      </c>
      <c r="FR74" s="16" t="str">
        <f t="shared" si="24"/>
        <v>CE</v>
      </c>
      <c r="FS74" s="11" t="s">
        <v>1356</v>
      </c>
      <c r="FT74" s="9" t="s">
        <v>276</v>
      </c>
      <c r="FU74" s="11" t="s">
        <v>276</v>
      </c>
      <c r="FV74" s="9" t="s">
        <v>193</v>
      </c>
      <c r="GD74" s="9" t="s">
        <v>227</v>
      </c>
      <c r="GE74" s="11" t="s">
        <v>195</v>
      </c>
      <c r="GF74" s="9" t="s">
        <v>203</v>
      </c>
      <c r="GH74" s="9"/>
      <c r="GI74" s="11" t="s">
        <v>135</v>
      </c>
      <c r="GP74" s="12"/>
      <c r="GQ74" s="22" t="str">
        <f t="shared" si="25"/>
        <v>OK</v>
      </c>
      <c r="GZ74" s="9" t="s">
        <v>134</v>
      </c>
      <c r="HA74" s="11" t="s">
        <v>160</v>
      </c>
      <c r="HB74" s="9" t="s">
        <v>1396</v>
      </c>
      <c r="HE74" s="21">
        <v>5000</v>
      </c>
      <c r="HF74" s="17" t="str">
        <f t="shared" si="26"/>
        <v>OK</v>
      </c>
      <c r="HG74" s="11" t="s">
        <v>189</v>
      </c>
      <c r="HM74" s="21"/>
      <c r="HN74" s="17" t="str">
        <f t="shared" si="27"/>
        <v>OK</v>
      </c>
      <c r="HQ74" s="11" t="s">
        <v>135</v>
      </c>
      <c r="HY74" s="19" t="str">
        <f t="shared" si="28"/>
        <v>OK</v>
      </c>
      <c r="HZ74" s="9" t="s">
        <v>134</v>
      </c>
      <c r="IA74" s="11" t="s">
        <v>270</v>
      </c>
      <c r="IB74" s="9" t="s">
        <v>1331</v>
      </c>
      <c r="IE74" s="11" t="s">
        <v>135</v>
      </c>
      <c r="IF74" s="23">
        <v>41838</v>
      </c>
      <c r="IG74" s="23">
        <v>41838</v>
      </c>
      <c r="IH74" s="23">
        <v>41851</v>
      </c>
      <c r="II74" s="23"/>
      <c r="IJ74" s="23">
        <v>41967</v>
      </c>
      <c r="IK74" s="23"/>
    </row>
    <row r="75" spans="1:245" x14ac:dyDescent="0.25">
      <c r="A75" s="8">
        <v>1.198132014606E+16</v>
      </c>
      <c r="B75" s="9" t="s">
        <v>60</v>
      </c>
      <c r="C75" s="10">
        <v>2304400</v>
      </c>
      <c r="D75" s="9" t="s">
        <v>658</v>
      </c>
      <c r="E75" s="10" t="s">
        <v>85</v>
      </c>
      <c r="AH75" s="33">
        <f t="shared" si="29"/>
        <v>1</v>
      </c>
      <c r="AI75" s="11" t="s">
        <v>1981</v>
      </c>
      <c r="AJ75" s="9" t="s">
        <v>83</v>
      </c>
      <c r="AK75" s="11" t="s">
        <v>340</v>
      </c>
      <c r="AL75" s="9" t="s">
        <v>488</v>
      </c>
      <c r="AM75" s="11" t="s">
        <v>1348</v>
      </c>
      <c r="AO75" s="11" t="s">
        <v>693</v>
      </c>
      <c r="AP75" s="9" t="s">
        <v>90</v>
      </c>
      <c r="AU75" s="11" t="s">
        <v>1349</v>
      </c>
      <c r="AV75" s="9" t="s">
        <v>83</v>
      </c>
      <c r="AW75" s="11" t="s">
        <v>95</v>
      </c>
      <c r="AX75" s="9" t="s">
        <v>413</v>
      </c>
      <c r="AY75" s="11" t="s">
        <v>1348</v>
      </c>
      <c r="BA75" s="11" t="s">
        <v>1350</v>
      </c>
      <c r="BB75" s="9" t="s">
        <v>83</v>
      </c>
      <c r="BC75" s="11" t="s">
        <v>96</v>
      </c>
      <c r="BD75" s="9" t="s">
        <v>522</v>
      </c>
      <c r="BE75" s="11" t="s">
        <v>1348</v>
      </c>
      <c r="BG75" s="11" t="s">
        <v>1396</v>
      </c>
      <c r="BH75" s="9" t="s">
        <v>90</v>
      </c>
      <c r="BM75" s="34">
        <f t="shared" si="20"/>
        <v>5</v>
      </c>
      <c r="BN75" s="9" t="s">
        <v>107</v>
      </c>
      <c r="BP75" s="9" t="s">
        <v>119</v>
      </c>
      <c r="BQ75" s="11" t="s">
        <v>135</v>
      </c>
      <c r="BR75" s="9" t="s">
        <v>135</v>
      </c>
      <c r="CC75" s="11" t="s">
        <v>145</v>
      </c>
      <c r="CD75" s="9" t="s">
        <v>135</v>
      </c>
      <c r="CE75" s="20"/>
      <c r="CF75" s="16">
        <f t="shared" si="21"/>
        <v>0</v>
      </c>
      <c r="CG75" s="20"/>
      <c r="CH75" s="16">
        <f t="shared" si="22"/>
        <v>0</v>
      </c>
      <c r="CI75" s="20"/>
      <c r="CJ75" s="16">
        <f t="shared" si="23"/>
        <v>0</v>
      </c>
      <c r="CK75" s="11" t="s">
        <v>1397</v>
      </c>
      <c r="CL75" s="9" t="s">
        <v>334</v>
      </c>
      <c r="CM75" s="11" t="s">
        <v>134</v>
      </c>
      <c r="CN75" s="9" t="s">
        <v>160</v>
      </c>
      <c r="CO75" s="11">
        <v>0</v>
      </c>
      <c r="CS75" s="11" t="s">
        <v>134</v>
      </c>
      <c r="CT75" s="12">
        <v>5000</v>
      </c>
      <c r="CU75" s="11" t="s">
        <v>173</v>
      </c>
      <c r="CW75" s="67" t="s">
        <v>189</v>
      </c>
      <c r="DC75" s="11" t="s">
        <v>336</v>
      </c>
      <c r="DP75" s="12"/>
      <c r="DQ75" s="35" t="str">
        <f t="shared" si="19"/>
        <v>OK</v>
      </c>
      <c r="EE75" s="21"/>
      <c r="EL75" s="12"/>
      <c r="EW75" s="10" t="s">
        <v>2073</v>
      </c>
      <c r="FR75" s="16" t="str">
        <f t="shared" si="24"/>
        <v>CE</v>
      </c>
      <c r="FS75" s="11" t="s">
        <v>1352</v>
      </c>
      <c r="FT75" s="9" t="s">
        <v>276</v>
      </c>
      <c r="FU75" s="11" t="s">
        <v>276</v>
      </c>
      <c r="FV75" s="9" t="s">
        <v>193</v>
      </c>
      <c r="GD75" s="9" t="s">
        <v>227</v>
      </c>
      <c r="GE75" s="11" t="s">
        <v>195</v>
      </c>
      <c r="GF75" s="9" t="s">
        <v>203</v>
      </c>
      <c r="GH75" s="9"/>
      <c r="GI75" s="11" t="s">
        <v>134</v>
      </c>
      <c r="GJ75" s="9" t="s">
        <v>160</v>
      </c>
      <c r="GK75" s="11">
        <v>0</v>
      </c>
      <c r="GL75" s="9" t="s">
        <v>1396</v>
      </c>
      <c r="GO75" s="11" t="s">
        <v>134</v>
      </c>
      <c r="GP75" s="12">
        <v>5000</v>
      </c>
      <c r="GQ75" s="22" t="str">
        <f t="shared" si="25"/>
        <v>OK</v>
      </c>
      <c r="GR75" s="9" t="s">
        <v>173</v>
      </c>
      <c r="GT75" s="9" t="s">
        <v>189</v>
      </c>
      <c r="GZ75" s="9" t="s">
        <v>134</v>
      </c>
      <c r="HA75" s="11" t="s">
        <v>160</v>
      </c>
      <c r="HB75" s="9" t="s">
        <v>1396</v>
      </c>
      <c r="HE75" s="21">
        <v>5000</v>
      </c>
      <c r="HF75" s="17" t="str">
        <f t="shared" si="26"/>
        <v>OK</v>
      </c>
      <c r="HG75" s="11" t="s">
        <v>189</v>
      </c>
      <c r="HM75" s="21"/>
      <c r="HN75" s="17" t="str">
        <f t="shared" si="27"/>
        <v>OK</v>
      </c>
      <c r="HQ75" s="11" t="s">
        <v>135</v>
      </c>
      <c r="HY75" s="19" t="str">
        <f t="shared" si="28"/>
        <v>OK</v>
      </c>
      <c r="HZ75" s="9" t="s">
        <v>134</v>
      </c>
      <c r="IA75" s="11" t="s">
        <v>270</v>
      </c>
      <c r="IB75" s="9" t="s">
        <v>1331</v>
      </c>
      <c r="IE75" s="11" t="s">
        <v>135</v>
      </c>
      <c r="IF75" s="23">
        <v>41838</v>
      </c>
      <c r="IG75" s="23">
        <v>41838</v>
      </c>
      <c r="IH75" s="23">
        <v>41855</v>
      </c>
      <c r="II75" s="23"/>
      <c r="IJ75" s="23">
        <v>41989</v>
      </c>
      <c r="IK75" s="23"/>
    </row>
    <row r="76" spans="1:245" x14ac:dyDescent="0.25">
      <c r="A76" s="8" t="s">
        <v>2153</v>
      </c>
      <c r="B76" s="9" t="s">
        <v>60</v>
      </c>
      <c r="C76" s="10">
        <v>2304400</v>
      </c>
      <c r="D76" s="9" t="s">
        <v>658</v>
      </c>
      <c r="E76" s="10" t="s">
        <v>85</v>
      </c>
      <c r="AH76" s="33">
        <f t="shared" si="29"/>
        <v>1</v>
      </c>
      <c r="AI76" s="11" t="s">
        <v>505</v>
      </c>
      <c r="AJ76" s="9" t="s">
        <v>86</v>
      </c>
      <c r="BM76" s="34">
        <f t="shared" si="20"/>
        <v>1</v>
      </c>
      <c r="BN76" s="9" t="s">
        <v>104</v>
      </c>
      <c r="BO76" s="11" t="s">
        <v>115</v>
      </c>
      <c r="BP76" s="9" t="s">
        <v>121</v>
      </c>
      <c r="BQ76" s="11" t="s">
        <v>135</v>
      </c>
      <c r="BR76" s="9" t="s">
        <v>135</v>
      </c>
      <c r="CC76" s="11" t="s">
        <v>145</v>
      </c>
      <c r="CD76" s="9" t="s">
        <v>135</v>
      </c>
      <c r="CE76" s="20"/>
      <c r="CF76" s="16">
        <f t="shared" si="21"/>
        <v>0</v>
      </c>
      <c r="CG76" s="20"/>
      <c r="CH76" s="16">
        <f t="shared" si="22"/>
        <v>0</v>
      </c>
      <c r="CI76" s="20"/>
      <c r="CJ76" s="16">
        <f t="shared" si="23"/>
        <v>0</v>
      </c>
      <c r="CK76" s="11" t="s">
        <v>737</v>
      </c>
      <c r="CL76" s="9" t="s">
        <v>334</v>
      </c>
      <c r="CM76" s="11" t="s">
        <v>134</v>
      </c>
      <c r="CN76" s="9" t="s">
        <v>160</v>
      </c>
      <c r="CO76" s="11">
        <v>0</v>
      </c>
      <c r="CP76" s="9" t="s">
        <v>505</v>
      </c>
      <c r="CS76" s="11" t="s">
        <v>134</v>
      </c>
      <c r="CT76" s="12">
        <v>5000</v>
      </c>
      <c r="CU76" s="11" t="s">
        <v>173</v>
      </c>
      <c r="CW76" s="67" t="s">
        <v>190</v>
      </c>
      <c r="DC76" s="11" t="s">
        <v>334</v>
      </c>
      <c r="DD76" s="9" t="s">
        <v>193</v>
      </c>
      <c r="DH76" s="9" t="s">
        <v>209</v>
      </c>
      <c r="DI76" s="11" t="s">
        <v>134</v>
      </c>
      <c r="DJ76" s="9" t="s">
        <v>160</v>
      </c>
      <c r="DK76" s="11">
        <v>0</v>
      </c>
      <c r="DL76" s="9" t="s">
        <v>505</v>
      </c>
      <c r="DO76" s="11" t="s">
        <v>134</v>
      </c>
      <c r="DP76" s="12">
        <v>5000</v>
      </c>
      <c r="DQ76" s="35" t="str">
        <f t="shared" si="19"/>
        <v>OK</v>
      </c>
      <c r="DR76" s="9" t="s">
        <v>173</v>
      </c>
      <c r="DT76" s="9" t="s">
        <v>190</v>
      </c>
      <c r="DZ76" s="9" t="s">
        <v>135</v>
      </c>
      <c r="EE76" s="21"/>
      <c r="EL76" s="12"/>
      <c r="EO76" s="11" t="s">
        <v>135</v>
      </c>
      <c r="EW76" s="10" t="s">
        <v>269</v>
      </c>
      <c r="EX76" s="9" t="s">
        <v>505</v>
      </c>
      <c r="EY76" s="11" t="s">
        <v>361</v>
      </c>
      <c r="EZ76" s="9" t="s">
        <v>658</v>
      </c>
      <c r="FA76" s="11" t="s">
        <v>360</v>
      </c>
      <c r="FR76" s="16" t="str">
        <f t="shared" si="24"/>
        <v>CE</v>
      </c>
      <c r="FS76" s="11" t="s">
        <v>760</v>
      </c>
      <c r="FT76" s="9" t="s">
        <v>276</v>
      </c>
      <c r="FU76" s="11" t="s">
        <v>276</v>
      </c>
      <c r="FV76" s="9" t="s">
        <v>193</v>
      </c>
      <c r="GD76" s="9" t="s">
        <v>209</v>
      </c>
      <c r="GE76" s="11" t="s">
        <v>193</v>
      </c>
      <c r="GF76" s="9"/>
      <c r="GH76" s="9"/>
      <c r="GI76" s="11" t="s">
        <v>134</v>
      </c>
      <c r="GJ76" s="9" t="s">
        <v>160</v>
      </c>
      <c r="GK76" s="11">
        <v>0</v>
      </c>
      <c r="GL76" s="9" t="s">
        <v>505</v>
      </c>
      <c r="GO76" s="11" t="s">
        <v>134</v>
      </c>
      <c r="GP76" s="12">
        <v>5000</v>
      </c>
      <c r="GQ76" s="22" t="str">
        <f t="shared" si="25"/>
        <v>OK</v>
      </c>
      <c r="GR76" s="9" t="s">
        <v>173</v>
      </c>
      <c r="GT76" s="9" t="s">
        <v>190</v>
      </c>
      <c r="GZ76" s="9" t="s">
        <v>135</v>
      </c>
      <c r="HE76" s="21"/>
      <c r="HF76" s="17" t="str">
        <f t="shared" si="26"/>
        <v>OK</v>
      </c>
      <c r="HM76" s="21"/>
      <c r="HN76" s="17" t="str">
        <f t="shared" si="27"/>
        <v>OK</v>
      </c>
      <c r="HQ76" s="11" t="s">
        <v>135</v>
      </c>
      <c r="HY76" s="19" t="str">
        <f t="shared" si="28"/>
        <v>OK</v>
      </c>
      <c r="HZ76" s="9" t="s">
        <v>135</v>
      </c>
      <c r="IE76" s="11" t="s">
        <v>134</v>
      </c>
      <c r="IF76" s="23">
        <v>41870</v>
      </c>
      <c r="IG76" s="23">
        <v>41870</v>
      </c>
      <c r="IH76" s="23">
        <v>41880</v>
      </c>
      <c r="II76" s="23">
        <v>41890</v>
      </c>
      <c r="IJ76" s="23">
        <v>41905</v>
      </c>
      <c r="IK76" s="23">
        <v>41908</v>
      </c>
    </row>
    <row r="77" spans="1:245" x14ac:dyDescent="0.25">
      <c r="A77" s="8">
        <v>2.510242014606E+16</v>
      </c>
      <c r="B77" s="9" t="s">
        <v>60</v>
      </c>
      <c r="C77" s="10">
        <v>2304400</v>
      </c>
      <c r="D77" s="9" t="s">
        <v>658</v>
      </c>
      <c r="E77" s="10" t="s">
        <v>85</v>
      </c>
      <c r="AH77" s="33">
        <f t="shared" si="29"/>
        <v>1</v>
      </c>
      <c r="AI77" s="11" t="s">
        <v>1981</v>
      </c>
      <c r="AJ77" s="9" t="s">
        <v>83</v>
      </c>
      <c r="AK77" s="11" t="s">
        <v>340</v>
      </c>
      <c r="AL77" s="9" t="s">
        <v>488</v>
      </c>
      <c r="AM77" s="11" t="s">
        <v>1348</v>
      </c>
      <c r="AO77" s="11" t="s">
        <v>693</v>
      </c>
      <c r="AP77" s="9" t="s">
        <v>90</v>
      </c>
      <c r="AU77" s="11" t="s">
        <v>1349</v>
      </c>
      <c r="AV77" s="9" t="s">
        <v>83</v>
      </c>
      <c r="AW77" s="11" t="s">
        <v>95</v>
      </c>
      <c r="AX77" s="9" t="s">
        <v>413</v>
      </c>
      <c r="AY77" s="11" t="s">
        <v>1348</v>
      </c>
      <c r="BA77" s="11" t="s">
        <v>1350</v>
      </c>
      <c r="BB77" s="9" t="s">
        <v>83</v>
      </c>
      <c r="BC77" s="11" t="s">
        <v>96</v>
      </c>
      <c r="BD77" s="9" t="s">
        <v>522</v>
      </c>
      <c r="BE77" s="11" t="s">
        <v>1348</v>
      </c>
      <c r="BG77" s="11" t="s">
        <v>1363</v>
      </c>
      <c r="BH77" s="9" t="s">
        <v>90</v>
      </c>
      <c r="BM77" s="34">
        <f t="shared" si="20"/>
        <v>5</v>
      </c>
      <c r="BN77" s="9" t="s">
        <v>107</v>
      </c>
      <c r="BP77" s="9" t="s">
        <v>119</v>
      </c>
      <c r="BQ77" s="11" t="s">
        <v>135</v>
      </c>
      <c r="BR77" s="9" t="s">
        <v>135</v>
      </c>
      <c r="CC77" s="11" t="s">
        <v>145</v>
      </c>
      <c r="CD77" s="9" t="s">
        <v>135</v>
      </c>
      <c r="CE77" s="20"/>
      <c r="CF77" s="16">
        <f t="shared" si="21"/>
        <v>0</v>
      </c>
      <c r="CG77" s="20"/>
      <c r="CH77" s="16">
        <f t="shared" si="22"/>
        <v>0</v>
      </c>
      <c r="CI77" s="20"/>
      <c r="CJ77" s="16">
        <f t="shared" si="23"/>
        <v>0</v>
      </c>
      <c r="CK77" s="11" t="s">
        <v>1398</v>
      </c>
      <c r="CL77" s="9" t="s">
        <v>334</v>
      </c>
      <c r="CM77" s="11" t="s">
        <v>134</v>
      </c>
      <c r="CN77" s="9" t="s">
        <v>160</v>
      </c>
      <c r="CO77" s="11">
        <v>0</v>
      </c>
      <c r="CS77" s="11" t="s">
        <v>134</v>
      </c>
      <c r="CT77" s="12">
        <v>5000</v>
      </c>
      <c r="CU77" s="11" t="s">
        <v>173</v>
      </c>
      <c r="CW77" s="67" t="s">
        <v>189</v>
      </c>
      <c r="DC77" s="11" t="s">
        <v>336</v>
      </c>
      <c r="DP77" s="12"/>
      <c r="DQ77" s="35" t="str">
        <f t="shared" si="19"/>
        <v>OK</v>
      </c>
      <c r="EE77" s="21"/>
      <c r="EL77" s="12"/>
      <c r="EW77" s="10" t="s">
        <v>2073</v>
      </c>
      <c r="FR77" s="16" t="str">
        <f t="shared" si="24"/>
        <v>CE</v>
      </c>
      <c r="FS77" s="11" t="s">
        <v>1352</v>
      </c>
      <c r="FT77" s="9" t="s">
        <v>276</v>
      </c>
      <c r="FU77" s="11" t="s">
        <v>276</v>
      </c>
      <c r="FV77" s="9" t="s">
        <v>193</v>
      </c>
      <c r="GD77" s="9" t="s">
        <v>227</v>
      </c>
      <c r="GE77" s="11" t="s">
        <v>195</v>
      </c>
      <c r="GF77" s="9" t="s">
        <v>203</v>
      </c>
      <c r="GH77" s="9"/>
      <c r="GI77" s="11" t="s">
        <v>134</v>
      </c>
      <c r="GJ77" s="9" t="s">
        <v>160</v>
      </c>
      <c r="GK77" s="11">
        <v>0</v>
      </c>
      <c r="GL77" s="9" t="s">
        <v>1363</v>
      </c>
      <c r="GO77" s="11" t="s">
        <v>134</v>
      </c>
      <c r="GP77" s="12">
        <v>5000</v>
      </c>
      <c r="GQ77" s="22" t="str">
        <f t="shared" si="25"/>
        <v>OK</v>
      </c>
      <c r="GR77" s="9" t="s">
        <v>173</v>
      </c>
      <c r="GT77" s="9" t="s">
        <v>189</v>
      </c>
      <c r="GZ77" s="9" t="s">
        <v>134</v>
      </c>
      <c r="HA77" s="11" t="s">
        <v>160</v>
      </c>
      <c r="HB77" s="9" t="s">
        <v>1363</v>
      </c>
      <c r="HE77" s="21">
        <v>5000</v>
      </c>
      <c r="HF77" s="17" t="str">
        <f t="shared" si="26"/>
        <v>OK</v>
      </c>
      <c r="HG77" s="11" t="s">
        <v>189</v>
      </c>
      <c r="HM77" s="21"/>
      <c r="HN77" s="17" t="str">
        <f t="shared" si="27"/>
        <v>OK</v>
      </c>
      <c r="HQ77" s="11" t="s">
        <v>135</v>
      </c>
      <c r="HY77" s="19" t="str">
        <f t="shared" si="28"/>
        <v>OK</v>
      </c>
      <c r="HZ77" s="9" t="s">
        <v>134</v>
      </c>
      <c r="IA77" s="11" t="s">
        <v>1321</v>
      </c>
      <c r="IB77" s="9" t="s">
        <v>271</v>
      </c>
      <c r="ID77" s="9" t="s">
        <v>1333</v>
      </c>
      <c r="IE77" s="11" t="s">
        <v>135</v>
      </c>
      <c r="IF77" s="23">
        <v>41893</v>
      </c>
      <c r="IG77" s="23">
        <v>41894</v>
      </c>
      <c r="IH77" s="23">
        <v>41899</v>
      </c>
      <c r="II77" s="23"/>
      <c r="IJ77" s="23">
        <v>41989</v>
      </c>
      <c r="IK77" s="23"/>
    </row>
    <row r="78" spans="1:245" x14ac:dyDescent="0.25">
      <c r="A78" s="8">
        <v>2.511092014606E+16</v>
      </c>
      <c r="B78" s="9" t="s">
        <v>60</v>
      </c>
      <c r="C78" s="10">
        <v>2304400</v>
      </c>
      <c r="D78" s="9" t="s">
        <v>658</v>
      </c>
      <c r="E78" s="10" t="s">
        <v>85</v>
      </c>
      <c r="AH78" s="33">
        <f t="shared" si="29"/>
        <v>1</v>
      </c>
      <c r="AI78" s="11" t="s">
        <v>1981</v>
      </c>
      <c r="AJ78" s="9" t="s">
        <v>83</v>
      </c>
      <c r="AK78" s="11" t="s">
        <v>340</v>
      </c>
      <c r="AL78" s="9" t="s">
        <v>488</v>
      </c>
      <c r="AM78" s="11" t="s">
        <v>1348</v>
      </c>
      <c r="AO78" s="11" t="s">
        <v>693</v>
      </c>
      <c r="AP78" s="9" t="s">
        <v>90</v>
      </c>
      <c r="AU78" s="11" t="s">
        <v>1349</v>
      </c>
      <c r="AV78" s="9" t="s">
        <v>83</v>
      </c>
      <c r="AW78" s="11" t="s">
        <v>95</v>
      </c>
      <c r="AX78" s="9" t="s">
        <v>413</v>
      </c>
      <c r="AY78" s="11" t="s">
        <v>1348</v>
      </c>
      <c r="BA78" s="11" t="s">
        <v>1350</v>
      </c>
      <c r="BB78" s="9" t="s">
        <v>83</v>
      </c>
      <c r="BC78" s="11" t="s">
        <v>96</v>
      </c>
      <c r="BD78" s="9" t="s">
        <v>522</v>
      </c>
      <c r="BE78" s="11" t="s">
        <v>1348</v>
      </c>
      <c r="BG78" s="11" t="s">
        <v>1363</v>
      </c>
      <c r="BH78" s="9" t="s">
        <v>90</v>
      </c>
      <c r="BM78" s="34">
        <f t="shared" si="20"/>
        <v>5</v>
      </c>
      <c r="BN78" s="9" t="s">
        <v>107</v>
      </c>
      <c r="BP78" s="9" t="s">
        <v>119</v>
      </c>
      <c r="BQ78" s="11" t="s">
        <v>135</v>
      </c>
      <c r="BR78" s="9" t="s">
        <v>135</v>
      </c>
      <c r="CC78" s="11" t="s">
        <v>145</v>
      </c>
      <c r="CD78" s="9" t="s">
        <v>135</v>
      </c>
      <c r="CE78" s="20"/>
      <c r="CF78" s="16">
        <f t="shared" si="21"/>
        <v>0</v>
      </c>
      <c r="CG78" s="20"/>
      <c r="CH78" s="16">
        <f t="shared" si="22"/>
        <v>0</v>
      </c>
      <c r="CI78" s="20"/>
      <c r="CJ78" s="16">
        <f t="shared" si="23"/>
        <v>0</v>
      </c>
      <c r="CK78" s="11" t="s">
        <v>1399</v>
      </c>
      <c r="CL78" s="9" t="s">
        <v>334</v>
      </c>
      <c r="CM78" s="11" t="s">
        <v>134</v>
      </c>
      <c r="CN78" s="9" t="s">
        <v>160</v>
      </c>
      <c r="CO78" s="11">
        <v>0</v>
      </c>
      <c r="CS78" s="11" t="s">
        <v>134</v>
      </c>
      <c r="CT78" s="12">
        <v>5000</v>
      </c>
      <c r="CU78" s="11" t="s">
        <v>173</v>
      </c>
      <c r="CW78" s="67" t="s">
        <v>189</v>
      </c>
      <c r="DC78" s="11" t="s">
        <v>336</v>
      </c>
      <c r="DP78" s="12"/>
      <c r="DQ78" s="35" t="str">
        <f t="shared" si="19"/>
        <v>OK</v>
      </c>
      <c r="EE78" s="21"/>
      <c r="EL78" s="12"/>
      <c r="EW78" s="10" t="s">
        <v>2073</v>
      </c>
      <c r="FR78" s="16" t="str">
        <f t="shared" si="24"/>
        <v>CE</v>
      </c>
      <c r="FS78" s="11" t="s">
        <v>1352</v>
      </c>
      <c r="FT78" s="9" t="s">
        <v>276</v>
      </c>
      <c r="FU78" s="11" t="s">
        <v>276</v>
      </c>
      <c r="FV78" s="9" t="s">
        <v>193</v>
      </c>
      <c r="GD78" s="9" t="s">
        <v>227</v>
      </c>
      <c r="GE78" s="11" t="s">
        <v>195</v>
      </c>
      <c r="GF78" s="9" t="s">
        <v>203</v>
      </c>
      <c r="GH78" s="9"/>
      <c r="GI78" s="11" t="s">
        <v>134</v>
      </c>
      <c r="GJ78" s="9" t="s">
        <v>160</v>
      </c>
      <c r="GK78" s="11">
        <v>0</v>
      </c>
      <c r="GL78" s="9" t="s">
        <v>1363</v>
      </c>
      <c r="GO78" s="11" t="s">
        <v>134</v>
      </c>
      <c r="GP78" s="12">
        <v>5000</v>
      </c>
      <c r="GQ78" s="22" t="str">
        <f t="shared" si="25"/>
        <v>OK</v>
      </c>
      <c r="GR78" s="9" t="s">
        <v>173</v>
      </c>
      <c r="GT78" s="9" t="s">
        <v>189</v>
      </c>
      <c r="GZ78" s="9" t="s">
        <v>134</v>
      </c>
      <c r="HA78" s="11" t="s">
        <v>160</v>
      </c>
      <c r="HB78" s="9" t="s">
        <v>1363</v>
      </c>
      <c r="HE78" s="21">
        <v>5000</v>
      </c>
      <c r="HF78" s="17" t="str">
        <f t="shared" si="26"/>
        <v>OK</v>
      </c>
      <c r="HG78" s="11" t="s">
        <v>189</v>
      </c>
      <c r="HM78" s="21"/>
      <c r="HN78" s="17" t="str">
        <f t="shared" si="27"/>
        <v>OK</v>
      </c>
      <c r="HQ78" s="11" t="s">
        <v>135</v>
      </c>
      <c r="HY78" s="19" t="str">
        <f t="shared" si="28"/>
        <v>OK</v>
      </c>
      <c r="HZ78" s="9" t="s">
        <v>134</v>
      </c>
      <c r="IA78" s="11" t="s">
        <v>270</v>
      </c>
      <c r="IB78" s="9" t="s">
        <v>1331</v>
      </c>
      <c r="IE78" s="11" t="s">
        <v>135</v>
      </c>
      <c r="IF78" s="23">
        <v>41893</v>
      </c>
      <c r="IG78" s="23">
        <v>41894</v>
      </c>
      <c r="IH78" s="23">
        <v>41899</v>
      </c>
      <c r="II78" s="23"/>
      <c r="IJ78" s="23">
        <v>41989</v>
      </c>
      <c r="IK78" s="23"/>
    </row>
    <row r="79" spans="1:245" x14ac:dyDescent="0.25">
      <c r="A79" s="8">
        <v>2.527602014606E+16</v>
      </c>
      <c r="B79" s="9" t="s">
        <v>60</v>
      </c>
      <c r="C79" s="10">
        <v>2304400</v>
      </c>
      <c r="D79" s="9" t="s">
        <v>658</v>
      </c>
      <c r="E79" s="10" t="s">
        <v>85</v>
      </c>
      <c r="AH79" s="33">
        <f t="shared" si="29"/>
        <v>1</v>
      </c>
      <c r="AI79" s="11" t="s">
        <v>1981</v>
      </c>
      <c r="AJ79" s="9" t="s">
        <v>83</v>
      </c>
      <c r="AK79" s="11" t="s">
        <v>340</v>
      </c>
      <c r="AL79" s="9" t="s">
        <v>488</v>
      </c>
      <c r="AM79" s="11" t="s">
        <v>1348</v>
      </c>
      <c r="AO79" s="11" t="s">
        <v>693</v>
      </c>
      <c r="AP79" s="9" t="s">
        <v>90</v>
      </c>
      <c r="AU79" s="11" t="s">
        <v>1349</v>
      </c>
      <c r="AV79" s="9" t="s">
        <v>83</v>
      </c>
      <c r="AW79" s="11" t="s">
        <v>95</v>
      </c>
      <c r="AX79" s="9" t="s">
        <v>413</v>
      </c>
      <c r="AY79" s="11" t="s">
        <v>1348</v>
      </c>
      <c r="BA79" s="11" t="s">
        <v>1350</v>
      </c>
      <c r="BB79" s="9" t="s">
        <v>83</v>
      </c>
      <c r="BC79" s="11" t="s">
        <v>96</v>
      </c>
      <c r="BD79" s="9" t="s">
        <v>522</v>
      </c>
      <c r="BE79" s="11" t="s">
        <v>1348</v>
      </c>
      <c r="BG79" s="11" t="s">
        <v>1372</v>
      </c>
      <c r="BH79" s="9" t="s">
        <v>90</v>
      </c>
      <c r="BM79" s="34">
        <f t="shared" si="20"/>
        <v>5</v>
      </c>
      <c r="BN79" s="9" t="s">
        <v>107</v>
      </c>
      <c r="BP79" s="9" t="s">
        <v>119</v>
      </c>
      <c r="BQ79" s="11" t="s">
        <v>135</v>
      </c>
      <c r="BR79" s="9" t="s">
        <v>135</v>
      </c>
      <c r="CC79" s="11" t="s">
        <v>145</v>
      </c>
      <c r="CD79" s="9" t="s">
        <v>135</v>
      </c>
      <c r="CE79" s="20"/>
      <c r="CF79" s="16">
        <f t="shared" si="21"/>
        <v>0</v>
      </c>
      <c r="CG79" s="20"/>
      <c r="CH79" s="16">
        <f t="shared" si="22"/>
        <v>0</v>
      </c>
      <c r="CI79" s="20"/>
      <c r="CJ79" s="16">
        <f t="shared" si="23"/>
        <v>0</v>
      </c>
      <c r="CK79" s="11" t="s">
        <v>1400</v>
      </c>
      <c r="CL79" s="9" t="s">
        <v>334</v>
      </c>
      <c r="CM79" s="11" t="s">
        <v>134</v>
      </c>
      <c r="CN79" s="9" t="s">
        <v>160</v>
      </c>
      <c r="CO79" s="11">
        <v>0</v>
      </c>
      <c r="CS79" s="11" t="s">
        <v>134</v>
      </c>
      <c r="CT79" s="12">
        <v>5000</v>
      </c>
      <c r="CU79" s="11" t="s">
        <v>173</v>
      </c>
      <c r="CW79" s="67" t="s">
        <v>189</v>
      </c>
      <c r="DC79" s="11" t="s">
        <v>336</v>
      </c>
      <c r="DP79" s="12"/>
      <c r="DQ79" s="35" t="str">
        <f t="shared" si="19"/>
        <v>OK</v>
      </c>
      <c r="EE79" s="21"/>
      <c r="EL79" s="12"/>
      <c r="EW79" s="10" t="s">
        <v>2073</v>
      </c>
      <c r="FR79" s="16" t="str">
        <f t="shared" si="24"/>
        <v>CE</v>
      </c>
      <c r="FS79" s="11" t="s">
        <v>1352</v>
      </c>
      <c r="FT79" s="9" t="s">
        <v>276</v>
      </c>
      <c r="FU79" s="11" t="s">
        <v>276</v>
      </c>
      <c r="FV79" s="9" t="s">
        <v>193</v>
      </c>
      <c r="GD79" s="9" t="s">
        <v>227</v>
      </c>
      <c r="GE79" s="11" t="s">
        <v>195</v>
      </c>
      <c r="GF79" s="9" t="s">
        <v>203</v>
      </c>
      <c r="GH79" s="9"/>
      <c r="GI79" s="11" t="s">
        <v>134</v>
      </c>
      <c r="GJ79" s="9" t="s">
        <v>160</v>
      </c>
      <c r="GK79" s="11">
        <v>0</v>
      </c>
      <c r="GL79" s="9" t="s">
        <v>1372</v>
      </c>
      <c r="GO79" s="11" t="s">
        <v>134</v>
      </c>
      <c r="GP79" s="12">
        <v>5000</v>
      </c>
      <c r="GQ79" s="22" t="str">
        <f t="shared" si="25"/>
        <v>OK</v>
      </c>
      <c r="GR79" s="9" t="s">
        <v>173</v>
      </c>
      <c r="GT79" s="9" t="s">
        <v>189</v>
      </c>
      <c r="GZ79" s="9" t="s">
        <v>134</v>
      </c>
      <c r="HA79" s="11" t="s">
        <v>160</v>
      </c>
      <c r="HB79" s="9" t="s">
        <v>1372</v>
      </c>
      <c r="HE79" s="21">
        <v>5000</v>
      </c>
      <c r="HF79" s="17" t="str">
        <f t="shared" si="26"/>
        <v>OK</v>
      </c>
      <c r="HG79" s="11" t="s">
        <v>189</v>
      </c>
      <c r="HM79" s="21"/>
      <c r="HN79" s="17" t="str">
        <f t="shared" si="27"/>
        <v>OK</v>
      </c>
      <c r="HQ79" s="11" t="s">
        <v>135</v>
      </c>
      <c r="HY79" s="19" t="str">
        <f t="shared" si="28"/>
        <v>OK</v>
      </c>
      <c r="HZ79" s="9" t="s">
        <v>134</v>
      </c>
      <c r="IA79" s="11" t="s">
        <v>270</v>
      </c>
      <c r="IB79" s="9" t="s">
        <v>1331</v>
      </c>
      <c r="IE79" s="11" t="s">
        <v>135</v>
      </c>
      <c r="IF79" s="23">
        <v>41894</v>
      </c>
      <c r="IG79" s="23">
        <v>41894</v>
      </c>
      <c r="IH79" s="23">
        <v>41899</v>
      </c>
      <c r="II79" s="23"/>
      <c r="IJ79" s="23">
        <v>41989</v>
      </c>
      <c r="IK79" s="23"/>
    </row>
    <row r="80" spans="1:245" x14ac:dyDescent="0.25">
      <c r="A80" s="8">
        <v>2.531972014606E+16</v>
      </c>
      <c r="B80" s="9" t="s">
        <v>60</v>
      </c>
      <c r="C80" s="10">
        <v>2304400</v>
      </c>
      <c r="D80" s="9" t="s">
        <v>658</v>
      </c>
      <c r="E80" s="10" t="s">
        <v>85</v>
      </c>
      <c r="AH80" s="33">
        <f t="shared" si="29"/>
        <v>1</v>
      </c>
      <c r="AI80" s="11" t="s">
        <v>1981</v>
      </c>
      <c r="AJ80" s="9" t="s">
        <v>83</v>
      </c>
      <c r="AK80" s="11" t="s">
        <v>340</v>
      </c>
      <c r="AL80" s="9" t="s">
        <v>488</v>
      </c>
      <c r="AM80" s="11" t="s">
        <v>1348</v>
      </c>
      <c r="AO80" s="11" t="s">
        <v>693</v>
      </c>
      <c r="AP80" s="9" t="s">
        <v>90</v>
      </c>
      <c r="AU80" s="11" t="s">
        <v>1349</v>
      </c>
      <c r="AV80" s="9" t="s">
        <v>83</v>
      </c>
      <c r="AW80" s="11" t="s">
        <v>95</v>
      </c>
      <c r="AX80" s="9" t="s">
        <v>413</v>
      </c>
      <c r="AY80" s="11" t="s">
        <v>1348</v>
      </c>
      <c r="BA80" s="11" t="s">
        <v>1350</v>
      </c>
      <c r="BB80" s="9" t="s">
        <v>83</v>
      </c>
      <c r="BC80" s="11" t="s">
        <v>96</v>
      </c>
      <c r="BD80" s="9" t="s">
        <v>522</v>
      </c>
      <c r="BE80" s="11" t="s">
        <v>1348</v>
      </c>
      <c r="BG80" s="11" t="s">
        <v>1368</v>
      </c>
      <c r="BH80" s="9" t="s">
        <v>90</v>
      </c>
      <c r="BM80" s="34">
        <f t="shared" si="20"/>
        <v>5</v>
      </c>
      <c r="BN80" s="9" t="s">
        <v>107</v>
      </c>
      <c r="BP80" s="9" t="s">
        <v>119</v>
      </c>
      <c r="BQ80" s="11" t="s">
        <v>135</v>
      </c>
      <c r="BR80" s="9" t="s">
        <v>135</v>
      </c>
      <c r="CC80" s="11" t="s">
        <v>145</v>
      </c>
      <c r="CD80" s="9" t="s">
        <v>135</v>
      </c>
      <c r="CE80" s="20"/>
      <c r="CF80" s="16">
        <f t="shared" si="21"/>
        <v>0</v>
      </c>
      <c r="CG80" s="20"/>
      <c r="CH80" s="16">
        <f t="shared" si="22"/>
        <v>0</v>
      </c>
      <c r="CI80" s="20"/>
      <c r="CJ80" s="16">
        <f t="shared" si="23"/>
        <v>0</v>
      </c>
      <c r="CK80" s="11" t="s">
        <v>1401</v>
      </c>
      <c r="CL80" s="9" t="s">
        <v>334</v>
      </c>
      <c r="CM80" s="11" t="s">
        <v>134</v>
      </c>
      <c r="CN80" s="9" t="s">
        <v>160</v>
      </c>
      <c r="CO80" s="11">
        <v>0</v>
      </c>
      <c r="CS80" s="11" t="s">
        <v>134</v>
      </c>
      <c r="CT80" s="12">
        <v>5000</v>
      </c>
      <c r="CU80" s="11" t="s">
        <v>173</v>
      </c>
      <c r="CW80" s="67" t="s">
        <v>189</v>
      </c>
      <c r="DC80" s="11" t="s">
        <v>336</v>
      </c>
      <c r="DP80" s="12"/>
      <c r="DQ80" s="35" t="str">
        <f t="shared" si="19"/>
        <v>OK</v>
      </c>
      <c r="EE80" s="21"/>
      <c r="EL80" s="12"/>
      <c r="EW80" s="10" t="s">
        <v>2073</v>
      </c>
      <c r="FR80" s="16" t="str">
        <f t="shared" si="24"/>
        <v>CE</v>
      </c>
      <c r="FS80" s="11" t="s">
        <v>1352</v>
      </c>
      <c r="FT80" s="9" t="s">
        <v>276</v>
      </c>
      <c r="FU80" s="11" t="s">
        <v>276</v>
      </c>
      <c r="FV80" s="9" t="s">
        <v>193</v>
      </c>
      <c r="GD80" s="9" t="s">
        <v>227</v>
      </c>
      <c r="GE80" s="11" t="s">
        <v>195</v>
      </c>
      <c r="GF80" s="9" t="s">
        <v>203</v>
      </c>
      <c r="GH80" s="9"/>
      <c r="GI80" s="11" t="s">
        <v>134</v>
      </c>
      <c r="GJ80" s="9" t="s">
        <v>160</v>
      </c>
      <c r="GK80" s="11">
        <v>0</v>
      </c>
      <c r="GL80" s="9" t="s">
        <v>1368</v>
      </c>
      <c r="GO80" s="11" t="s">
        <v>134</v>
      </c>
      <c r="GP80" s="12">
        <v>5000</v>
      </c>
      <c r="GQ80" s="22" t="str">
        <f t="shared" si="25"/>
        <v>OK</v>
      </c>
      <c r="GR80" s="9" t="s">
        <v>173</v>
      </c>
      <c r="GT80" s="9" t="s">
        <v>189</v>
      </c>
      <c r="GZ80" s="9" t="s">
        <v>134</v>
      </c>
      <c r="HA80" s="11" t="s">
        <v>160</v>
      </c>
      <c r="HB80" s="9" t="s">
        <v>1368</v>
      </c>
      <c r="HE80" s="21">
        <v>5000</v>
      </c>
      <c r="HF80" s="17" t="str">
        <f t="shared" si="26"/>
        <v>OK</v>
      </c>
      <c r="HG80" s="11" t="s">
        <v>189</v>
      </c>
      <c r="HM80" s="21"/>
      <c r="HN80" s="17" t="str">
        <f t="shared" si="27"/>
        <v>OK</v>
      </c>
      <c r="HQ80" s="11" t="s">
        <v>135</v>
      </c>
      <c r="HY80" s="19" t="str">
        <f t="shared" si="28"/>
        <v>OK</v>
      </c>
      <c r="HZ80" s="9" t="s">
        <v>134</v>
      </c>
      <c r="IA80" s="11" t="s">
        <v>270</v>
      </c>
      <c r="IB80" s="9" t="s">
        <v>1331</v>
      </c>
      <c r="IE80" s="11" t="s">
        <v>135</v>
      </c>
      <c r="IF80" s="23">
        <v>41894</v>
      </c>
      <c r="IG80" s="23">
        <v>41894</v>
      </c>
      <c r="IH80" s="23">
        <v>41899</v>
      </c>
      <c r="II80" s="23"/>
      <c r="IJ80" s="23">
        <v>41989</v>
      </c>
      <c r="IK80" s="23"/>
    </row>
    <row r="81" spans="1:245" x14ac:dyDescent="0.25">
      <c r="A81" s="8">
        <v>2.571792014606E+16</v>
      </c>
      <c r="B81" s="9" t="s">
        <v>60</v>
      </c>
      <c r="C81" s="10">
        <v>2304400</v>
      </c>
      <c r="D81" s="9" t="s">
        <v>658</v>
      </c>
      <c r="E81" s="10" t="s">
        <v>85</v>
      </c>
      <c r="J81" s="9" t="s">
        <v>659</v>
      </c>
      <c r="K81" s="11" t="s">
        <v>83</v>
      </c>
      <c r="L81" s="9" t="s">
        <v>95</v>
      </c>
      <c r="M81" s="11" t="s">
        <v>415</v>
      </c>
      <c r="N81" s="9" t="s">
        <v>658</v>
      </c>
      <c r="AH81" s="33">
        <f t="shared" si="29"/>
        <v>2</v>
      </c>
      <c r="AI81" s="11" t="s">
        <v>692</v>
      </c>
      <c r="AJ81" s="9" t="s">
        <v>90</v>
      </c>
      <c r="AO81" s="11" t="s">
        <v>113</v>
      </c>
      <c r="AP81" s="9" t="s">
        <v>86</v>
      </c>
      <c r="BM81" s="34">
        <f t="shared" si="20"/>
        <v>2</v>
      </c>
      <c r="BN81" s="9" t="s">
        <v>104</v>
      </c>
      <c r="BO81" s="11" t="s">
        <v>113</v>
      </c>
      <c r="BP81" s="9" t="s">
        <v>119</v>
      </c>
      <c r="BQ81" s="11" t="s">
        <v>135</v>
      </c>
      <c r="BR81" s="9" t="s">
        <v>135</v>
      </c>
      <c r="CC81" s="11" t="s">
        <v>145</v>
      </c>
      <c r="CD81" s="9" t="s">
        <v>135</v>
      </c>
      <c r="CE81" s="20"/>
      <c r="CF81" s="16">
        <f t="shared" si="21"/>
        <v>0</v>
      </c>
      <c r="CG81" s="20"/>
      <c r="CH81" s="16">
        <f t="shared" si="22"/>
        <v>0</v>
      </c>
      <c r="CI81" s="20"/>
      <c r="CJ81" s="16">
        <f t="shared" si="23"/>
        <v>0</v>
      </c>
      <c r="CK81" s="11" t="s">
        <v>738</v>
      </c>
      <c r="CL81" s="9" t="s">
        <v>336</v>
      </c>
      <c r="CT81" s="12"/>
      <c r="CW81" s="67"/>
      <c r="DC81" s="11" t="s">
        <v>334</v>
      </c>
      <c r="DD81" s="9" t="s">
        <v>193</v>
      </c>
      <c r="DH81" s="9" t="s">
        <v>227</v>
      </c>
      <c r="DI81" s="11" t="s">
        <v>135</v>
      </c>
      <c r="DP81" s="12"/>
      <c r="DQ81" s="35" t="str">
        <f t="shared" si="19"/>
        <v>OK</v>
      </c>
      <c r="DZ81" s="9" t="s">
        <v>135</v>
      </c>
      <c r="EE81" s="21"/>
      <c r="EL81" s="12"/>
      <c r="EO81" s="11" t="s">
        <v>134</v>
      </c>
      <c r="EP81" s="9" t="s">
        <v>160</v>
      </c>
      <c r="EQ81" s="11" t="s">
        <v>692</v>
      </c>
      <c r="ER81" s="9" t="s">
        <v>113</v>
      </c>
      <c r="ET81" s="9" t="s">
        <v>135</v>
      </c>
      <c r="EW81" s="10" t="s">
        <v>269</v>
      </c>
      <c r="EX81" s="9" t="s">
        <v>692</v>
      </c>
      <c r="EY81" s="11" t="s">
        <v>361</v>
      </c>
      <c r="EZ81" s="9" t="s">
        <v>113</v>
      </c>
      <c r="FA81" s="11" t="s">
        <v>361</v>
      </c>
      <c r="FB81" s="9" t="s">
        <v>658</v>
      </c>
      <c r="FC81" s="11" t="s">
        <v>360</v>
      </c>
      <c r="FD81" s="9" t="s">
        <v>659</v>
      </c>
      <c r="FE81" s="11" t="s">
        <v>360</v>
      </c>
      <c r="FR81" s="16" t="str">
        <f t="shared" si="24"/>
        <v>CE</v>
      </c>
      <c r="FS81" s="11" t="s">
        <v>760</v>
      </c>
      <c r="FT81" s="9" t="s">
        <v>276</v>
      </c>
      <c r="FU81" s="11" t="s">
        <v>276</v>
      </c>
      <c r="FV81" s="9" t="s">
        <v>193</v>
      </c>
      <c r="GD81" s="9" t="s">
        <v>209</v>
      </c>
      <c r="GE81" s="11" t="s">
        <v>193</v>
      </c>
      <c r="GF81" s="9"/>
      <c r="GH81" s="9"/>
      <c r="GI81" s="11" t="s">
        <v>135</v>
      </c>
      <c r="GP81" s="12"/>
      <c r="GQ81" s="22" t="str">
        <f t="shared" si="25"/>
        <v>OK</v>
      </c>
      <c r="GZ81" s="9" t="s">
        <v>135</v>
      </c>
      <c r="HE81" s="21"/>
      <c r="HF81" s="17" t="str">
        <f t="shared" si="26"/>
        <v>OK</v>
      </c>
      <c r="HM81" s="21"/>
      <c r="HN81" s="17" t="str">
        <f t="shared" si="27"/>
        <v>OK</v>
      </c>
      <c r="HQ81" s="11" t="s">
        <v>134</v>
      </c>
      <c r="HR81" s="9" t="s">
        <v>160</v>
      </c>
      <c r="HS81" s="11" t="s">
        <v>692</v>
      </c>
      <c r="HT81" s="9" t="s">
        <v>113</v>
      </c>
      <c r="HV81" s="9" t="s">
        <v>135</v>
      </c>
      <c r="HY81" s="19" t="str">
        <f t="shared" si="28"/>
        <v>OK</v>
      </c>
      <c r="HZ81" s="9" t="s">
        <v>134</v>
      </c>
      <c r="IA81" s="11" t="s">
        <v>272</v>
      </c>
      <c r="ID81" s="9" t="s">
        <v>209</v>
      </c>
      <c r="IE81" s="11" t="s">
        <v>134</v>
      </c>
      <c r="IF81" s="23">
        <v>41898</v>
      </c>
      <c r="IG81" s="23">
        <v>41898</v>
      </c>
      <c r="IH81" s="23"/>
      <c r="II81" s="23">
        <v>41901</v>
      </c>
      <c r="IJ81" s="23">
        <v>41907</v>
      </c>
      <c r="IK81" s="23">
        <v>41914</v>
      </c>
    </row>
    <row r="82" spans="1:245" x14ac:dyDescent="0.25">
      <c r="A82" s="8">
        <v>2.572642014606E+16</v>
      </c>
      <c r="B82" s="9" t="s">
        <v>60</v>
      </c>
      <c r="C82" s="10">
        <v>2304400</v>
      </c>
      <c r="D82" s="9" t="s">
        <v>658</v>
      </c>
      <c r="E82" s="10" t="s">
        <v>85</v>
      </c>
      <c r="J82" s="9" t="s">
        <v>659</v>
      </c>
      <c r="K82" s="11" t="s">
        <v>83</v>
      </c>
      <c r="L82" s="9" t="s">
        <v>95</v>
      </c>
      <c r="M82" s="11" t="s">
        <v>415</v>
      </c>
      <c r="N82" s="9" t="s">
        <v>658</v>
      </c>
      <c r="AH82" s="33">
        <f t="shared" si="29"/>
        <v>2</v>
      </c>
      <c r="AI82" s="11" t="s">
        <v>692</v>
      </c>
      <c r="AJ82" s="9" t="s">
        <v>90</v>
      </c>
      <c r="AO82" s="11" t="s">
        <v>113</v>
      </c>
      <c r="AP82" s="9" t="s">
        <v>86</v>
      </c>
      <c r="BM82" s="34">
        <f t="shared" si="20"/>
        <v>2</v>
      </c>
      <c r="BN82" s="9" t="s">
        <v>104</v>
      </c>
      <c r="BO82" s="11" t="s">
        <v>113</v>
      </c>
      <c r="BP82" s="9" t="s">
        <v>119</v>
      </c>
      <c r="BQ82" s="11" t="s">
        <v>135</v>
      </c>
      <c r="BR82" s="9" t="s">
        <v>135</v>
      </c>
      <c r="CC82" s="11" t="s">
        <v>145</v>
      </c>
      <c r="CD82" s="9" t="s">
        <v>135</v>
      </c>
      <c r="CE82" s="20"/>
      <c r="CF82" s="16">
        <f t="shared" si="21"/>
        <v>0</v>
      </c>
      <c r="CG82" s="20"/>
      <c r="CH82" s="16">
        <f t="shared" si="22"/>
        <v>0</v>
      </c>
      <c r="CI82" s="20"/>
      <c r="CJ82" s="16">
        <f t="shared" si="23"/>
        <v>0</v>
      </c>
      <c r="CK82" s="11" t="s">
        <v>739</v>
      </c>
      <c r="CL82" s="9" t="s">
        <v>336</v>
      </c>
      <c r="CT82" s="12"/>
      <c r="CW82" s="67"/>
      <c r="DC82" s="11" t="s">
        <v>334</v>
      </c>
      <c r="DD82" s="9" t="s">
        <v>193</v>
      </c>
      <c r="DH82" s="9" t="s">
        <v>227</v>
      </c>
      <c r="DI82" s="11" t="s">
        <v>135</v>
      </c>
      <c r="DP82" s="12"/>
      <c r="DQ82" s="35" t="str">
        <f t="shared" si="19"/>
        <v>OK</v>
      </c>
      <c r="DZ82" s="9" t="s">
        <v>135</v>
      </c>
      <c r="EE82" s="21"/>
      <c r="EL82" s="12"/>
      <c r="EO82" s="11" t="s">
        <v>134</v>
      </c>
      <c r="EP82" s="9" t="s">
        <v>160</v>
      </c>
      <c r="EQ82" s="11" t="s">
        <v>692</v>
      </c>
      <c r="ER82" s="9" t="s">
        <v>113</v>
      </c>
      <c r="ET82" s="9" t="s">
        <v>135</v>
      </c>
      <c r="EW82" s="10" t="s">
        <v>269</v>
      </c>
      <c r="EX82" s="9" t="s">
        <v>692</v>
      </c>
      <c r="EY82" s="11" t="s">
        <v>361</v>
      </c>
      <c r="EZ82" s="9" t="s">
        <v>113</v>
      </c>
      <c r="FA82" s="11" t="s">
        <v>361</v>
      </c>
      <c r="FB82" s="9" t="s">
        <v>658</v>
      </c>
      <c r="FC82" s="11" t="s">
        <v>360</v>
      </c>
      <c r="FD82" s="9" t="s">
        <v>659</v>
      </c>
      <c r="FE82" s="11" t="s">
        <v>360</v>
      </c>
      <c r="FR82" s="16" t="str">
        <f t="shared" si="24"/>
        <v>CE</v>
      </c>
      <c r="FS82" s="11" t="s">
        <v>760</v>
      </c>
      <c r="FT82" s="9" t="s">
        <v>276</v>
      </c>
      <c r="FU82" s="11" t="s">
        <v>276</v>
      </c>
      <c r="FV82" s="9" t="s">
        <v>193</v>
      </c>
      <c r="GD82" s="9" t="s">
        <v>209</v>
      </c>
      <c r="GE82" s="11" t="s">
        <v>193</v>
      </c>
      <c r="GF82" s="9"/>
      <c r="GH82" s="9"/>
      <c r="GI82" s="11" t="s">
        <v>135</v>
      </c>
      <c r="GP82" s="12"/>
      <c r="GQ82" s="22" t="str">
        <f t="shared" si="25"/>
        <v>OK</v>
      </c>
      <c r="GZ82" s="9" t="s">
        <v>135</v>
      </c>
      <c r="HE82" s="21"/>
      <c r="HF82" s="17" t="str">
        <f t="shared" si="26"/>
        <v>OK</v>
      </c>
      <c r="HM82" s="21"/>
      <c r="HN82" s="17" t="str">
        <f t="shared" si="27"/>
        <v>OK</v>
      </c>
      <c r="HQ82" s="11" t="s">
        <v>134</v>
      </c>
      <c r="HR82" s="9" t="s">
        <v>160</v>
      </c>
      <c r="HS82" s="11" t="s">
        <v>692</v>
      </c>
      <c r="HT82" s="9" t="s">
        <v>113</v>
      </c>
      <c r="HV82" s="9" t="s">
        <v>135</v>
      </c>
      <c r="HY82" s="19" t="str">
        <f t="shared" si="28"/>
        <v>OK</v>
      </c>
      <c r="HZ82" s="9" t="s">
        <v>135</v>
      </c>
      <c r="IE82" s="11" t="s">
        <v>134</v>
      </c>
      <c r="IF82" s="23">
        <v>41898</v>
      </c>
      <c r="IG82" s="23">
        <v>41898</v>
      </c>
      <c r="IH82" s="23"/>
      <c r="II82" s="23">
        <v>41911</v>
      </c>
      <c r="IJ82" s="23">
        <v>41915</v>
      </c>
      <c r="IK82" s="23">
        <v>41917</v>
      </c>
    </row>
    <row r="83" spans="1:245" x14ac:dyDescent="0.25">
      <c r="A83" s="8" t="s">
        <v>2128</v>
      </c>
      <c r="B83" s="9" t="s">
        <v>60</v>
      </c>
      <c r="C83" s="10">
        <v>2304400</v>
      </c>
      <c r="D83" s="9" t="s">
        <v>658</v>
      </c>
      <c r="E83" s="10" t="s">
        <v>85</v>
      </c>
      <c r="AH83" s="33">
        <f t="shared" si="29"/>
        <v>1</v>
      </c>
      <c r="AI83" s="11" t="s">
        <v>693</v>
      </c>
      <c r="AJ83" s="9" t="s">
        <v>90</v>
      </c>
      <c r="BM83" s="34">
        <f t="shared" si="20"/>
        <v>1</v>
      </c>
      <c r="BN83" s="9" t="s">
        <v>106</v>
      </c>
      <c r="BP83" s="9" t="s">
        <v>123</v>
      </c>
      <c r="BQ83" s="11" t="s">
        <v>135</v>
      </c>
      <c r="BR83" s="9" t="s">
        <v>135</v>
      </c>
      <c r="CC83" s="11" t="s">
        <v>145</v>
      </c>
      <c r="CD83" s="9" t="s">
        <v>135</v>
      </c>
      <c r="CE83" s="20"/>
      <c r="CF83" s="16">
        <f t="shared" si="21"/>
        <v>0</v>
      </c>
      <c r="CG83" s="20"/>
      <c r="CH83" s="16">
        <f t="shared" si="22"/>
        <v>0</v>
      </c>
      <c r="CI83" s="20"/>
      <c r="CJ83" s="16">
        <f t="shared" si="23"/>
        <v>0</v>
      </c>
      <c r="CK83" s="11" t="s">
        <v>740</v>
      </c>
      <c r="CL83" s="9" t="s">
        <v>334</v>
      </c>
      <c r="CM83" s="11" t="s">
        <v>134</v>
      </c>
      <c r="CN83" s="9" t="s">
        <v>160</v>
      </c>
      <c r="CO83" s="11">
        <v>0</v>
      </c>
      <c r="CP83" s="9" t="s">
        <v>693</v>
      </c>
      <c r="CS83" s="11" t="s">
        <v>134</v>
      </c>
      <c r="CT83" s="12">
        <v>144000000</v>
      </c>
      <c r="CU83" s="11" t="s">
        <v>173</v>
      </c>
      <c r="CW83" s="67" t="s">
        <v>179</v>
      </c>
      <c r="DC83" s="11" t="s">
        <v>336</v>
      </c>
      <c r="DP83" s="12"/>
      <c r="DQ83" s="35" t="str">
        <f t="shared" si="19"/>
        <v>OK</v>
      </c>
      <c r="EE83" s="21"/>
      <c r="EL83" s="12"/>
      <c r="EW83" s="10" t="s">
        <v>2073</v>
      </c>
      <c r="FR83" s="16" t="str">
        <f t="shared" si="24"/>
        <v>CE</v>
      </c>
      <c r="FS83" s="11" t="s">
        <v>761</v>
      </c>
      <c r="FT83" s="9" t="s">
        <v>276</v>
      </c>
      <c r="FU83" s="11" t="s">
        <v>276</v>
      </c>
      <c r="FV83" s="9" t="s">
        <v>193</v>
      </c>
      <c r="GD83" s="9" t="s">
        <v>227</v>
      </c>
      <c r="GE83" s="11" t="s">
        <v>193</v>
      </c>
      <c r="GF83" s="9"/>
      <c r="GH83" s="9"/>
      <c r="GI83" s="11" t="s">
        <v>134</v>
      </c>
      <c r="GJ83" s="9" t="s">
        <v>160</v>
      </c>
      <c r="GK83" s="11">
        <v>0</v>
      </c>
      <c r="GL83" s="9" t="s">
        <v>693</v>
      </c>
      <c r="GO83" s="11" t="s">
        <v>134</v>
      </c>
      <c r="GP83" s="12">
        <v>144000000</v>
      </c>
      <c r="GQ83" s="22" t="str">
        <f t="shared" si="25"/>
        <v>OK</v>
      </c>
      <c r="GR83" s="9" t="s">
        <v>173</v>
      </c>
      <c r="GT83" s="9" t="s">
        <v>179</v>
      </c>
      <c r="GZ83" s="9" t="s">
        <v>134</v>
      </c>
      <c r="HA83" s="11" t="s">
        <v>161</v>
      </c>
      <c r="HE83" s="21"/>
      <c r="HF83" s="17" t="str">
        <f t="shared" si="26"/>
        <v>OK</v>
      </c>
      <c r="HH83" s="9" t="s">
        <v>179</v>
      </c>
      <c r="HM83" s="21"/>
      <c r="HN83" s="17" t="str">
        <f t="shared" si="27"/>
        <v>OK</v>
      </c>
      <c r="HQ83" s="11" t="s">
        <v>135</v>
      </c>
      <c r="HY83" s="19" t="str">
        <f t="shared" si="28"/>
        <v>OK</v>
      </c>
      <c r="HZ83" s="9" t="s">
        <v>134</v>
      </c>
      <c r="IA83" s="11" t="s">
        <v>270</v>
      </c>
      <c r="IE83" s="11" t="s">
        <v>135</v>
      </c>
      <c r="IF83" s="23">
        <v>41938</v>
      </c>
      <c r="IG83" s="23">
        <v>41938</v>
      </c>
      <c r="IH83" s="23">
        <v>41938</v>
      </c>
      <c r="II83" s="23"/>
      <c r="IJ83" s="23">
        <v>42121</v>
      </c>
      <c r="IK83" s="23">
        <v>42459</v>
      </c>
    </row>
    <row r="84" spans="1:245" x14ac:dyDescent="0.25">
      <c r="A84" s="8">
        <v>650620146070000</v>
      </c>
      <c r="B84" s="9" t="s">
        <v>61</v>
      </c>
      <c r="C84" s="10">
        <v>5300108</v>
      </c>
      <c r="D84" s="9" t="s">
        <v>413</v>
      </c>
      <c r="E84" s="10" t="s">
        <v>84</v>
      </c>
      <c r="I84" s="11" t="s">
        <v>101</v>
      </c>
      <c r="AH84" s="33">
        <f t="shared" si="29"/>
        <v>1</v>
      </c>
      <c r="AI84" s="11" t="s">
        <v>113</v>
      </c>
      <c r="AJ84" s="9" t="s">
        <v>86</v>
      </c>
      <c r="AO84" s="11" t="s">
        <v>72</v>
      </c>
      <c r="AP84" s="9" t="s">
        <v>84</v>
      </c>
      <c r="AT84" s="9" t="s">
        <v>101</v>
      </c>
      <c r="AU84" s="11" t="s">
        <v>694</v>
      </c>
      <c r="AV84" s="9" t="s">
        <v>83</v>
      </c>
      <c r="AW84" s="11" t="s">
        <v>95</v>
      </c>
      <c r="AX84" s="9" t="s">
        <v>72</v>
      </c>
      <c r="AY84" s="11" t="s">
        <v>695</v>
      </c>
      <c r="BM84" s="34">
        <f t="shared" si="20"/>
        <v>3</v>
      </c>
      <c r="BN84" s="9" t="s">
        <v>104</v>
      </c>
      <c r="BO84" s="11" t="s">
        <v>113</v>
      </c>
      <c r="BP84" s="9" t="s">
        <v>387</v>
      </c>
      <c r="BQ84" s="11" t="s">
        <v>135</v>
      </c>
      <c r="BR84" s="9" t="s">
        <v>135</v>
      </c>
      <c r="CC84" s="11" t="s">
        <v>145</v>
      </c>
      <c r="CD84" s="9" t="s">
        <v>135</v>
      </c>
      <c r="CE84" s="20"/>
      <c r="CF84" s="16">
        <f t="shared" si="21"/>
        <v>0</v>
      </c>
      <c r="CG84" s="20"/>
      <c r="CH84" s="16">
        <f t="shared" si="22"/>
        <v>0</v>
      </c>
      <c r="CI84" s="20"/>
      <c r="CJ84" s="16">
        <f t="shared" si="23"/>
        <v>0</v>
      </c>
      <c r="CK84" s="11" t="s">
        <v>741</v>
      </c>
      <c r="CL84" s="9" t="s">
        <v>334</v>
      </c>
      <c r="CM84" s="11" t="s">
        <v>134</v>
      </c>
      <c r="CN84" s="9" t="s">
        <v>160</v>
      </c>
      <c r="CO84" s="11">
        <v>0</v>
      </c>
      <c r="CP84" s="9" t="s">
        <v>113</v>
      </c>
      <c r="CS84" s="11" t="s">
        <v>134</v>
      </c>
      <c r="CT84" s="12">
        <v>1000</v>
      </c>
      <c r="CU84" s="11" t="s">
        <v>173</v>
      </c>
      <c r="CW84" s="67" t="s">
        <v>445</v>
      </c>
      <c r="DC84" s="11" t="s">
        <v>334</v>
      </c>
      <c r="DD84" s="9" t="s">
        <v>193</v>
      </c>
      <c r="DH84" s="9" t="s">
        <v>209</v>
      </c>
      <c r="DI84" s="11" t="s">
        <v>134</v>
      </c>
      <c r="DJ84" s="9" t="s">
        <v>160</v>
      </c>
      <c r="DK84" s="11">
        <v>0</v>
      </c>
      <c r="DL84" s="9" t="s">
        <v>113</v>
      </c>
      <c r="DO84" s="11" t="s">
        <v>134</v>
      </c>
      <c r="DP84" s="12">
        <v>1000</v>
      </c>
      <c r="DQ84" s="35" t="str">
        <f t="shared" si="19"/>
        <v>OK</v>
      </c>
      <c r="DR84" s="9" t="s">
        <v>173</v>
      </c>
      <c r="DT84" s="9" t="s">
        <v>445</v>
      </c>
      <c r="DZ84" s="9" t="s">
        <v>134</v>
      </c>
      <c r="EA84" s="11" t="s">
        <v>161</v>
      </c>
      <c r="EE84" s="21"/>
      <c r="EG84" s="11" t="s">
        <v>446</v>
      </c>
      <c r="EL84" s="12"/>
      <c r="EO84" s="11" t="s">
        <v>135</v>
      </c>
      <c r="EW84" s="10" t="s">
        <v>269</v>
      </c>
      <c r="EX84" s="9" t="s">
        <v>413</v>
      </c>
      <c r="EY84" s="11" t="s">
        <v>361</v>
      </c>
      <c r="EZ84" s="9" t="s">
        <v>113</v>
      </c>
      <c r="FA84" s="11" t="s">
        <v>360</v>
      </c>
      <c r="FB84" s="9" t="s">
        <v>72</v>
      </c>
      <c r="FC84" s="11" t="s">
        <v>360</v>
      </c>
      <c r="FD84" s="9" t="s">
        <v>694</v>
      </c>
      <c r="FE84" s="11" t="s">
        <v>360</v>
      </c>
      <c r="FR84" s="16" t="str">
        <f t="shared" si="24"/>
        <v>DF</v>
      </c>
      <c r="FS84" s="11" t="s">
        <v>762</v>
      </c>
      <c r="FT84" s="9" t="s">
        <v>276</v>
      </c>
      <c r="FU84" s="11" t="s">
        <v>276</v>
      </c>
      <c r="FV84" s="9" t="s">
        <v>193</v>
      </c>
      <c r="GD84" s="9" t="s">
        <v>209</v>
      </c>
      <c r="GE84" s="11" t="s">
        <v>193</v>
      </c>
      <c r="GF84" s="9"/>
      <c r="GH84" s="9"/>
      <c r="GI84" s="11" t="s">
        <v>134</v>
      </c>
      <c r="GJ84" s="9" t="s">
        <v>160</v>
      </c>
      <c r="GK84" s="11">
        <v>0</v>
      </c>
      <c r="GL84" s="9" t="s">
        <v>113</v>
      </c>
      <c r="GO84" s="11" t="s">
        <v>134</v>
      </c>
      <c r="GP84" s="12">
        <v>1000</v>
      </c>
      <c r="GQ84" s="22" t="str">
        <f t="shared" si="25"/>
        <v>OK</v>
      </c>
      <c r="GR84" s="9" t="s">
        <v>173</v>
      </c>
      <c r="GT84" s="9" t="s">
        <v>445</v>
      </c>
      <c r="GZ84" s="9" t="s">
        <v>134</v>
      </c>
      <c r="HA84" s="11" t="s">
        <v>161</v>
      </c>
      <c r="HE84" s="21"/>
      <c r="HF84" s="17" t="str">
        <f t="shared" si="26"/>
        <v>OK</v>
      </c>
      <c r="HH84" s="9" t="s">
        <v>446</v>
      </c>
      <c r="HM84" s="21"/>
      <c r="HN84" s="17" t="str">
        <f t="shared" si="27"/>
        <v>OK</v>
      </c>
      <c r="HQ84" s="11" t="s">
        <v>135</v>
      </c>
      <c r="HY84" s="19" t="str">
        <f t="shared" si="28"/>
        <v>OK</v>
      </c>
      <c r="HZ84" s="9" t="s">
        <v>135</v>
      </c>
      <c r="IE84" s="11" t="s">
        <v>134</v>
      </c>
      <c r="IF84" s="23">
        <v>41754</v>
      </c>
      <c r="IG84" s="23">
        <v>41754</v>
      </c>
      <c r="IH84" s="23">
        <v>41757</v>
      </c>
      <c r="II84" s="23">
        <v>41803</v>
      </c>
      <c r="IJ84" s="23">
        <v>41829</v>
      </c>
      <c r="IK84" s="23">
        <v>41832</v>
      </c>
    </row>
    <row r="85" spans="1:245" x14ac:dyDescent="0.25">
      <c r="A85" s="8">
        <v>711320146070000</v>
      </c>
      <c r="B85" s="9" t="s">
        <v>61</v>
      </c>
      <c r="C85" s="10">
        <v>5300108</v>
      </c>
      <c r="D85" s="9" t="s">
        <v>520</v>
      </c>
      <c r="E85" s="10" t="s">
        <v>89</v>
      </c>
      <c r="AH85" s="33">
        <f t="shared" si="29"/>
        <v>1</v>
      </c>
      <c r="AI85" s="11" t="s">
        <v>694</v>
      </c>
      <c r="AJ85" s="9" t="s">
        <v>83</v>
      </c>
      <c r="AK85" s="11" t="s">
        <v>95</v>
      </c>
      <c r="AL85" s="9" t="s">
        <v>72</v>
      </c>
      <c r="AM85" s="11" t="s">
        <v>695</v>
      </c>
      <c r="AO85" s="11" t="s">
        <v>113</v>
      </c>
      <c r="AP85" s="9" t="s">
        <v>86</v>
      </c>
      <c r="BM85" s="34">
        <f t="shared" si="20"/>
        <v>2</v>
      </c>
      <c r="BN85" s="9" t="s">
        <v>104</v>
      </c>
      <c r="BO85" s="11" t="s">
        <v>113</v>
      </c>
      <c r="BP85" s="9" t="s">
        <v>388</v>
      </c>
      <c r="BQ85" s="11" t="s">
        <v>135</v>
      </c>
      <c r="BR85" s="9" t="s">
        <v>135</v>
      </c>
      <c r="CC85" s="11" t="s">
        <v>145</v>
      </c>
      <c r="CD85" s="9" t="s">
        <v>135</v>
      </c>
      <c r="CE85" s="20"/>
      <c r="CF85" s="16">
        <f t="shared" si="21"/>
        <v>0</v>
      </c>
      <c r="CG85" s="20"/>
      <c r="CH85" s="16">
        <f t="shared" si="22"/>
        <v>0</v>
      </c>
      <c r="CI85" s="20"/>
      <c r="CJ85" s="16">
        <f t="shared" si="23"/>
        <v>0</v>
      </c>
      <c r="CK85" s="11" t="s">
        <v>742</v>
      </c>
      <c r="CL85" s="9" t="s">
        <v>334</v>
      </c>
      <c r="CM85" s="11" t="s">
        <v>134</v>
      </c>
      <c r="CN85" s="9" t="s">
        <v>160</v>
      </c>
      <c r="CO85" s="11">
        <v>0</v>
      </c>
      <c r="CP85" s="9" t="s">
        <v>113</v>
      </c>
      <c r="CS85" s="11" t="s">
        <v>135</v>
      </c>
      <c r="CT85" s="12"/>
      <c r="CU85" s="11" t="s">
        <v>174</v>
      </c>
      <c r="CW85" s="67" t="s">
        <v>445</v>
      </c>
      <c r="DC85" s="11" t="s">
        <v>334</v>
      </c>
      <c r="DD85" s="9" t="s">
        <v>193</v>
      </c>
      <c r="DH85" s="9" t="s">
        <v>225</v>
      </c>
      <c r="DI85" s="11" t="s">
        <v>134</v>
      </c>
      <c r="DJ85" s="9" t="s">
        <v>160</v>
      </c>
      <c r="DK85" s="11">
        <v>0</v>
      </c>
      <c r="DL85" s="9" t="s">
        <v>113</v>
      </c>
      <c r="DO85" s="11" t="s">
        <v>134</v>
      </c>
      <c r="DP85" s="12">
        <v>1000</v>
      </c>
      <c r="DQ85" s="35" t="str">
        <f t="shared" si="19"/>
        <v>OK</v>
      </c>
      <c r="DR85" s="9" t="s">
        <v>174</v>
      </c>
      <c r="DT85" s="9" t="s">
        <v>445</v>
      </c>
      <c r="DZ85" s="9" t="s">
        <v>134</v>
      </c>
      <c r="EA85" s="11" t="s">
        <v>160</v>
      </c>
      <c r="EB85" s="9" t="s">
        <v>113</v>
      </c>
      <c r="EE85" s="21">
        <v>5000</v>
      </c>
      <c r="EF85" s="9" t="s">
        <v>446</v>
      </c>
      <c r="EL85" s="12"/>
      <c r="EO85" s="11" t="s">
        <v>135</v>
      </c>
      <c r="EW85" s="10" t="s">
        <v>269</v>
      </c>
      <c r="EX85" s="9" t="s">
        <v>113</v>
      </c>
      <c r="EY85" s="11" t="s">
        <v>361</v>
      </c>
      <c r="EZ85" s="9" t="s">
        <v>520</v>
      </c>
      <c r="FA85" s="11" t="s">
        <v>360</v>
      </c>
      <c r="FR85" s="16" t="str">
        <f t="shared" si="24"/>
        <v>DF</v>
      </c>
      <c r="FS85" s="11" t="s">
        <v>762</v>
      </c>
      <c r="FT85" s="9" t="s">
        <v>276</v>
      </c>
      <c r="FU85" s="11" t="s">
        <v>276</v>
      </c>
      <c r="FV85" s="9" t="s">
        <v>193</v>
      </c>
      <c r="GD85" s="9" t="s">
        <v>209</v>
      </c>
      <c r="GE85" s="11" t="s">
        <v>193</v>
      </c>
      <c r="GF85" s="9"/>
      <c r="GH85" s="9"/>
      <c r="GI85" s="11" t="s">
        <v>134</v>
      </c>
      <c r="GJ85" s="9" t="s">
        <v>160</v>
      </c>
      <c r="GK85" s="11">
        <v>0</v>
      </c>
      <c r="GL85" s="9" t="s">
        <v>113</v>
      </c>
      <c r="GO85" s="11" t="s">
        <v>134</v>
      </c>
      <c r="GP85" s="12">
        <v>1000</v>
      </c>
      <c r="GQ85" s="22" t="str">
        <f t="shared" si="25"/>
        <v>OK</v>
      </c>
      <c r="GR85" s="9" t="s">
        <v>174</v>
      </c>
      <c r="GT85" s="9" t="s">
        <v>445</v>
      </c>
      <c r="GZ85" s="9" t="s">
        <v>134</v>
      </c>
      <c r="HA85" s="11" t="s">
        <v>160</v>
      </c>
      <c r="HB85" s="9" t="s">
        <v>113</v>
      </c>
      <c r="HE85" s="21">
        <v>5000</v>
      </c>
      <c r="HF85" s="17" t="str">
        <f t="shared" si="26"/>
        <v>OK</v>
      </c>
      <c r="HG85" s="11" t="s">
        <v>446</v>
      </c>
      <c r="HM85" s="21"/>
      <c r="HN85" s="17" t="str">
        <f t="shared" si="27"/>
        <v>OK</v>
      </c>
      <c r="HQ85" s="11" t="s">
        <v>135</v>
      </c>
      <c r="HY85" s="19" t="str">
        <f t="shared" si="28"/>
        <v>OK</v>
      </c>
      <c r="HZ85" s="9" t="s">
        <v>134</v>
      </c>
      <c r="IA85" s="11" t="s">
        <v>272</v>
      </c>
      <c r="ID85" s="9" t="s">
        <v>225</v>
      </c>
      <c r="IE85" s="11" t="s">
        <v>134</v>
      </c>
      <c r="IF85" s="23">
        <v>41758</v>
      </c>
      <c r="IG85" s="23">
        <v>41758</v>
      </c>
      <c r="IH85" s="23">
        <v>41759</v>
      </c>
      <c r="II85" s="23">
        <v>41788</v>
      </c>
      <c r="IJ85" s="23">
        <v>41801</v>
      </c>
      <c r="IK85" s="23">
        <v>41839</v>
      </c>
    </row>
    <row r="86" spans="1:245" x14ac:dyDescent="0.25">
      <c r="A86" s="8">
        <v>824220146070000</v>
      </c>
      <c r="B86" s="9" t="s">
        <v>61</v>
      </c>
      <c r="C86" s="10">
        <v>5300108</v>
      </c>
      <c r="D86" s="9" t="s">
        <v>520</v>
      </c>
      <c r="E86" s="10" t="s">
        <v>89</v>
      </c>
      <c r="AH86" s="33">
        <f t="shared" si="29"/>
        <v>1</v>
      </c>
      <c r="AI86" s="11" t="s">
        <v>696</v>
      </c>
      <c r="AJ86" s="9" t="s">
        <v>83</v>
      </c>
      <c r="AK86" s="11" t="s">
        <v>339</v>
      </c>
      <c r="AL86" s="9" t="s">
        <v>697</v>
      </c>
      <c r="AM86" s="11" t="s">
        <v>698</v>
      </c>
      <c r="AO86" s="11" t="s">
        <v>113</v>
      </c>
      <c r="AP86" s="9" t="s">
        <v>86</v>
      </c>
      <c r="BM86" s="34">
        <f t="shared" si="20"/>
        <v>2</v>
      </c>
      <c r="BN86" s="9" t="s">
        <v>104</v>
      </c>
      <c r="BO86" s="11" t="s">
        <v>113</v>
      </c>
      <c r="BP86" s="9" t="s">
        <v>388</v>
      </c>
      <c r="BQ86" s="11" t="s">
        <v>135</v>
      </c>
      <c r="BR86" s="9" t="s">
        <v>135</v>
      </c>
      <c r="CC86" s="11" t="s">
        <v>145</v>
      </c>
      <c r="CD86" s="9" t="s">
        <v>135</v>
      </c>
      <c r="CE86" s="20"/>
      <c r="CF86" s="16">
        <f t="shared" si="21"/>
        <v>0</v>
      </c>
      <c r="CG86" s="20"/>
      <c r="CH86" s="16">
        <f t="shared" si="22"/>
        <v>0</v>
      </c>
      <c r="CI86" s="20"/>
      <c r="CJ86" s="16">
        <f t="shared" si="23"/>
        <v>0</v>
      </c>
      <c r="CK86" s="11" t="s">
        <v>743</v>
      </c>
      <c r="CL86" s="9" t="s">
        <v>334</v>
      </c>
      <c r="CM86" s="11" t="s">
        <v>134</v>
      </c>
      <c r="CN86" s="9" t="s">
        <v>160</v>
      </c>
      <c r="CO86" s="11">
        <v>0</v>
      </c>
      <c r="CP86" s="9" t="s">
        <v>113</v>
      </c>
      <c r="CS86" s="11" t="s">
        <v>134</v>
      </c>
      <c r="CT86" s="12">
        <v>1000</v>
      </c>
      <c r="CU86" s="11" t="s">
        <v>174</v>
      </c>
      <c r="CW86" s="67" t="s">
        <v>445</v>
      </c>
      <c r="DC86" s="11" t="s">
        <v>334</v>
      </c>
      <c r="DD86" s="9" t="s">
        <v>193</v>
      </c>
      <c r="DH86" s="9" t="s">
        <v>209</v>
      </c>
      <c r="DI86" s="11" t="s">
        <v>134</v>
      </c>
      <c r="DJ86" s="9" t="s">
        <v>160</v>
      </c>
      <c r="DK86" s="11">
        <v>0</v>
      </c>
      <c r="DL86" s="9" t="s">
        <v>113</v>
      </c>
      <c r="DO86" s="11" t="s">
        <v>134</v>
      </c>
      <c r="DP86" s="12">
        <v>1000</v>
      </c>
      <c r="DQ86" s="35" t="str">
        <f t="shared" si="19"/>
        <v>OK</v>
      </c>
      <c r="DR86" s="9" t="s">
        <v>174</v>
      </c>
      <c r="DT86" s="9" t="s">
        <v>445</v>
      </c>
      <c r="DZ86" s="9" t="s">
        <v>134</v>
      </c>
      <c r="EA86" s="11" t="s">
        <v>160</v>
      </c>
      <c r="EB86" s="9" t="s">
        <v>113</v>
      </c>
      <c r="EC86" s="11" t="s">
        <v>696</v>
      </c>
      <c r="EE86" s="21">
        <v>5000</v>
      </c>
      <c r="EF86" s="9" t="s">
        <v>446</v>
      </c>
      <c r="EL86" s="12"/>
      <c r="EO86" s="11" t="s">
        <v>135</v>
      </c>
      <c r="EW86" s="10" t="s">
        <v>269</v>
      </c>
      <c r="EX86" s="9" t="s">
        <v>696</v>
      </c>
      <c r="EY86" s="11" t="s">
        <v>361</v>
      </c>
      <c r="EZ86" s="9" t="s">
        <v>113</v>
      </c>
      <c r="FA86" s="11" t="s">
        <v>361</v>
      </c>
      <c r="FB86" s="9" t="s">
        <v>520</v>
      </c>
      <c r="FC86" s="11" t="s">
        <v>360</v>
      </c>
      <c r="FR86" s="16" t="str">
        <f t="shared" si="24"/>
        <v>DF</v>
      </c>
      <c r="FS86" s="11" t="s">
        <v>762</v>
      </c>
      <c r="FT86" s="9" t="s">
        <v>276</v>
      </c>
      <c r="FU86" s="11" t="s">
        <v>276</v>
      </c>
      <c r="FV86" s="9" t="s">
        <v>193</v>
      </c>
      <c r="GD86" s="9" t="s">
        <v>280</v>
      </c>
      <c r="GE86" s="11" t="s">
        <v>193</v>
      </c>
      <c r="GF86" s="9"/>
      <c r="GH86" s="9"/>
      <c r="GI86" s="11" t="s">
        <v>134</v>
      </c>
      <c r="GJ86" s="9" t="s">
        <v>161</v>
      </c>
      <c r="GP86" s="12"/>
      <c r="GQ86" s="22" t="str">
        <f t="shared" si="25"/>
        <v>OK</v>
      </c>
      <c r="GW86" s="11" t="s">
        <v>445</v>
      </c>
      <c r="GZ86" s="9" t="s">
        <v>134</v>
      </c>
      <c r="HA86" s="11" t="s">
        <v>161</v>
      </c>
      <c r="HE86" s="21"/>
      <c r="HF86" s="17" t="str">
        <f t="shared" si="26"/>
        <v>OK</v>
      </c>
      <c r="HH86" s="9" t="s">
        <v>446</v>
      </c>
      <c r="HM86" s="21"/>
      <c r="HN86" s="17" t="str">
        <f t="shared" si="27"/>
        <v>OK</v>
      </c>
      <c r="HQ86" s="11" t="s">
        <v>135</v>
      </c>
      <c r="HY86" s="19" t="str">
        <f t="shared" si="28"/>
        <v>OK</v>
      </c>
      <c r="HZ86" s="9" t="s">
        <v>135</v>
      </c>
      <c r="IE86" s="11" t="s">
        <v>134</v>
      </c>
      <c r="IF86" s="23">
        <v>41759</v>
      </c>
      <c r="IG86" s="23">
        <v>41759</v>
      </c>
      <c r="IH86" s="23">
        <v>41759</v>
      </c>
      <c r="II86" s="23">
        <v>41782</v>
      </c>
      <c r="IJ86" s="23">
        <v>41801</v>
      </c>
      <c r="IK86" s="23">
        <v>41810</v>
      </c>
    </row>
    <row r="87" spans="1:245" x14ac:dyDescent="0.25">
      <c r="A87" s="8">
        <v>937120146070000</v>
      </c>
      <c r="B87" s="9" t="s">
        <v>61</v>
      </c>
      <c r="C87" s="10">
        <v>5300108</v>
      </c>
      <c r="D87" s="9" t="s">
        <v>72</v>
      </c>
      <c r="E87" s="10" t="s">
        <v>84</v>
      </c>
      <c r="I87" s="11" t="s">
        <v>101</v>
      </c>
      <c r="AH87" s="33">
        <f t="shared" si="29"/>
        <v>1</v>
      </c>
      <c r="AI87" s="11" t="s">
        <v>113</v>
      </c>
      <c r="AJ87" s="9" t="s">
        <v>86</v>
      </c>
      <c r="BM87" s="34">
        <f t="shared" si="20"/>
        <v>1</v>
      </c>
      <c r="BN87" s="9" t="s">
        <v>104</v>
      </c>
      <c r="BO87" s="11" t="s">
        <v>113</v>
      </c>
      <c r="BP87" s="9" t="s">
        <v>388</v>
      </c>
      <c r="BQ87" s="11" t="s">
        <v>135</v>
      </c>
      <c r="BR87" s="9" t="s">
        <v>135</v>
      </c>
      <c r="CC87" s="11" t="s">
        <v>145</v>
      </c>
      <c r="CD87" s="9" t="s">
        <v>135</v>
      </c>
      <c r="CE87" s="20"/>
      <c r="CF87" s="16">
        <f t="shared" si="21"/>
        <v>0</v>
      </c>
      <c r="CG87" s="20"/>
      <c r="CH87" s="16">
        <f t="shared" si="22"/>
        <v>0</v>
      </c>
      <c r="CI87" s="20"/>
      <c r="CJ87" s="16">
        <f t="shared" si="23"/>
        <v>0</v>
      </c>
      <c r="CK87" s="11" t="s">
        <v>744</v>
      </c>
      <c r="CL87" s="9" t="s">
        <v>334</v>
      </c>
      <c r="CM87" s="11" t="s">
        <v>134</v>
      </c>
      <c r="CN87" s="9" t="s">
        <v>160</v>
      </c>
      <c r="CO87" s="11">
        <v>0</v>
      </c>
      <c r="CP87" s="9" t="s">
        <v>113</v>
      </c>
      <c r="CS87" s="11" t="s">
        <v>134</v>
      </c>
      <c r="CT87" s="12">
        <v>1000</v>
      </c>
      <c r="CU87" s="11" t="s">
        <v>174</v>
      </c>
      <c r="CW87" s="67" t="s">
        <v>445</v>
      </c>
      <c r="CX87" s="9" t="s">
        <v>187</v>
      </c>
      <c r="DC87" s="11" t="s">
        <v>334</v>
      </c>
      <c r="DD87" s="9" t="s">
        <v>193</v>
      </c>
      <c r="DH87" s="9" t="s">
        <v>209</v>
      </c>
      <c r="DI87" s="11" t="s">
        <v>134</v>
      </c>
      <c r="DJ87" s="9" t="s">
        <v>160</v>
      </c>
      <c r="DK87" s="11">
        <v>0</v>
      </c>
      <c r="DL87" s="9" t="s">
        <v>113</v>
      </c>
      <c r="DO87" s="11" t="s">
        <v>134</v>
      </c>
      <c r="DP87" s="12">
        <v>1000</v>
      </c>
      <c r="DQ87" s="35" t="str">
        <f t="shared" si="19"/>
        <v>OK</v>
      </c>
      <c r="DR87" s="9" t="s">
        <v>174</v>
      </c>
      <c r="DT87" s="9" t="s">
        <v>445</v>
      </c>
      <c r="DU87" s="11" t="s">
        <v>187</v>
      </c>
      <c r="DZ87" s="9" t="s">
        <v>134</v>
      </c>
      <c r="EA87" s="11" t="s">
        <v>161</v>
      </c>
      <c r="EE87" s="21"/>
      <c r="EG87" s="11" t="s">
        <v>446</v>
      </c>
      <c r="EL87" s="12"/>
      <c r="EO87" s="11" t="s">
        <v>135</v>
      </c>
      <c r="EW87" s="10" t="s">
        <v>269</v>
      </c>
      <c r="EX87" s="9" t="s">
        <v>113</v>
      </c>
      <c r="EY87" s="11" t="s">
        <v>361</v>
      </c>
      <c r="EZ87" s="9" t="s">
        <v>72</v>
      </c>
      <c r="FA87" s="11" t="s">
        <v>360</v>
      </c>
      <c r="FR87" s="16" t="str">
        <f t="shared" si="24"/>
        <v>DF</v>
      </c>
      <c r="FS87" s="11" t="s">
        <v>763</v>
      </c>
      <c r="FT87" s="9" t="s">
        <v>276</v>
      </c>
      <c r="FU87" s="11" t="s">
        <v>276</v>
      </c>
      <c r="FV87" s="9" t="s">
        <v>193</v>
      </c>
      <c r="GD87" s="9" t="s">
        <v>209</v>
      </c>
      <c r="GE87" s="11" t="s">
        <v>193</v>
      </c>
      <c r="GF87" s="9"/>
      <c r="GH87" s="9"/>
      <c r="GI87" s="11" t="s">
        <v>134</v>
      </c>
      <c r="GJ87" s="9" t="s">
        <v>160</v>
      </c>
      <c r="GK87" s="11">
        <v>0</v>
      </c>
      <c r="GL87" s="9" t="s">
        <v>113</v>
      </c>
      <c r="GO87" s="11" t="s">
        <v>134</v>
      </c>
      <c r="GP87" s="12">
        <v>1000</v>
      </c>
      <c r="GQ87" s="22" t="str">
        <f t="shared" si="25"/>
        <v>OK</v>
      </c>
      <c r="GR87" s="9" t="s">
        <v>174</v>
      </c>
      <c r="GT87" s="9" t="s">
        <v>445</v>
      </c>
      <c r="GZ87" s="9" t="s">
        <v>134</v>
      </c>
      <c r="HA87" s="11" t="s">
        <v>161</v>
      </c>
      <c r="HE87" s="21"/>
      <c r="HF87" s="17" t="str">
        <f t="shared" si="26"/>
        <v>OK</v>
      </c>
      <c r="HH87" s="9" t="s">
        <v>446</v>
      </c>
      <c r="HM87" s="21"/>
      <c r="HN87" s="17" t="str">
        <f t="shared" si="27"/>
        <v>OK</v>
      </c>
      <c r="HQ87" s="11" t="s">
        <v>135</v>
      </c>
      <c r="HY87" s="19" t="str">
        <f t="shared" si="28"/>
        <v>OK</v>
      </c>
      <c r="HZ87" s="9" t="s">
        <v>135</v>
      </c>
      <c r="IE87" s="11" t="s">
        <v>134</v>
      </c>
      <c r="IF87" s="23">
        <v>41765</v>
      </c>
      <c r="IG87" s="23">
        <v>41765</v>
      </c>
      <c r="IH87" s="23">
        <v>41766</v>
      </c>
      <c r="II87" s="23">
        <v>41788</v>
      </c>
      <c r="IJ87" s="23">
        <v>41808</v>
      </c>
      <c r="IK87" s="23">
        <v>41825</v>
      </c>
    </row>
    <row r="88" spans="1:245" x14ac:dyDescent="0.25">
      <c r="A88" s="8" t="s">
        <v>764</v>
      </c>
      <c r="B88" s="9" t="s">
        <v>61</v>
      </c>
      <c r="C88" s="10">
        <v>5300108</v>
      </c>
      <c r="D88" s="9" t="s">
        <v>520</v>
      </c>
      <c r="E88" s="10" t="s">
        <v>89</v>
      </c>
      <c r="AH88" s="33">
        <f t="shared" si="29"/>
        <v>1</v>
      </c>
      <c r="AI88" s="11" t="s">
        <v>812</v>
      </c>
      <c r="AJ88" s="9" t="s">
        <v>83</v>
      </c>
      <c r="AK88" s="11" t="s">
        <v>98</v>
      </c>
      <c r="AL88" s="9" t="s">
        <v>413</v>
      </c>
      <c r="AM88" s="11" t="s">
        <v>773</v>
      </c>
      <c r="AO88" s="11" t="s">
        <v>113</v>
      </c>
      <c r="AP88" s="9" t="s">
        <v>86</v>
      </c>
      <c r="BM88" s="34">
        <f t="shared" si="20"/>
        <v>2</v>
      </c>
      <c r="BN88" s="9" t="s">
        <v>104</v>
      </c>
      <c r="BO88" s="11" t="s">
        <v>113</v>
      </c>
      <c r="BP88" s="9" t="s">
        <v>391</v>
      </c>
      <c r="BQ88" s="11" t="s">
        <v>135</v>
      </c>
      <c r="BR88" s="9" t="s">
        <v>135</v>
      </c>
      <c r="CC88" s="11" t="s">
        <v>145</v>
      </c>
      <c r="CD88" s="9" t="s">
        <v>135</v>
      </c>
      <c r="CE88" s="20"/>
      <c r="CF88" s="16">
        <f t="shared" si="21"/>
        <v>0</v>
      </c>
      <c r="CG88" s="20"/>
      <c r="CH88" s="16">
        <f t="shared" si="22"/>
        <v>0</v>
      </c>
      <c r="CI88" s="20"/>
      <c r="CJ88" s="16">
        <f t="shared" si="23"/>
        <v>0</v>
      </c>
      <c r="CK88" s="11" t="s">
        <v>845</v>
      </c>
      <c r="CL88" s="9" t="s">
        <v>334</v>
      </c>
      <c r="CM88" s="11" t="s">
        <v>134</v>
      </c>
      <c r="CN88" s="9" t="s">
        <v>160</v>
      </c>
      <c r="CO88" s="11">
        <v>0</v>
      </c>
      <c r="CP88" s="9" t="s">
        <v>812</v>
      </c>
      <c r="CQ88" s="11" t="s">
        <v>113</v>
      </c>
      <c r="CS88" s="11" t="s">
        <v>134</v>
      </c>
      <c r="CT88" s="12">
        <v>1000</v>
      </c>
      <c r="CU88" s="11" t="s">
        <v>174</v>
      </c>
      <c r="CW88" s="67"/>
      <c r="DC88" s="11" t="s">
        <v>334</v>
      </c>
      <c r="DD88" s="9" t="s">
        <v>195</v>
      </c>
      <c r="DE88" s="11" t="s">
        <v>203</v>
      </c>
      <c r="DF88" s="9" t="s">
        <v>113</v>
      </c>
      <c r="DH88" s="9" t="s">
        <v>209</v>
      </c>
      <c r="DI88" s="11" t="s">
        <v>135</v>
      </c>
      <c r="DP88" s="12"/>
      <c r="DQ88" s="35" t="str">
        <f t="shared" si="19"/>
        <v>OK</v>
      </c>
      <c r="DZ88" s="9" t="s">
        <v>134</v>
      </c>
      <c r="EA88" s="11" t="s">
        <v>160</v>
      </c>
      <c r="EB88" s="9" t="s">
        <v>812</v>
      </c>
      <c r="EE88" s="21">
        <v>5000</v>
      </c>
      <c r="EF88" s="9" t="s">
        <v>446</v>
      </c>
      <c r="EL88" s="12"/>
      <c r="EO88" s="11" t="s">
        <v>135</v>
      </c>
      <c r="EW88" s="10" t="s">
        <v>269</v>
      </c>
      <c r="EX88" s="9" t="s">
        <v>812</v>
      </c>
      <c r="EY88" s="11" t="s">
        <v>361</v>
      </c>
      <c r="EZ88" s="9" t="s">
        <v>520</v>
      </c>
      <c r="FA88" s="11" t="s">
        <v>360</v>
      </c>
      <c r="FR88" s="16" t="str">
        <f t="shared" si="24"/>
        <v>DF</v>
      </c>
      <c r="FS88" s="11" t="s">
        <v>763</v>
      </c>
      <c r="FT88" s="9" t="s">
        <v>276</v>
      </c>
      <c r="FU88" s="11" t="s">
        <v>276</v>
      </c>
      <c r="FV88" s="9" t="s">
        <v>193</v>
      </c>
      <c r="GD88" s="9" t="s">
        <v>209</v>
      </c>
      <c r="GE88" s="11" t="s">
        <v>193</v>
      </c>
      <c r="GF88" s="9"/>
      <c r="GH88" s="9"/>
      <c r="GI88" s="11" t="s">
        <v>134</v>
      </c>
      <c r="GJ88" s="9" t="s">
        <v>164</v>
      </c>
      <c r="GK88" s="11">
        <v>0</v>
      </c>
      <c r="GL88" s="9" t="s">
        <v>812</v>
      </c>
      <c r="GO88" s="11" t="s">
        <v>135</v>
      </c>
      <c r="GP88" s="12"/>
      <c r="GQ88" s="22" t="str">
        <f t="shared" si="25"/>
        <v>OK</v>
      </c>
      <c r="GT88" s="9" t="s">
        <v>445</v>
      </c>
      <c r="GZ88" s="9" t="s">
        <v>135</v>
      </c>
      <c r="HE88" s="21"/>
      <c r="HF88" s="17" t="str">
        <f t="shared" si="26"/>
        <v>OK</v>
      </c>
      <c r="HM88" s="21"/>
      <c r="HN88" s="17" t="str">
        <f t="shared" si="27"/>
        <v>OK</v>
      </c>
      <c r="HQ88" s="11" t="s">
        <v>135</v>
      </c>
      <c r="HY88" s="19" t="str">
        <f t="shared" si="28"/>
        <v>OK</v>
      </c>
      <c r="HZ88" s="9" t="s">
        <v>134</v>
      </c>
      <c r="IA88" s="11" t="s">
        <v>271</v>
      </c>
      <c r="ID88" s="9" t="s">
        <v>209</v>
      </c>
      <c r="IE88" s="11" t="s">
        <v>134</v>
      </c>
      <c r="IF88" s="23">
        <v>41772</v>
      </c>
      <c r="IG88" s="23">
        <v>41772</v>
      </c>
      <c r="IH88" s="23">
        <v>41772</v>
      </c>
      <c r="II88" s="23">
        <v>41781</v>
      </c>
      <c r="IJ88" s="23">
        <v>41794</v>
      </c>
      <c r="IK88" s="23">
        <v>42068</v>
      </c>
    </row>
    <row r="89" spans="1:245" x14ac:dyDescent="0.25">
      <c r="A89" s="8" t="s">
        <v>765</v>
      </c>
      <c r="B89" s="9" t="s">
        <v>61</v>
      </c>
      <c r="C89" s="10">
        <v>5300108</v>
      </c>
      <c r="D89" s="9" t="s">
        <v>72</v>
      </c>
      <c r="E89" s="10" t="s">
        <v>84</v>
      </c>
      <c r="H89" s="9" t="s">
        <v>695</v>
      </c>
      <c r="I89" s="11" t="s">
        <v>101</v>
      </c>
      <c r="AH89" s="33">
        <f t="shared" si="29"/>
        <v>1</v>
      </c>
      <c r="AI89" s="11" t="s">
        <v>113</v>
      </c>
      <c r="AJ89" s="9" t="s">
        <v>86</v>
      </c>
      <c r="BM89" s="34">
        <f t="shared" si="20"/>
        <v>1</v>
      </c>
      <c r="BN89" s="9" t="s">
        <v>104</v>
      </c>
      <c r="BO89" s="11" t="s">
        <v>113</v>
      </c>
      <c r="BP89" s="9" t="s">
        <v>390</v>
      </c>
      <c r="BQ89" s="11" t="s">
        <v>135</v>
      </c>
      <c r="BR89" s="9" t="s">
        <v>135</v>
      </c>
      <c r="CC89" s="11" t="s">
        <v>145</v>
      </c>
      <c r="CD89" s="9" t="s">
        <v>135</v>
      </c>
      <c r="CE89" s="20"/>
      <c r="CF89" s="16">
        <f t="shared" si="21"/>
        <v>0</v>
      </c>
      <c r="CG89" s="20"/>
      <c r="CH89" s="16">
        <f t="shared" si="22"/>
        <v>0</v>
      </c>
      <c r="CI89" s="20"/>
      <c r="CJ89" s="16">
        <f t="shared" si="23"/>
        <v>0</v>
      </c>
      <c r="CK89" s="11" t="s">
        <v>846</v>
      </c>
      <c r="CL89" s="9" t="s">
        <v>334</v>
      </c>
      <c r="CM89" s="11" t="s">
        <v>134</v>
      </c>
      <c r="CN89" s="9" t="s">
        <v>160</v>
      </c>
      <c r="CO89" s="11">
        <v>0</v>
      </c>
      <c r="CP89" s="9" t="s">
        <v>113</v>
      </c>
      <c r="CS89" s="11" t="s">
        <v>134</v>
      </c>
      <c r="CT89" s="12">
        <v>1000</v>
      </c>
      <c r="CU89" s="11" t="s">
        <v>173</v>
      </c>
      <c r="CW89" s="67" t="s">
        <v>445</v>
      </c>
      <c r="CX89" s="9" t="s">
        <v>599</v>
      </c>
      <c r="DC89" s="11" t="s">
        <v>334</v>
      </c>
      <c r="DD89" s="9" t="s">
        <v>193</v>
      </c>
      <c r="DH89" s="9" t="s">
        <v>209</v>
      </c>
      <c r="DI89" s="11" t="s">
        <v>134</v>
      </c>
      <c r="DJ89" s="9" t="s">
        <v>160</v>
      </c>
      <c r="DK89" s="11">
        <v>0</v>
      </c>
      <c r="DL89" s="9" t="s">
        <v>113</v>
      </c>
      <c r="DO89" s="11" t="s">
        <v>134</v>
      </c>
      <c r="DP89" s="12">
        <v>1000</v>
      </c>
      <c r="DQ89" s="35" t="str">
        <f t="shared" si="19"/>
        <v>OK</v>
      </c>
      <c r="DT89" s="9" t="s">
        <v>445</v>
      </c>
      <c r="DU89" s="11" t="s">
        <v>599</v>
      </c>
      <c r="DV89" s="9" t="s">
        <v>187</v>
      </c>
      <c r="DZ89" s="9" t="s">
        <v>135</v>
      </c>
      <c r="EE89" s="21"/>
      <c r="EL89" s="12"/>
      <c r="EO89" s="11" t="s">
        <v>135</v>
      </c>
      <c r="EW89" s="10" t="s">
        <v>269</v>
      </c>
      <c r="EX89" s="9" t="s">
        <v>72</v>
      </c>
      <c r="EY89" s="11" t="s">
        <v>360</v>
      </c>
      <c r="EZ89" s="9" t="s">
        <v>113</v>
      </c>
      <c r="FA89" s="11" t="s">
        <v>361</v>
      </c>
      <c r="FR89" s="16" t="str">
        <f t="shared" si="24"/>
        <v>DF</v>
      </c>
      <c r="FS89" s="11" t="s">
        <v>763</v>
      </c>
      <c r="FT89" s="9" t="s">
        <v>276</v>
      </c>
      <c r="FU89" s="11" t="s">
        <v>276</v>
      </c>
      <c r="FV89" s="9" t="s">
        <v>193</v>
      </c>
      <c r="GD89" s="9" t="s">
        <v>209</v>
      </c>
      <c r="GE89" s="11" t="s">
        <v>193</v>
      </c>
      <c r="GF89" s="9"/>
      <c r="GH89" s="9"/>
      <c r="GI89" s="11" t="s">
        <v>135</v>
      </c>
      <c r="GP89" s="12"/>
      <c r="GQ89" s="22" t="str">
        <f t="shared" si="25"/>
        <v>OK</v>
      </c>
      <c r="GZ89" s="9" t="s">
        <v>135</v>
      </c>
      <c r="HE89" s="21"/>
      <c r="HF89" s="17" t="str">
        <f t="shared" si="26"/>
        <v>OK</v>
      </c>
      <c r="HM89" s="21"/>
      <c r="HN89" s="17" t="str">
        <f t="shared" si="27"/>
        <v>OK</v>
      </c>
      <c r="HQ89" s="11" t="s">
        <v>135</v>
      </c>
      <c r="HY89" s="19" t="str">
        <f t="shared" si="28"/>
        <v>OK</v>
      </c>
      <c r="HZ89" s="9" t="s">
        <v>134</v>
      </c>
      <c r="IA89" s="11" t="s">
        <v>270</v>
      </c>
      <c r="ID89" s="9" t="s">
        <v>209</v>
      </c>
      <c r="IE89" s="11" t="s">
        <v>134</v>
      </c>
      <c r="IF89" s="23">
        <v>41775</v>
      </c>
      <c r="IG89" s="23">
        <v>41775</v>
      </c>
      <c r="IH89" s="23">
        <v>41779</v>
      </c>
      <c r="II89" s="23">
        <v>41802</v>
      </c>
      <c r="IJ89" s="23">
        <v>41822</v>
      </c>
      <c r="IK89" s="23">
        <v>41832</v>
      </c>
    </row>
    <row r="90" spans="1:245" x14ac:dyDescent="0.25">
      <c r="A90" s="8" t="s">
        <v>766</v>
      </c>
      <c r="B90" s="9" t="s">
        <v>61</v>
      </c>
      <c r="C90" s="10">
        <v>5300108</v>
      </c>
      <c r="D90" s="9" t="s">
        <v>520</v>
      </c>
      <c r="E90" s="10" t="s">
        <v>89</v>
      </c>
      <c r="AH90" s="33">
        <f t="shared" si="29"/>
        <v>1</v>
      </c>
      <c r="AI90" s="11" t="s">
        <v>779</v>
      </c>
      <c r="AJ90" s="9" t="s">
        <v>83</v>
      </c>
      <c r="AK90" s="11" t="s">
        <v>95</v>
      </c>
      <c r="AL90" s="9" t="s">
        <v>509</v>
      </c>
      <c r="AM90" s="11" t="s">
        <v>780</v>
      </c>
      <c r="AO90" s="11" t="s">
        <v>2168</v>
      </c>
      <c r="AP90" s="9" t="s">
        <v>83</v>
      </c>
      <c r="AQ90" s="11" t="s">
        <v>96</v>
      </c>
      <c r="AR90" s="9" t="s">
        <v>504</v>
      </c>
      <c r="AS90" s="11" t="s">
        <v>780</v>
      </c>
      <c r="AU90" s="11" t="s">
        <v>113</v>
      </c>
      <c r="AV90" s="9" t="s">
        <v>86</v>
      </c>
      <c r="BM90" s="34">
        <f t="shared" si="20"/>
        <v>3</v>
      </c>
      <c r="BN90" s="9" t="s">
        <v>104</v>
      </c>
      <c r="BO90" s="11" t="s">
        <v>113</v>
      </c>
      <c r="BP90" s="9" t="s">
        <v>387</v>
      </c>
      <c r="BQ90" s="11" t="s">
        <v>134</v>
      </c>
      <c r="BR90" s="9" t="s">
        <v>135</v>
      </c>
      <c r="CC90" s="11" t="s">
        <v>145</v>
      </c>
      <c r="CD90" s="9" t="s">
        <v>135</v>
      </c>
      <c r="CE90" s="20"/>
      <c r="CF90" s="16">
        <f t="shared" si="21"/>
        <v>0</v>
      </c>
      <c r="CG90" s="20"/>
      <c r="CH90" s="16">
        <f t="shared" si="22"/>
        <v>0</v>
      </c>
      <c r="CI90" s="20"/>
      <c r="CJ90" s="16">
        <f t="shared" si="23"/>
        <v>0</v>
      </c>
      <c r="CK90" s="11" t="s">
        <v>846</v>
      </c>
      <c r="CL90" s="9" t="s">
        <v>334</v>
      </c>
      <c r="CM90" s="11" t="s">
        <v>134</v>
      </c>
      <c r="CN90" s="9" t="s">
        <v>160</v>
      </c>
      <c r="CO90" s="11">
        <v>0</v>
      </c>
      <c r="CP90" s="9" t="s">
        <v>779</v>
      </c>
      <c r="CQ90" s="11" t="s">
        <v>113</v>
      </c>
      <c r="CS90" s="11" t="s">
        <v>134</v>
      </c>
      <c r="CT90" s="12">
        <v>1000</v>
      </c>
      <c r="CU90" s="11" t="s">
        <v>173</v>
      </c>
      <c r="CW90" s="67" t="s">
        <v>445</v>
      </c>
      <c r="DC90" s="11" t="s">
        <v>334</v>
      </c>
      <c r="DD90" s="9" t="s">
        <v>195</v>
      </c>
      <c r="DE90" s="11" t="s">
        <v>203</v>
      </c>
      <c r="DF90" s="9" t="s">
        <v>113</v>
      </c>
      <c r="DG90" s="11" t="s">
        <v>2168</v>
      </c>
      <c r="DH90" s="9" t="s">
        <v>225</v>
      </c>
      <c r="DI90" s="11" t="s">
        <v>134</v>
      </c>
      <c r="DJ90" s="9" t="s">
        <v>160</v>
      </c>
      <c r="DK90" s="11">
        <v>0</v>
      </c>
      <c r="DL90" s="9" t="s">
        <v>779</v>
      </c>
      <c r="DO90" s="11" t="s">
        <v>135</v>
      </c>
      <c r="DP90" s="12"/>
      <c r="DQ90" s="35" t="str">
        <f t="shared" si="19"/>
        <v>OK</v>
      </c>
      <c r="DT90" s="9" t="s">
        <v>445</v>
      </c>
      <c r="DZ90" s="9" t="s">
        <v>134</v>
      </c>
      <c r="EA90" s="11" t="s">
        <v>160</v>
      </c>
      <c r="EB90" s="9" t="s">
        <v>779</v>
      </c>
      <c r="EE90" s="21">
        <v>5000</v>
      </c>
      <c r="EF90" s="9" t="s">
        <v>446</v>
      </c>
      <c r="EL90" s="12"/>
      <c r="EO90" s="11" t="s">
        <v>135</v>
      </c>
      <c r="EW90" s="10" t="s">
        <v>269</v>
      </c>
      <c r="EX90" s="9" t="s">
        <v>520</v>
      </c>
      <c r="EY90" s="11" t="s">
        <v>360</v>
      </c>
      <c r="EZ90" s="9" t="s">
        <v>779</v>
      </c>
      <c r="FA90" s="11" t="s">
        <v>361</v>
      </c>
      <c r="FR90" s="16" t="str">
        <f t="shared" si="24"/>
        <v>DF</v>
      </c>
      <c r="FS90" s="11" t="s">
        <v>763</v>
      </c>
      <c r="FT90" s="9" t="s">
        <v>277</v>
      </c>
      <c r="FU90" s="11" t="s">
        <v>277</v>
      </c>
      <c r="FV90" s="9" t="s">
        <v>193</v>
      </c>
      <c r="GD90" s="9" t="s">
        <v>209</v>
      </c>
      <c r="GE90" s="11" t="s">
        <v>193</v>
      </c>
      <c r="GF90" s="9"/>
      <c r="GH90" s="9"/>
      <c r="GI90" s="11" t="s">
        <v>135</v>
      </c>
      <c r="GP90" s="12"/>
      <c r="GQ90" s="22" t="str">
        <f t="shared" si="25"/>
        <v>OK</v>
      </c>
      <c r="GZ90" s="9" t="s">
        <v>135</v>
      </c>
      <c r="HE90" s="21"/>
      <c r="HF90" s="17" t="str">
        <f t="shared" si="26"/>
        <v>OK</v>
      </c>
      <c r="HM90" s="21"/>
      <c r="HN90" s="17" t="str">
        <f t="shared" si="27"/>
        <v>OK</v>
      </c>
      <c r="HQ90" s="11" t="s">
        <v>135</v>
      </c>
      <c r="HY90" s="19" t="str">
        <f t="shared" si="28"/>
        <v>OK</v>
      </c>
      <c r="HZ90" s="9" t="s">
        <v>134</v>
      </c>
      <c r="IA90" s="11" t="s">
        <v>270</v>
      </c>
      <c r="ID90" s="9" t="s">
        <v>209</v>
      </c>
      <c r="IE90" s="11" t="s">
        <v>134</v>
      </c>
      <c r="IF90" s="23">
        <v>41794</v>
      </c>
      <c r="IG90" s="23">
        <v>41794</v>
      </c>
      <c r="IH90" s="23">
        <v>41795</v>
      </c>
      <c r="II90" s="23">
        <v>41806</v>
      </c>
      <c r="IJ90" s="23">
        <v>41822</v>
      </c>
      <c r="IK90" s="23">
        <v>42076</v>
      </c>
    </row>
    <row r="91" spans="1:245" x14ac:dyDescent="0.25">
      <c r="A91" s="8" t="s">
        <v>767</v>
      </c>
      <c r="B91" s="9" t="s">
        <v>61</v>
      </c>
      <c r="C91" s="10">
        <v>5300108</v>
      </c>
      <c r="D91" s="9" t="s">
        <v>520</v>
      </c>
      <c r="E91" s="10" t="s">
        <v>89</v>
      </c>
      <c r="AH91" s="33">
        <f t="shared" si="29"/>
        <v>1</v>
      </c>
      <c r="AI91" s="11" t="s">
        <v>813</v>
      </c>
      <c r="AJ91" s="9" t="s">
        <v>83</v>
      </c>
      <c r="AK91" s="11" t="s">
        <v>340</v>
      </c>
      <c r="AL91" s="9" t="s">
        <v>504</v>
      </c>
      <c r="AM91" s="11" t="s">
        <v>780</v>
      </c>
      <c r="AO91" s="11" t="s">
        <v>814</v>
      </c>
      <c r="AP91" s="9" t="s">
        <v>83</v>
      </c>
      <c r="AQ91" s="11" t="s">
        <v>98</v>
      </c>
      <c r="AR91" s="9" t="s">
        <v>504</v>
      </c>
      <c r="AS91" s="11" t="s">
        <v>780</v>
      </c>
      <c r="AU91" s="11" t="s">
        <v>113</v>
      </c>
      <c r="AV91" s="9" t="s">
        <v>86</v>
      </c>
      <c r="BM91" s="34">
        <f t="shared" si="20"/>
        <v>3</v>
      </c>
      <c r="BN91" s="9" t="s">
        <v>104</v>
      </c>
      <c r="BO91" s="11" t="s">
        <v>113</v>
      </c>
      <c r="BP91" s="9" t="s">
        <v>391</v>
      </c>
      <c r="BQ91" s="11" t="s">
        <v>135</v>
      </c>
      <c r="BR91" s="9" t="s">
        <v>135</v>
      </c>
      <c r="CC91" s="11" t="s">
        <v>145</v>
      </c>
      <c r="CD91" s="9" t="s">
        <v>135</v>
      </c>
      <c r="CE91" s="20"/>
      <c r="CF91" s="16">
        <f t="shared" si="21"/>
        <v>0</v>
      </c>
      <c r="CG91" s="20"/>
      <c r="CH91" s="16">
        <f t="shared" si="22"/>
        <v>0</v>
      </c>
      <c r="CI91" s="20"/>
      <c r="CJ91" s="16">
        <f t="shared" si="23"/>
        <v>0</v>
      </c>
      <c r="CK91" s="11" t="s">
        <v>846</v>
      </c>
      <c r="CL91" s="9" t="s">
        <v>334</v>
      </c>
      <c r="CM91" s="11" t="s">
        <v>134</v>
      </c>
      <c r="CN91" s="9" t="s">
        <v>160</v>
      </c>
      <c r="CO91" s="11">
        <v>0</v>
      </c>
      <c r="CP91" s="9" t="s">
        <v>813</v>
      </c>
      <c r="CQ91" s="11" t="s">
        <v>113</v>
      </c>
      <c r="CS91" s="11" t="s">
        <v>134</v>
      </c>
      <c r="CT91" s="12">
        <v>1000</v>
      </c>
      <c r="CU91" s="11" t="s">
        <v>173</v>
      </c>
      <c r="CW91" s="67" t="s">
        <v>445</v>
      </c>
      <c r="DC91" s="11" t="s">
        <v>334</v>
      </c>
      <c r="DD91" s="9" t="s">
        <v>195</v>
      </c>
      <c r="DE91" s="11" t="s">
        <v>203</v>
      </c>
      <c r="DF91" s="9" t="s">
        <v>113</v>
      </c>
      <c r="DG91" s="11" t="s">
        <v>814</v>
      </c>
      <c r="DH91" s="9" t="s">
        <v>225</v>
      </c>
      <c r="DI91" s="11" t="s">
        <v>134</v>
      </c>
      <c r="DJ91" s="9" t="s">
        <v>160</v>
      </c>
      <c r="DK91" s="11">
        <v>0</v>
      </c>
      <c r="DL91" s="9" t="s">
        <v>813</v>
      </c>
      <c r="DO91" s="11" t="s">
        <v>135</v>
      </c>
      <c r="DP91" s="12"/>
      <c r="DQ91" s="35" t="str">
        <f t="shared" si="19"/>
        <v>OK</v>
      </c>
      <c r="DT91" s="9" t="s">
        <v>445</v>
      </c>
      <c r="DZ91" s="9" t="s">
        <v>134</v>
      </c>
      <c r="EA91" s="11" t="s">
        <v>160</v>
      </c>
      <c r="EB91" s="9" t="s">
        <v>813</v>
      </c>
      <c r="EE91" s="21">
        <v>5000</v>
      </c>
      <c r="EF91" s="9" t="s">
        <v>446</v>
      </c>
      <c r="EL91" s="12"/>
      <c r="EO91" s="11" t="s">
        <v>135</v>
      </c>
      <c r="EW91" s="10" t="s">
        <v>269</v>
      </c>
      <c r="EX91" s="9" t="s">
        <v>520</v>
      </c>
      <c r="EY91" s="11" t="s">
        <v>360</v>
      </c>
      <c r="EZ91" s="9" t="s">
        <v>813</v>
      </c>
      <c r="FA91" s="11" t="s">
        <v>361</v>
      </c>
      <c r="FR91" s="16" t="str">
        <f t="shared" si="24"/>
        <v>DF</v>
      </c>
      <c r="FS91" s="11" t="s">
        <v>763</v>
      </c>
      <c r="FT91" s="9" t="s">
        <v>276</v>
      </c>
      <c r="FU91" s="11" t="s">
        <v>276</v>
      </c>
      <c r="FV91" s="9" t="s">
        <v>193</v>
      </c>
      <c r="GD91" s="9" t="s">
        <v>209</v>
      </c>
      <c r="GE91" s="11" t="s">
        <v>193</v>
      </c>
      <c r="GF91" s="9"/>
      <c r="GH91" s="9"/>
      <c r="GI91" s="11" t="s">
        <v>135</v>
      </c>
      <c r="GP91" s="12"/>
      <c r="GQ91" s="22" t="str">
        <f t="shared" si="25"/>
        <v>OK</v>
      </c>
      <c r="GZ91" s="9" t="s">
        <v>134</v>
      </c>
      <c r="HA91" s="11" t="s">
        <v>160</v>
      </c>
      <c r="HB91" s="9" t="s">
        <v>813</v>
      </c>
      <c r="HE91" s="21">
        <v>5000</v>
      </c>
      <c r="HF91" s="17" t="str">
        <f t="shared" si="26"/>
        <v>OK</v>
      </c>
      <c r="HG91" s="11" t="s">
        <v>446</v>
      </c>
      <c r="HM91" s="21"/>
      <c r="HN91" s="17" t="str">
        <f t="shared" si="27"/>
        <v>OK</v>
      </c>
      <c r="HQ91" s="11" t="s">
        <v>135</v>
      </c>
      <c r="HY91" s="19" t="str">
        <f t="shared" si="28"/>
        <v>OK</v>
      </c>
      <c r="HZ91" s="9" t="s">
        <v>135</v>
      </c>
      <c r="IE91" s="11" t="s">
        <v>134</v>
      </c>
      <c r="IF91" s="23">
        <v>41794</v>
      </c>
      <c r="IG91" s="23">
        <v>41794</v>
      </c>
      <c r="IH91" s="23">
        <v>41794</v>
      </c>
      <c r="II91" s="23">
        <v>41803</v>
      </c>
      <c r="IJ91" s="23">
        <v>41829</v>
      </c>
      <c r="IK91" s="23">
        <v>41832</v>
      </c>
    </row>
    <row r="92" spans="1:245" x14ac:dyDescent="0.25">
      <c r="A92" s="8" t="s">
        <v>768</v>
      </c>
      <c r="B92" s="9" t="s">
        <v>61</v>
      </c>
      <c r="C92" s="10">
        <v>5300108</v>
      </c>
      <c r="D92" s="9" t="s">
        <v>520</v>
      </c>
      <c r="E92" s="10" t="s">
        <v>89</v>
      </c>
      <c r="AH92" s="33">
        <f t="shared" si="29"/>
        <v>1</v>
      </c>
      <c r="AI92" s="11" t="s">
        <v>815</v>
      </c>
      <c r="AJ92" s="9" t="s">
        <v>83</v>
      </c>
      <c r="AK92" s="11" t="s">
        <v>98</v>
      </c>
      <c r="AL92" s="9" t="s">
        <v>816</v>
      </c>
      <c r="AM92" s="11" t="s">
        <v>695</v>
      </c>
      <c r="AO92" s="11" t="s">
        <v>113</v>
      </c>
      <c r="AP92" s="9" t="s">
        <v>86</v>
      </c>
      <c r="BM92" s="34">
        <f t="shared" si="20"/>
        <v>2</v>
      </c>
      <c r="BN92" s="9" t="s">
        <v>104</v>
      </c>
      <c r="BO92" s="11" t="s">
        <v>113</v>
      </c>
      <c r="BP92" s="9" t="s">
        <v>391</v>
      </c>
      <c r="BQ92" s="11" t="s">
        <v>135</v>
      </c>
      <c r="BR92" s="9" t="s">
        <v>135</v>
      </c>
      <c r="CC92" s="11" t="s">
        <v>145</v>
      </c>
      <c r="CD92" s="9" t="s">
        <v>135</v>
      </c>
      <c r="CE92" s="20"/>
      <c r="CF92" s="16">
        <f t="shared" si="21"/>
        <v>0</v>
      </c>
      <c r="CG92" s="20"/>
      <c r="CH92" s="16">
        <f t="shared" si="22"/>
        <v>0</v>
      </c>
      <c r="CI92" s="20"/>
      <c r="CJ92" s="16">
        <f t="shared" si="23"/>
        <v>0</v>
      </c>
      <c r="CK92" s="11" t="s">
        <v>847</v>
      </c>
      <c r="CL92" s="9" t="s">
        <v>334</v>
      </c>
      <c r="CM92" s="11" t="s">
        <v>134</v>
      </c>
      <c r="CN92" s="9" t="s">
        <v>160</v>
      </c>
      <c r="CO92" s="11">
        <v>0</v>
      </c>
      <c r="CP92" s="9" t="s">
        <v>815</v>
      </c>
      <c r="CQ92" s="11" t="s">
        <v>113</v>
      </c>
      <c r="CS92" s="11" t="s">
        <v>135</v>
      </c>
      <c r="CT92" s="12"/>
      <c r="CU92" s="11" t="s">
        <v>173</v>
      </c>
      <c r="CW92" s="67" t="s">
        <v>445</v>
      </c>
      <c r="DC92" s="11" t="s">
        <v>334</v>
      </c>
      <c r="DD92" s="9" t="s">
        <v>193</v>
      </c>
      <c r="DH92" s="9" t="s">
        <v>209</v>
      </c>
      <c r="DI92" s="11" t="s">
        <v>134</v>
      </c>
      <c r="DJ92" s="9" t="s">
        <v>160</v>
      </c>
      <c r="DK92" s="11">
        <v>0</v>
      </c>
      <c r="DL92" s="9" t="s">
        <v>815</v>
      </c>
      <c r="DO92" s="11" t="s">
        <v>135</v>
      </c>
      <c r="DP92" s="12"/>
      <c r="DQ92" s="35" t="str">
        <f t="shared" si="19"/>
        <v>OK</v>
      </c>
      <c r="DT92" s="9" t="s">
        <v>445</v>
      </c>
      <c r="DZ92" s="9" t="s">
        <v>134</v>
      </c>
      <c r="EA92" s="11" t="s">
        <v>160</v>
      </c>
      <c r="EB92" s="9" t="s">
        <v>815</v>
      </c>
      <c r="EE92" s="21">
        <v>5000</v>
      </c>
      <c r="EF92" s="9" t="s">
        <v>446</v>
      </c>
      <c r="EL92" s="12"/>
      <c r="EO92" s="11" t="s">
        <v>135</v>
      </c>
      <c r="EW92" s="10" t="s">
        <v>269</v>
      </c>
      <c r="EX92" s="9" t="s">
        <v>520</v>
      </c>
      <c r="EY92" s="11" t="s">
        <v>360</v>
      </c>
      <c r="EZ92" s="9" t="s">
        <v>815</v>
      </c>
      <c r="FA92" s="11" t="s">
        <v>361</v>
      </c>
      <c r="FR92" s="16" t="str">
        <f t="shared" si="24"/>
        <v>DF</v>
      </c>
      <c r="FS92" s="11" t="s">
        <v>882</v>
      </c>
      <c r="FT92" s="9" t="s">
        <v>276</v>
      </c>
      <c r="FU92" s="11" t="s">
        <v>276</v>
      </c>
      <c r="GD92" s="9" t="s">
        <v>209</v>
      </c>
      <c r="GE92" s="11" t="s">
        <v>193</v>
      </c>
      <c r="GF92" s="9"/>
      <c r="GH92" s="9"/>
      <c r="GI92" s="11" t="s">
        <v>135</v>
      </c>
      <c r="GP92" s="12"/>
      <c r="GQ92" s="22" t="str">
        <f t="shared" si="25"/>
        <v>OK</v>
      </c>
      <c r="GZ92" s="9" t="s">
        <v>134</v>
      </c>
      <c r="HA92" s="11" t="s">
        <v>160</v>
      </c>
      <c r="HB92" s="9" t="s">
        <v>815</v>
      </c>
      <c r="HE92" s="21">
        <v>5000</v>
      </c>
      <c r="HF92" s="17" t="str">
        <f t="shared" si="26"/>
        <v>OK</v>
      </c>
      <c r="HG92" s="11" t="s">
        <v>446</v>
      </c>
      <c r="HM92" s="21"/>
      <c r="HN92" s="17" t="str">
        <f t="shared" si="27"/>
        <v>OK</v>
      </c>
      <c r="HQ92" s="11" t="s">
        <v>135</v>
      </c>
      <c r="HY92" s="19" t="str">
        <f t="shared" si="28"/>
        <v>OK</v>
      </c>
      <c r="HZ92" s="9" t="s">
        <v>135</v>
      </c>
      <c r="IE92" s="11" t="s">
        <v>134</v>
      </c>
      <c r="IF92" s="23">
        <v>41795</v>
      </c>
      <c r="IG92" s="23">
        <v>41795</v>
      </c>
      <c r="IH92" s="23">
        <v>41799</v>
      </c>
      <c r="II92" s="23">
        <v>41827</v>
      </c>
      <c r="IJ92" s="23">
        <v>41836</v>
      </c>
      <c r="IK92" s="23">
        <v>42170</v>
      </c>
    </row>
    <row r="93" spans="1:245" x14ac:dyDescent="0.25">
      <c r="A93" s="8" t="s">
        <v>769</v>
      </c>
      <c r="B93" s="9" t="s">
        <v>61</v>
      </c>
      <c r="C93" s="10">
        <v>5300108</v>
      </c>
      <c r="D93" s="9" t="s">
        <v>695</v>
      </c>
      <c r="E93" s="10" t="s">
        <v>85</v>
      </c>
      <c r="AH93" s="33">
        <f t="shared" si="29"/>
        <v>1</v>
      </c>
      <c r="AI93" s="11" t="s">
        <v>520</v>
      </c>
      <c r="AJ93" s="9" t="s">
        <v>89</v>
      </c>
      <c r="BM93" s="34">
        <f t="shared" si="20"/>
        <v>1</v>
      </c>
      <c r="BN93" s="9" t="s">
        <v>107</v>
      </c>
      <c r="BQ93" s="11" t="s">
        <v>135</v>
      </c>
      <c r="BR93" s="9" t="s">
        <v>135</v>
      </c>
      <c r="CC93" s="11" t="s">
        <v>145</v>
      </c>
      <c r="CD93" s="9" t="s">
        <v>135</v>
      </c>
      <c r="CE93" s="20"/>
      <c r="CF93" s="16">
        <f t="shared" si="21"/>
        <v>0</v>
      </c>
      <c r="CG93" s="20"/>
      <c r="CH93" s="16">
        <f t="shared" si="22"/>
        <v>0</v>
      </c>
      <c r="CI93" s="20"/>
      <c r="CJ93" s="16">
        <f t="shared" si="23"/>
        <v>0</v>
      </c>
      <c r="CK93" s="11" t="s">
        <v>848</v>
      </c>
      <c r="CL93" s="9" t="s">
        <v>334</v>
      </c>
      <c r="CM93" s="11" t="s">
        <v>134</v>
      </c>
      <c r="CN93" s="9" t="s">
        <v>160</v>
      </c>
      <c r="CO93" s="11">
        <v>0</v>
      </c>
      <c r="CP93" s="9" t="s">
        <v>520</v>
      </c>
      <c r="CS93" s="11" t="s">
        <v>135</v>
      </c>
      <c r="CT93" s="12"/>
      <c r="CU93" s="11" t="s">
        <v>173</v>
      </c>
      <c r="CW93" s="67" t="s">
        <v>2057</v>
      </c>
      <c r="DC93" s="11" t="s">
        <v>334</v>
      </c>
      <c r="DD93" s="9" t="s">
        <v>194</v>
      </c>
      <c r="DE93" s="11" t="s">
        <v>203</v>
      </c>
      <c r="DF93" s="9" t="s">
        <v>520</v>
      </c>
      <c r="DH93" s="9" t="s">
        <v>225</v>
      </c>
      <c r="DP93" s="12"/>
      <c r="DQ93" s="35" t="str">
        <f t="shared" si="19"/>
        <v>OK</v>
      </c>
      <c r="EE93" s="21"/>
      <c r="EL93" s="12"/>
      <c r="EW93" s="10" t="s">
        <v>269</v>
      </c>
      <c r="EX93" s="9" t="s">
        <v>695</v>
      </c>
      <c r="EY93" s="11" t="s">
        <v>361</v>
      </c>
      <c r="EZ93" s="9" t="s">
        <v>520</v>
      </c>
      <c r="FA93" s="11" t="s">
        <v>360</v>
      </c>
      <c r="FR93" s="16" t="str">
        <f t="shared" si="24"/>
        <v>DF</v>
      </c>
      <c r="FS93" s="11" t="s">
        <v>882</v>
      </c>
      <c r="FT93" s="9" t="s">
        <v>276</v>
      </c>
      <c r="FU93" s="11" t="s">
        <v>276</v>
      </c>
      <c r="FV93" s="9" t="s">
        <v>194</v>
      </c>
      <c r="FW93" s="11" t="s">
        <v>285</v>
      </c>
      <c r="GD93" s="9" t="s">
        <v>227</v>
      </c>
      <c r="GE93" s="11" t="s">
        <v>194</v>
      </c>
      <c r="GF93" s="9" t="s">
        <v>203</v>
      </c>
      <c r="GG93" s="11" t="s">
        <v>520</v>
      </c>
      <c r="GH93" s="9"/>
      <c r="GP93" s="12"/>
      <c r="GQ93" s="22" t="str">
        <f t="shared" si="25"/>
        <v>OK</v>
      </c>
      <c r="HE93" s="21"/>
      <c r="HF93" s="17" t="str">
        <f t="shared" si="26"/>
        <v>OK</v>
      </c>
      <c r="HM93" s="21"/>
      <c r="HN93" s="17" t="str">
        <f t="shared" si="27"/>
        <v>OK</v>
      </c>
      <c r="HY93" s="19" t="str">
        <f t="shared" si="28"/>
        <v>OK</v>
      </c>
      <c r="IE93" s="11" t="s">
        <v>134</v>
      </c>
      <c r="IF93" s="23">
        <v>41836</v>
      </c>
      <c r="IG93" s="23">
        <v>41836</v>
      </c>
      <c r="IH93" s="23">
        <v>41837</v>
      </c>
      <c r="II93" s="23">
        <v>41842</v>
      </c>
      <c r="IJ93" s="23">
        <v>41848</v>
      </c>
      <c r="IK93" s="23">
        <v>41851</v>
      </c>
    </row>
    <row r="94" spans="1:245" x14ac:dyDescent="0.25">
      <c r="A94" s="8" t="s">
        <v>770</v>
      </c>
      <c r="B94" s="9" t="s">
        <v>61</v>
      </c>
      <c r="C94" s="10">
        <v>5300108</v>
      </c>
      <c r="D94" s="9" t="s">
        <v>771</v>
      </c>
      <c r="E94" s="10" t="s">
        <v>83</v>
      </c>
      <c r="F94" s="9" t="s">
        <v>98</v>
      </c>
      <c r="G94" s="10" t="s">
        <v>772</v>
      </c>
      <c r="H94" s="9" t="s">
        <v>773</v>
      </c>
      <c r="AH94" s="33">
        <f t="shared" si="29"/>
        <v>1</v>
      </c>
      <c r="AI94" s="11" t="s">
        <v>817</v>
      </c>
      <c r="AJ94" s="9" t="s">
        <v>88</v>
      </c>
      <c r="AO94" s="11" t="s">
        <v>818</v>
      </c>
      <c r="AP94" s="9" t="s">
        <v>87</v>
      </c>
      <c r="BM94" s="34">
        <f t="shared" si="20"/>
        <v>2</v>
      </c>
      <c r="BN94" s="9" t="s">
        <v>106</v>
      </c>
      <c r="BP94" s="9" t="s">
        <v>119</v>
      </c>
      <c r="BQ94" s="11" t="s">
        <v>135</v>
      </c>
      <c r="BR94" s="9" t="s">
        <v>135</v>
      </c>
      <c r="BS94" s="11" t="s">
        <v>105</v>
      </c>
      <c r="BU94" s="11" t="s">
        <v>119</v>
      </c>
      <c r="BV94" s="9" t="s">
        <v>135</v>
      </c>
      <c r="BW94" s="11" t="s">
        <v>135</v>
      </c>
      <c r="CC94" s="11" t="s">
        <v>145</v>
      </c>
      <c r="CD94" s="9" t="s">
        <v>135</v>
      </c>
      <c r="CE94" s="20"/>
      <c r="CF94" s="16">
        <f t="shared" si="21"/>
        <v>0</v>
      </c>
      <c r="CG94" s="20"/>
      <c r="CH94" s="16">
        <f t="shared" si="22"/>
        <v>0</v>
      </c>
      <c r="CI94" s="20"/>
      <c r="CJ94" s="16">
        <f t="shared" si="23"/>
        <v>0</v>
      </c>
      <c r="CK94" s="11" t="s">
        <v>849</v>
      </c>
      <c r="CL94" s="9" t="s">
        <v>334</v>
      </c>
      <c r="CM94" s="11" t="s">
        <v>134</v>
      </c>
      <c r="CN94" s="9" t="s">
        <v>160</v>
      </c>
      <c r="CO94" s="11">
        <v>0</v>
      </c>
      <c r="CP94" s="9" t="s">
        <v>817</v>
      </c>
      <c r="CQ94" s="11" t="s">
        <v>818</v>
      </c>
      <c r="CS94" s="11" t="s">
        <v>135</v>
      </c>
      <c r="CT94" s="12"/>
      <c r="CU94" s="11" t="s">
        <v>173</v>
      </c>
      <c r="CV94" s="9" t="s">
        <v>173</v>
      </c>
      <c r="CW94" s="67" t="s">
        <v>190</v>
      </c>
      <c r="CX94" s="9" t="s">
        <v>2057</v>
      </c>
      <c r="DC94" s="11" t="s">
        <v>334</v>
      </c>
      <c r="DD94" s="9" t="s">
        <v>193</v>
      </c>
      <c r="DH94" s="9" t="s">
        <v>225</v>
      </c>
      <c r="DI94" s="11" t="s">
        <v>134</v>
      </c>
      <c r="DJ94" s="9" t="s">
        <v>161</v>
      </c>
      <c r="DP94" s="12"/>
      <c r="DQ94" s="35" t="str">
        <f t="shared" si="19"/>
        <v>OK</v>
      </c>
      <c r="DW94" s="11" t="s">
        <v>190</v>
      </c>
      <c r="DX94" s="9" t="s">
        <v>2057</v>
      </c>
      <c r="DZ94" s="9" t="s">
        <v>135</v>
      </c>
      <c r="EE94" s="21"/>
      <c r="EL94" s="12"/>
      <c r="EO94" s="11" t="s">
        <v>134</v>
      </c>
      <c r="EP94" s="9" t="s">
        <v>161</v>
      </c>
      <c r="EW94" s="10" t="s">
        <v>269</v>
      </c>
      <c r="EX94" s="9" t="s">
        <v>771</v>
      </c>
      <c r="EY94" s="11" t="s">
        <v>361</v>
      </c>
      <c r="EZ94" s="9" t="s">
        <v>817</v>
      </c>
      <c r="FA94" s="11" t="s">
        <v>360</v>
      </c>
      <c r="FB94" s="9" t="s">
        <v>818</v>
      </c>
      <c r="FC94" s="11" t="s">
        <v>360</v>
      </c>
      <c r="FR94" s="16" t="str">
        <f t="shared" si="24"/>
        <v>DF</v>
      </c>
      <c r="FS94" s="11" t="s">
        <v>882</v>
      </c>
      <c r="FT94" s="9" t="s">
        <v>276</v>
      </c>
      <c r="FU94" s="11" t="s">
        <v>276</v>
      </c>
      <c r="FV94" s="9" t="s">
        <v>193</v>
      </c>
      <c r="GD94" s="9" t="s">
        <v>209</v>
      </c>
      <c r="GE94" s="11" t="s">
        <v>193</v>
      </c>
      <c r="GF94" s="9"/>
      <c r="GH94" s="9"/>
      <c r="GI94" s="11" t="s">
        <v>135</v>
      </c>
      <c r="GP94" s="12"/>
      <c r="GQ94" s="22" t="str">
        <f t="shared" si="25"/>
        <v>OK</v>
      </c>
      <c r="GZ94" s="9" t="s">
        <v>135</v>
      </c>
      <c r="HE94" s="21"/>
      <c r="HF94" s="17" t="str">
        <f t="shared" si="26"/>
        <v>OK</v>
      </c>
      <c r="HM94" s="21"/>
      <c r="HN94" s="17" t="str">
        <f t="shared" si="27"/>
        <v>OK</v>
      </c>
      <c r="HQ94" s="11" t="s">
        <v>134</v>
      </c>
      <c r="HR94" s="9" t="s">
        <v>161</v>
      </c>
      <c r="HY94" s="19" t="str">
        <f t="shared" si="28"/>
        <v>OK</v>
      </c>
      <c r="HZ94" s="9" t="s">
        <v>134</v>
      </c>
      <c r="IA94" s="11" t="s">
        <v>270</v>
      </c>
      <c r="ID94" s="9" t="s">
        <v>209</v>
      </c>
      <c r="IE94" s="11" t="s">
        <v>134</v>
      </c>
      <c r="IF94" s="23">
        <v>41852</v>
      </c>
      <c r="IG94" s="23">
        <v>41852</v>
      </c>
      <c r="IH94" s="23">
        <v>41853</v>
      </c>
      <c r="II94" s="23">
        <v>41871</v>
      </c>
      <c r="IJ94" s="23">
        <v>41878</v>
      </c>
      <c r="IK94" s="23">
        <v>41953</v>
      </c>
    </row>
    <row r="95" spans="1:245" x14ac:dyDescent="0.25">
      <c r="A95" s="8" t="s">
        <v>774</v>
      </c>
      <c r="B95" s="9" t="s">
        <v>61</v>
      </c>
      <c r="C95" s="10">
        <v>5300108</v>
      </c>
      <c r="D95" s="9" t="s">
        <v>520</v>
      </c>
      <c r="E95" s="10" t="s">
        <v>89</v>
      </c>
      <c r="AH95" s="33">
        <f t="shared" si="29"/>
        <v>1</v>
      </c>
      <c r="AI95" s="11" t="s">
        <v>771</v>
      </c>
      <c r="AJ95" s="9" t="s">
        <v>83</v>
      </c>
      <c r="AK95" s="11" t="s">
        <v>98</v>
      </c>
      <c r="AL95" s="9" t="s">
        <v>772</v>
      </c>
      <c r="AM95" s="11" t="s">
        <v>773</v>
      </c>
      <c r="BM95" s="34">
        <v>1</v>
      </c>
      <c r="BN95" s="9" t="s">
        <v>104</v>
      </c>
      <c r="BO95" s="11" t="s">
        <v>113</v>
      </c>
      <c r="BP95" s="9" t="s">
        <v>389</v>
      </c>
      <c r="BQ95" s="11" t="s">
        <v>135</v>
      </c>
      <c r="BR95" s="9" t="s">
        <v>135</v>
      </c>
      <c r="CC95" s="11" t="s">
        <v>145</v>
      </c>
      <c r="CD95" s="9" t="s">
        <v>135</v>
      </c>
      <c r="CE95" s="20"/>
      <c r="CF95" s="16">
        <v>0</v>
      </c>
      <c r="CG95" s="20"/>
      <c r="CH95" s="16">
        <v>0</v>
      </c>
      <c r="CI95" s="20"/>
      <c r="CJ95" s="16">
        <v>0</v>
      </c>
      <c r="CK95" s="11" t="s">
        <v>850</v>
      </c>
      <c r="CL95" s="9" t="s">
        <v>334</v>
      </c>
      <c r="CM95" s="11" t="s">
        <v>134</v>
      </c>
      <c r="CN95" s="9" t="s">
        <v>160</v>
      </c>
      <c r="CO95" s="11">
        <v>0</v>
      </c>
      <c r="CP95" s="9" t="s">
        <v>771</v>
      </c>
      <c r="CS95" s="11" t="s">
        <v>135</v>
      </c>
      <c r="CT95" s="12"/>
      <c r="CU95" s="11" t="s">
        <v>173</v>
      </c>
      <c r="CW95" s="67" t="s">
        <v>191</v>
      </c>
      <c r="DC95" s="11" t="s">
        <v>336</v>
      </c>
      <c r="DP95" s="12"/>
      <c r="DQ95" s="35" t="s">
        <v>1717</v>
      </c>
      <c r="EE95" s="21"/>
      <c r="EL95" s="12"/>
      <c r="EW95" s="10" t="s">
        <v>2073</v>
      </c>
      <c r="FR95" s="16" t="s">
        <v>61</v>
      </c>
      <c r="FS95" s="11" t="s">
        <v>763</v>
      </c>
      <c r="FT95" s="9" t="s">
        <v>276</v>
      </c>
      <c r="FU95" s="11" t="s">
        <v>276</v>
      </c>
      <c r="GD95" s="9" t="s">
        <v>227</v>
      </c>
      <c r="GE95" s="11" t="s">
        <v>193</v>
      </c>
      <c r="GF95" s="9"/>
      <c r="GH95" s="9"/>
      <c r="GI95" s="11" t="s">
        <v>134</v>
      </c>
      <c r="GJ95" s="9" t="s">
        <v>161</v>
      </c>
      <c r="GP95" s="12"/>
      <c r="GQ95" s="22"/>
      <c r="GW95" s="11" t="s">
        <v>191</v>
      </c>
      <c r="GZ95" s="9" t="s">
        <v>135</v>
      </c>
      <c r="HE95" s="21"/>
      <c r="HF95" s="17"/>
      <c r="HM95" s="21"/>
      <c r="HN95" s="17"/>
      <c r="HQ95" s="11" t="s">
        <v>135</v>
      </c>
      <c r="HZ95" s="9" t="s">
        <v>135</v>
      </c>
      <c r="IE95" s="11" t="s">
        <v>134</v>
      </c>
      <c r="IF95" s="23">
        <v>41858</v>
      </c>
      <c r="IG95" s="23">
        <v>41858</v>
      </c>
      <c r="IH95" s="23">
        <v>41861</v>
      </c>
      <c r="II95" s="23"/>
      <c r="IJ95" s="23">
        <v>42130</v>
      </c>
      <c r="IK95" s="23">
        <v>42184</v>
      </c>
    </row>
    <row r="96" spans="1:245" x14ac:dyDescent="0.25">
      <c r="A96" s="8" t="s">
        <v>775</v>
      </c>
      <c r="B96" s="9" t="s">
        <v>61</v>
      </c>
      <c r="C96" s="10">
        <v>5300108</v>
      </c>
      <c r="D96" s="9" t="s">
        <v>773</v>
      </c>
      <c r="E96" s="10" t="s">
        <v>85</v>
      </c>
      <c r="AH96" s="33">
        <f t="shared" si="29"/>
        <v>1</v>
      </c>
      <c r="AI96" s="11" t="s">
        <v>695</v>
      </c>
      <c r="AJ96" s="9" t="s">
        <v>85</v>
      </c>
      <c r="AO96" s="11" t="s">
        <v>694</v>
      </c>
      <c r="AP96" s="9" t="s">
        <v>83</v>
      </c>
      <c r="AQ96" s="11" t="s">
        <v>95</v>
      </c>
      <c r="AR96" s="9" t="s">
        <v>72</v>
      </c>
      <c r="AS96" s="27" t="s">
        <v>695</v>
      </c>
      <c r="AU96" s="11" t="s">
        <v>113</v>
      </c>
      <c r="AV96" s="9" t="s">
        <v>86</v>
      </c>
      <c r="BM96" s="34">
        <f t="shared" si="20"/>
        <v>3</v>
      </c>
      <c r="BN96" s="9" t="s">
        <v>104</v>
      </c>
      <c r="BO96" s="11" t="s">
        <v>113</v>
      </c>
      <c r="BP96" s="9" t="s">
        <v>119</v>
      </c>
      <c r="BQ96" s="11" t="s">
        <v>135</v>
      </c>
      <c r="BR96" s="9" t="s">
        <v>135</v>
      </c>
      <c r="CC96" s="11" t="s">
        <v>145</v>
      </c>
      <c r="CD96" s="9" t="s">
        <v>135</v>
      </c>
      <c r="CE96" s="20"/>
      <c r="CF96" s="16">
        <f t="shared" ref="CF96:CF107" si="30">IF(ISBLANK(CE96),0,(VLOOKUP(CE96,$A$2:$CC$484,81,)))</f>
        <v>0</v>
      </c>
      <c r="CG96" s="20"/>
      <c r="CH96" s="16">
        <f t="shared" ref="CH96:CH107" si="31">IF(ISBLANK(CG96),0,(VLOOKUP(CG96,$A$2:$CC$484,81,)))</f>
        <v>0</v>
      </c>
      <c r="CI96" s="20"/>
      <c r="CJ96" s="16">
        <f t="shared" ref="CJ96:CJ107" si="32">IF(ISBLANK(CI96),0,(VLOOKUP(CI96,$A$2:$CC$484,81,)))</f>
        <v>0</v>
      </c>
      <c r="CK96" s="11" t="s">
        <v>851</v>
      </c>
      <c r="CL96" s="9" t="s">
        <v>334</v>
      </c>
      <c r="CM96" s="11" t="s">
        <v>134</v>
      </c>
      <c r="CN96" s="9" t="s">
        <v>161</v>
      </c>
      <c r="CT96" s="12"/>
      <c r="CW96" s="67"/>
      <c r="CZ96" s="9" t="s">
        <v>2057</v>
      </c>
      <c r="DC96" s="11" t="s">
        <v>334</v>
      </c>
      <c r="DD96" s="9" t="s">
        <v>193</v>
      </c>
      <c r="DH96" s="9" t="s">
        <v>209</v>
      </c>
      <c r="DI96" s="11" t="s">
        <v>134</v>
      </c>
      <c r="DJ96" s="9" t="s">
        <v>161</v>
      </c>
      <c r="DP96" s="12"/>
      <c r="DQ96" s="35" t="str">
        <f t="shared" si="19"/>
        <v>OK</v>
      </c>
      <c r="DZ96" s="9" t="s">
        <v>134</v>
      </c>
      <c r="EA96" s="11" t="s">
        <v>161</v>
      </c>
      <c r="EE96" s="21"/>
      <c r="EG96" s="11" t="s">
        <v>899</v>
      </c>
      <c r="EL96" s="12"/>
      <c r="EO96" s="11" t="s">
        <v>134</v>
      </c>
      <c r="EP96" s="9" t="s">
        <v>161</v>
      </c>
      <c r="EW96" s="10" t="s">
        <v>269</v>
      </c>
      <c r="EX96" s="9" t="s">
        <v>773</v>
      </c>
      <c r="EY96" s="11" t="s">
        <v>361</v>
      </c>
      <c r="EZ96" s="9" t="s">
        <v>695</v>
      </c>
      <c r="FA96" s="11" t="s">
        <v>360</v>
      </c>
      <c r="FB96" s="9" t="s">
        <v>694</v>
      </c>
      <c r="FC96" s="11" t="s">
        <v>360</v>
      </c>
      <c r="FR96" s="16" t="str">
        <f t="shared" ref="FR96:FR107" si="33">B96</f>
        <v>DF</v>
      </c>
      <c r="FS96" s="11" t="s">
        <v>762</v>
      </c>
      <c r="FT96" s="9" t="s">
        <v>276</v>
      </c>
      <c r="FU96" s="11" t="s">
        <v>276</v>
      </c>
      <c r="GD96" s="9" t="s">
        <v>209</v>
      </c>
      <c r="GE96" s="11" t="s">
        <v>193</v>
      </c>
      <c r="GF96" s="9"/>
      <c r="GH96" s="9"/>
      <c r="GI96" s="11" t="s">
        <v>134</v>
      </c>
      <c r="GJ96" s="9" t="s">
        <v>161</v>
      </c>
      <c r="GP96" s="12"/>
      <c r="GQ96" s="22" t="str">
        <f t="shared" ref="GQ96:GQ107" si="34">IF(OR((AND(GD96="Mantém",GP96=DP96)),GD96="Mantém - Ind.",GD96="Reforma Total", GD96="Parcial - Agrava",GD96="Parcial - Relaxa",GD96="Reverte",GD96="Inaplicável",GJ96="Indefere",GJ96=""),"OK","REVER")</f>
        <v>OK</v>
      </c>
      <c r="GZ96" s="9" t="s">
        <v>134</v>
      </c>
      <c r="HA96" s="11" t="s">
        <v>161</v>
      </c>
      <c r="HE96" s="21"/>
      <c r="HF96" s="17" t="str">
        <f t="shared" ref="HF96:HF107" si="35">IF(OR((AND(GD96="Mantém",HE96=EE96)),GD96="Reverte",GD96="Inaplicável",HA96="Indefere",HA96=""),"OK","REVER")</f>
        <v>OK</v>
      </c>
      <c r="HH96" s="9" t="s">
        <v>899</v>
      </c>
      <c r="HM96" s="21"/>
      <c r="HN96" s="17" t="str">
        <f t="shared" ref="HN96:HN107" si="36">IF(OR((AND(GO96="Mantém",HM96=EM96)),GO96="Reverte",GO96="Inaplicável",HI96="Indefere",HI96=""),"OK","REVER")</f>
        <v>OK</v>
      </c>
      <c r="HQ96" s="11" t="s">
        <v>134</v>
      </c>
      <c r="HR96" s="9" t="s">
        <v>161</v>
      </c>
      <c r="HY96" s="19" t="str">
        <f t="shared" ref="HY96:HY107" si="37">IF(OR((AND(GD96="Mantém",HX96=EV96)),GD96="Reverte",GD96="Inaplicável",HR96="Indefere",HR96=""),"OK","REVER")</f>
        <v>OK</v>
      </c>
      <c r="HZ96" s="9" t="s">
        <v>135</v>
      </c>
      <c r="IE96" s="11" t="s">
        <v>134</v>
      </c>
      <c r="IF96" s="23">
        <v>41873</v>
      </c>
      <c r="IG96" s="23">
        <v>41873</v>
      </c>
      <c r="IH96" s="23">
        <v>41873</v>
      </c>
      <c r="II96" s="23">
        <v>41890</v>
      </c>
      <c r="IJ96" s="23">
        <v>41901</v>
      </c>
      <c r="IK96" s="23">
        <v>41903</v>
      </c>
    </row>
    <row r="97" spans="1:245" x14ac:dyDescent="0.25">
      <c r="A97" s="8" t="s">
        <v>776</v>
      </c>
      <c r="B97" s="9" t="s">
        <v>61</v>
      </c>
      <c r="C97" s="10">
        <v>5300108</v>
      </c>
      <c r="D97" s="9" t="s">
        <v>773</v>
      </c>
      <c r="E97" s="10" t="s">
        <v>85</v>
      </c>
      <c r="J97" s="9" t="s">
        <v>413</v>
      </c>
      <c r="K97" s="11" t="s">
        <v>84</v>
      </c>
      <c r="O97" s="11" t="s">
        <v>101</v>
      </c>
      <c r="AH97" s="33">
        <f t="shared" si="29"/>
        <v>2</v>
      </c>
      <c r="AI97" s="11" t="s">
        <v>695</v>
      </c>
      <c r="AJ97" s="9" t="s">
        <v>85</v>
      </c>
      <c r="AO97" s="11" t="s">
        <v>694</v>
      </c>
      <c r="AP97" s="9" t="s">
        <v>83</v>
      </c>
      <c r="AQ97" s="11" t="s">
        <v>95</v>
      </c>
      <c r="AR97" s="9" t="s">
        <v>72</v>
      </c>
      <c r="AS97" s="27" t="s">
        <v>695</v>
      </c>
      <c r="BM97" s="34">
        <f t="shared" si="20"/>
        <v>2</v>
      </c>
      <c r="BN97" s="9" t="s">
        <v>110</v>
      </c>
      <c r="BP97" s="9" t="s">
        <v>119</v>
      </c>
      <c r="BQ97" s="11" t="s">
        <v>135</v>
      </c>
      <c r="BR97" s="9" t="s">
        <v>135</v>
      </c>
      <c r="CC97" s="11" t="s">
        <v>145</v>
      </c>
      <c r="CD97" s="9" t="s">
        <v>135</v>
      </c>
      <c r="CE97" s="20"/>
      <c r="CF97" s="16">
        <f t="shared" si="30"/>
        <v>0</v>
      </c>
      <c r="CG97" s="20"/>
      <c r="CH97" s="16">
        <f t="shared" si="31"/>
        <v>0</v>
      </c>
      <c r="CI97" s="20"/>
      <c r="CJ97" s="16">
        <f t="shared" si="32"/>
        <v>0</v>
      </c>
      <c r="CK97" s="11" t="s">
        <v>852</v>
      </c>
      <c r="CL97" s="9" t="s">
        <v>334</v>
      </c>
      <c r="CM97" s="11" t="s">
        <v>134</v>
      </c>
      <c r="CN97" s="9" t="s">
        <v>160</v>
      </c>
      <c r="CO97" s="11">
        <v>0</v>
      </c>
      <c r="CP97" s="9" t="s">
        <v>695</v>
      </c>
      <c r="CQ97" s="11" t="s">
        <v>694</v>
      </c>
      <c r="CS97" s="11" t="s">
        <v>134</v>
      </c>
      <c r="CT97" s="12">
        <v>10000</v>
      </c>
      <c r="CU97" s="11" t="s">
        <v>173</v>
      </c>
      <c r="CW97" s="67" t="s">
        <v>2057</v>
      </c>
      <c r="DC97" s="11" t="s">
        <v>336</v>
      </c>
      <c r="DP97" s="12"/>
      <c r="DQ97" s="35" t="str">
        <f t="shared" si="19"/>
        <v>OK</v>
      </c>
      <c r="EE97" s="21"/>
      <c r="EL97" s="12"/>
      <c r="EW97" s="10" t="s">
        <v>2073</v>
      </c>
      <c r="FR97" s="16" t="str">
        <f t="shared" si="33"/>
        <v>DF</v>
      </c>
      <c r="FS97" s="11" t="s">
        <v>882</v>
      </c>
      <c r="FT97" s="9" t="s">
        <v>276</v>
      </c>
      <c r="FU97" s="11" t="s">
        <v>276</v>
      </c>
      <c r="FV97" s="9" t="s">
        <v>193</v>
      </c>
      <c r="GD97" s="9" t="s">
        <v>227</v>
      </c>
      <c r="GE97" s="11" t="s">
        <v>193</v>
      </c>
      <c r="GF97" s="9"/>
      <c r="GH97" s="9"/>
      <c r="GI97" s="11" t="s">
        <v>134</v>
      </c>
      <c r="GJ97" s="9" t="s">
        <v>160</v>
      </c>
      <c r="GK97" s="11">
        <v>0</v>
      </c>
      <c r="GL97" s="9" t="s">
        <v>695</v>
      </c>
      <c r="GM97" s="11" t="s">
        <v>694</v>
      </c>
      <c r="GO97" s="11" t="s">
        <v>134</v>
      </c>
      <c r="GP97" s="12">
        <v>10000</v>
      </c>
      <c r="GQ97" s="22" t="str">
        <f t="shared" si="34"/>
        <v>OK</v>
      </c>
      <c r="GR97" s="9" t="s">
        <v>173</v>
      </c>
      <c r="GT97" s="9" t="s">
        <v>2057</v>
      </c>
      <c r="GZ97" s="9" t="s">
        <v>135</v>
      </c>
      <c r="HE97" s="21"/>
      <c r="HF97" s="17" t="str">
        <f t="shared" si="35"/>
        <v>OK</v>
      </c>
      <c r="HM97" s="21"/>
      <c r="HN97" s="17" t="str">
        <f t="shared" si="36"/>
        <v>OK</v>
      </c>
      <c r="HQ97" s="11" t="s">
        <v>134</v>
      </c>
      <c r="HR97" s="9" t="s">
        <v>160</v>
      </c>
      <c r="HS97" s="11" t="s">
        <v>695</v>
      </c>
      <c r="HT97" s="9" t="s">
        <v>694</v>
      </c>
      <c r="HV97" s="9" t="s">
        <v>135</v>
      </c>
      <c r="HW97" s="11" t="s">
        <v>263</v>
      </c>
      <c r="HX97" s="9">
        <v>3</v>
      </c>
      <c r="HY97" s="19" t="str">
        <f t="shared" si="37"/>
        <v>OK</v>
      </c>
      <c r="HZ97" s="9" t="s">
        <v>135</v>
      </c>
      <c r="IE97" s="11" t="s">
        <v>134</v>
      </c>
      <c r="IF97" s="23">
        <v>41874</v>
      </c>
      <c r="IG97" s="23">
        <v>41874</v>
      </c>
      <c r="IH97" s="23">
        <v>41875</v>
      </c>
      <c r="II97" s="23"/>
      <c r="IJ97" s="23">
        <v>41885</v>
      </c>
      <c r="IK97" s="23">
        <v>41893</v>
      </c>
    </row>
    <row r="98" spans="1:245" x14ac:dyDescent="0.25">
      <c r="A98" s="8" t="s">
        <v>777</v>
      </c>
      <c r="B98" s="9" t="s">
        <v>61</v>
      </c>
      <c r="C98" s="10">
        <v>5300108</v>
      </c>
      <c r="D98" s="9" t="s">
        <v>773</v>
      </c>
      <c r="E98" s="10" t="s">
        <v>85</v>
      </c>
      <c r="AH98" s="33">
        <f t="shared" si="29"/>
        <v>1</v>
      </c>
      <c r="AI98" s="11" t="s">
        <v>694</v>
      </c>
      <c r="AJ98" s="9" t="s">
        <v>83</v>
      </c>
      <c r="AK98" s="11" t="s">
        <v>95</v>
      </c>
      <c r="AL98" s="9" t="s">
        <v>72</v>
      </c>
      <c r="AM98" s="11" t="s">
        <v>695</v>
      </c>
      <c r="BM98" s="34">
        <f t="shared" si="20"/>
        <v>1</v>
      </c>
      <c r="BN98" s="9" t="s">
        <v>110</v>
      </c>
      <c r="BP98" s="9" t="s">
        <v>175</v>
      </c>
      <c r="BQ98" s="11" t="s">
        <v>135</v>
      </c>
      <c r="BR98" s="9" t="s">
        <v>135</v>
      </c>
      <c r="CC98" s="11" t="s">
        <v>145</v>
      </c>
      <c r="CD98" s="9" t="s">
        <v>135</v>
      </c>
      <c r="CE98" s="20"/>
      <c r="CF98" s="16">
        <f t="shared" si="30"/>
        <v>0</v>
      </c>
      <c r="CG98" s="20"/>
      <c r="CH98" s="16">
        <f t="shared" si="31"/>
        <v>0</v>
      </c>
      <c r="CI98" s="20"/>
      <c r="CJ98" s="16">
        <f t="shared" si="32"/>
        <v>0</v>
      </c>
      <c r="CK98" s="11" t="s">
        <v>853</v>
      </c>
      <c r="CL98" s="9" t="s">
        <v>334</v>
      </c>
      <c r="CM98" s="11" t="s">
        <v>134</v>
      </c>
      <c r="CN98" s="9" t="s">
        <v>160</v>
      </c>
      <c r="CO98" s="11">
        <v>0</v>
      </c>
      <c r="CP98" s="9" t="s">
        <v>694</v>
      </c>
      <c r="CS98" s="11" t="s">
        <v>135</v>
      </c>
      <c r="CT98" s="12"/>
      <c r="CW98" s="67" t="s">
        <v>2057</v>
      </c>
      <c r="DC98" s="11" t="s">
        <v>336</v>
      </c>
      <c r="DP98" s="12"/>
      <c r="DQ98" s="35" t="str">
        <f t="shared" si="19"/>
        <v>OK</v>
      </c>
      <c r="EE98" s="21"/>
      <c r="EL98" s="12"/>
      <c r="EW98" s="10" t="s">
        <v>2073</v>
      </c>
      <c r="FR98" s="16" t="str">
        <f t="shared" si="33"/>
        <v>DF</v>
      </c>
      <c r="FS98" s="11" t="s">
        <v>882</v>
      </c>
      <c r="FT98" s="9" t="s">
        <v>276</v>
      </c>
      <c r="FU98" s="11" t="s">
        <v>276</v>
      </c>
      <c r="GD98" s="9" t="s">
        <v>227</v>
      </c>
      <c r="GE98" s="11" t="s">
        <v>193</v>
      </c>
      <c r="GF98" s="9"/>
      <c r="GH98" s="9"/>
      <c r="GI98" s="11" t="s">
        <v>135</v>
      </c>
      <c r="GP98" s="12"/>
      <c r="GQ98" s="22" t="str">
        <f t="shared" si="34"/>
        <v>OK</v>
      </c>
      <c r="GZ98" s="9" t="s">
        <v>135</v>
      </c>
      <c r="HE98" s="21"/>
      <c r="HF98" s="17" t="str">
        <f t="shared" si="35"/>
        <v>OK</v>
      </c>
      <c r="HM98" s="21"/>
      <c r="HN98" s="17" t="str">
        <f t="shared" si="36"/>
        <v>OK</v>
      </c>
      <c r="HQ98" s="11" t="s">
        <v>134</v>
      </c>
      <c r="HR98" s="9" t="s">
        <v>160</v>
      </c>
      <c r="HS98" s="11" t="s">
        <v>694</v>
      </c>
      <c r="HV98" s="9" t="s">
        <v>135</v>
      </c>
      <c r="HY98" s="19" t="str">
        <f t="shared" si="37"/>
        <v>OK</v>
      </c>
      <c r="HZ98" s="9" t="s">
        <v>135</v>
      </c>
      <c r="IE98" s="11" t="s">
        <v>134</v>
      </c>
      <c r="IF98" s="23">
        <v>41877</v>
      </c>
      <c r="IG98" s="23">
        <v>41877</v>
      </c>
      <c r="IH98" s="23">
        <v>41878</v>
      </c>
      <c r="II98" s="23"/>
      <c r="IJ98" s="23">
        <v>41885</v>
      </c>
      <c r="IK98" s="23">
        <v>41887</v>
      </c>
    </row>
    <row r="99" spans="1:245" x14ac:dyDescent="0.25">
      <c r="A99" s="8" t="s">
        <v>778</v>
      </c>
      <c r="B99" s="9" t="s">
        <v>61</v>
      </c>
      <c r="C99" s="10">
        <v>5300108</v>
      </c>
      <c r="D99" s="9" t="s">
        <v>779</v>
      </c>
      <c r="E99" s="10" t="s">
        <v>83</v>
      </c>
      <c r="F99" s="9" t="s">
        <v>95</v>
      </c>
      <c r="G99" s="10" t="s">
        <v>509</v>
      </c>
      <c r="H99" s="9" t="s">
        <v>780</v>
      </c>
      <c r="AH99" s="33">
        <f t="shared" si="29"/>
        <v>1</v>
      </c>
      <c r="AI99" s="11" t="s">
        <v>788</v>
      </c>
      <c r="AJ99" s="9" t="s">
        <v>83</v>
      </c>
      <c r="AK99" s="11" t="s">
        <v>95</v>
      </c>
      <c r="AL99" s="9" t="s">
        <v>413</v>
      </c>
      <c r="AM99" s="11" t="s">
        <v>773</v>
      </c>
      <c r="AO99" s="11" t="s">
        <v>113</v>
      </c>
      <c r="AP99" s="9" t="s">
        <v>86</v>
      </c>
      <c r="BM99" s="34">
        <f t="shared" si="20"/>
        <v>2</v>
      </c>
      <c r="BN99" s="9" t="s">
        <v>104</v>
      </c>
      <c r="BO99" s="11" t="s">
        <v>113</v>
      </c>
      <c r="BP99" s="9" t="s">
        <v>121</v>
      </c>
      <c r="BQ99" s="11" t="s">
        <v>135</v>
      </c>
      <c r="BR99" s="9" t="s">
        <v>135</v>
      </c>
      <c r="CC99" s="11" t="s">
        <v>145</v>
      </c>
      <c r="CD99" s="9" t="s">
        <v>135</v>
      </c>
      <c r="CE99" s="20"/>
      <c r="CF99" s="16">
        <f t="shared" si="30"/>
        <v>0</v>
      </c>
      <c r="CG99" s="20"/>
      <c r="CH99" s="16">
        <f t="shared" si="31"/>
        <v>0</v>
      </c>
      <c r="CI99" s="20"/>
      <c r="CJ99" s="16">
        <f t="shared" si="32"/>
        <v>0</v>
      </c>
      <c r="CK99" s="11" t="s">
        <v>854</v>
      </c>
      <c r="CL99" s="9" t="s">
        <v>334</v>
      </c>
      <c r="CM99" s="11" t="s">
        <v>134</v>
      </c>
      <c r="CN99" s="9" t="s">
        <v>160</v>
      </c>
      <c r="CO99" s="11">
        <v>0</v>
      </c>
      <c r="CP99" s="9" t="s">
        <v>788</v>
      </c>
      <c r="CQ99" s="11" t="s">
        <v>113</v>
      </c>
      <c r="CS99" s="11" t="s">
        <v>134</v>
      </c>
      <c r="CT99" s="12">
        <v>1000</v>
      </c>
      <c r="CU99" s="11" t="s">
        <v>173</v>
      </c>
      <c r="CW99" s="67" t="s">
        <v>187</v>
      </c>
      <c r="DC99" s="11" t="s">
        <v>336</v>
      </c>
      <c r="DP99" s="12"/>
      <c r="DQ99" s="35" t="str">
        <f t="shared" si="19"/>
        <v>OK</v>
      </c>
      <c r="EE99" s="21"/>
      <c r="EL99" s="12"/>
      <c r="EW99" s="10" t="s">
        <v>2073</v>
      </c>
      <c r="FR99" s="16" t="str">
        <f t="shared" si="33"/>
        <v>DF</v>
      </c>
      <c r="FS99" s="11" t="s">
        <v>762</v>
      </c>
      <c r="FT99" s="9" t="s">
        <v>276</v>
      </c>
      <c r="FU99" s="11" t="s">
        <v>276</v>
      </c>
      <c r="GD99" s="9" t="s">
        <v>227</v>
      </c>
      <c r="GE99" s="11" t="s">
        <v>193</v>
      </c>
      <c r="GF99" s="9"/>
      <c r="GH99" s="9"/>
      <c r="GI99" s="11" t="s">
        <v>134</v>
      </c>
      <c r="GJ99" s="9" t="s">
        <v>160</v>
      </c>
      <c r="GK99" s="11">
        <v>0</v>
      </c>
      <c r="GL99" s="9" t="s">
        <v>788</v>
      </c>
      <c r="GM99" s="11" t="s">
        <v>113</v>
      </c>
      <c r="GO99" s="11" t="s">
        <v>134</v>
      </c>
      <c r="GP99" s="12">
        <v>1000</v>
      </c>
      <c r="GQ99" s="22" t="str">
        <f t="shared" si="34"/>
        <v>OK</v>
      </c>
      <c r="GR99" s="9" t="s">
        <v>173</v>
      </c>
      <c r="GT99" s="9" t="s">
        <v>187</v>
      </c>
      <c r="GZ99" s="9" t="s">
        <v>135</v>
      </c>
      <c r="HE99" s="21"/>
      <c r="HF99" s="17" t="str">
        <f t="shared" si="35"/>
        <v>OK</v>
      </c>
      <c r="HM99" s="21"/>
      <c r="HN99" s="17" t="str">
        <f t="shared" si="36"/>
        <v>OK</v>
      </c>
      <c r="HQ99" s="11" t="s">
        <v>134</v>
      </c>
      <c r="HR99" s="9" t="s">
        <v>160</v>
      </c>
      <c r="HS99" s="11" t="s">
        <v>788</v>
      </c>
      <c r="HV99" s="9" t="s">
        <v>135</v>
      </c>
      <c r="HW99" s="11" t="s">
        <v>263</v>
      </c>
      <c r="HX99" s="9">
        <v>10</v>
      </c>
      <c r="HY99" s="19" t="str">
        <f t="shared" si="37"/>
        <v>OK</v>
      </c>
      <c r="HZ99" s="9" t="s">
        <v>134</v>
      </c>
      <c r="IA99" s="11" t="s">
        <v>270</v>
      </c>
      <c r="ID99" s="9" t="s">
        <v>209</v>
      </c>
      <c r="IE99" s="11" t="s">
        <v>134</v>
      </c>
      <c r="IF99" s="23">
        <v>41886</v>
      </c>
      <c r="IG99" s="23">
        <v>41886</v>
      </c>
      <c r="IH99" s="23">
        <v>41887</v>
      </c>
      <c r="II99" s="23"/>
      <c r="IJ99" s="23">
        <v>41899</v>
      </c>
      <c r="IK99" s="23">
        <v>41941</v>
      </c>
    </row>
    <row r="100" spans="1:245" x14ac:dyDescent="0.25">
      <c r="A100" s="8" t="s">
        <v>781</v>
      </c>
      <c r="B100" s="9" t="s">
        <v>61</v>
      </c>
      <c r="C100" s="10">
        <v>5300108</v>
      </c>
      <c r="D100" s="9" t="s">
        <v>773</v>
      </c>
      <c r="E100" s="10" t="s">
        <v>85</v>
      </c>
      <c r="AH100" s="33">
        <f t="shared" si="29"/>
        <v>1</v>
      </c>
      <c r="AI100" s="11" t="s">
        <v>695</v>
      </c>
      <c r="AJ100" s="9" t="s">
        <v>85</v>
      </c>
      <c r="AO100" s="11" t="s">
        <v>694</v>
      </c>
      <c r="AP100" s="9" t="s">
        <v>83</v>
      </c>
      <c r="AQ100" s="11" t="s">
        <v>95</v>
      </c>
      <c r="AR100" s="9" t="s">
        <v>72</v>
      </c>
      <c r="AS100" s="11" t="s">
        <v>695</v>
      </c>
      <c r="BM100" s="34">
        <f t="shared" si="20"/>
        <v>2</v>
      </c>
      <c r="BN100" s="9" t="s">
        <v>104</v>
      </c>
      <c r="BO100" s="11" t="s">
        <v>113</v>
      </c>
      <c r="BP100" s="9" t="s">
        <v>120</v>
      </c>
      <c r="BQ100" s="11" t="s">
        <v>135</v>
      </c>
      <c r="BR100" s="9" t="s">
        <v>135</v>
      </c>
      <c r="CC100" s="11" t="s">
        <v>145</v>
      </c>
      <c r="CD100" s="9" t="s">
        <v>135</v>
      </c>
      <c r="CE100" s="20"/>
      <c r="CF100" s="16">
        <f t="shared" si="30"/>
        <v>0</v>
      </c>
      <c r="CG100" s="20"/>
      <c r="CH100" s="16">
        <f t="shared" si="31"/>
        <v>0</v>
      </c>
      <c r="CI100" s="20"/>
      <c r="CJ100" s="16">
        <f t="shared" si="32"/>
        <v>0</v>
      </c>
      <c r="CK100" s="11" t="s">
        <v>855</v>
      </c>
      <c r="CL100" s="9" t="s">
        <v>334</v>
      </c>
      <c r="CM100" s="11" t="s">
        <v>134</v>
      </c>
      <c r="CN100" s="9" t="s">
        <v>160</v>
      </c>
      <c r="CO100" s="11">
        <v>0</v>
      </c>
      <c r="CP100" s="9" t="s">
        <v>694</v>
      </c>
      <c r="CS100" s="11" t="s">
        <v>134</v>
      </c>
      <c r="CT100" s="12">
        <v>1000</v>
      </c>
      <c r="CU100" s="11" t="s">
        <v>173</v>
      </c>
      <c r="CW100" s="67" t="s">
        <v>190</v>
      </c>
      <c r="DC100" s="11" t="s">
        <v>336</v>
      </c>
      <c r="DP100" s="12"/>
      <c r="DQ100" s="35" t="str">
        <f t="shared" si="19"/>
        <v>OK</v>
      </c>
      <c r="EE100" s="21"/>
      <c r="EL100" s="12"/>
      <c r="EW100" s="11" t="s">
        <v>2073</v>
      </c>
      <c r="FR100" s="16" t="str">
        <f t="shared" si="33"/>
        <v>DF</v>
      </c>
      <c r="FS100" s="11" t="s">
        <v>882</v>
      </c>
      <c r="FT100" s="9" t="s">
        <v>276</v>
      </c>
      <c r="FU100" s="11" t="s">
        <v>276</v>
      </c>
      <c r="GD100" s="9" t="s">
        <v>227</v>
      </c>
      <c r="GE100" s="11" t="s">
        <v>193</v>
      </c>
      <c r="GF100" s="9"/>
      <c r="GH100" s="9"/>
      <c r="GI100" s="11" t="s">
        <v>134</v>
      </c>
      <c r="GJ100" s="9" t="s">
        <v>160</v>
      </c>
      <c r="GK100" s="11">
        <v>0</v>
      </c>
      <c r="GL100" s="9" t="s">
        <v>694</v>
      </c>
      <c r="GO100" s="11" t="s">
        <v>134</v>
      </c>
      <c r="GP100" s="12">
        <v>1000</v>
      </c>
      <c r="GQ100" s="22" t="str">
        <f t="shared" si="34"/>
        <v>OK</v>
      </c>
      <c r="GR100" s="9" t="s">
        <v>173</v>
      </c>
      <c r="GT100" s="9" t="s">
        <v>2057</v>
      </c>
      <c r="GZ100" s="9" t="s">
        <v>135</v>
      </c>
      <c r="HE100" s="21"/>
      <c r="HF100" s="17" t="str">
        <f t="shared" si="35"/>
        <v>OK</v>
      </c>
      <c r="HM100" s="21"/>
      <c r="HN100" s="17" t="str">
        <f t="shared" si="36"/>
        <v>OK</v>
      </c>
      <c r="HQ100" s="11" t="s">
        <v>134</v>
      </c>
      <c r="HR100" s="9" t="s">
        <v>160</v>
      </c>
      <c r="HS100" s="11" t="s">
        <v>694</v>
      </c>
      <c r="HV100" s="9" t="s">
        <v>135</v>
      </c>
      <c r="HW100" s="11" t="s">
        <v>263</v>
      </c>
      <c r="HX100" s="9">
        <v>5</v>
      </c>
      <c r="HY100" s="19" t="str">
        <f t="shared" si="37"/>
        <v>OK</v>
      </c>
      <c r="HZ100" s="9" t="s">
        <v>134</v>
      </c>
      <c r="IA100" s="11" t="s">
        <v>272</v>
      </c>
      <c r="IB100" s="9" t="s">
        <v>272</v>
      </c>
      <c r="ID100" s="9" t="s">
        <v>1333</v>
      </c>
      <c r="IE100" s="11" t="s">
        <v>134</v>
      </c>
      <c r="IF100" s="23">
        <v>41887</v>
      </c>
      <c r="IG100" s="23">
        <v>41887</v>
      </c>
      <c r="IH100" s="23">
        <v>41888</v>
      </c>
      <c r="II100" s="23"/>
      <c r="IJ100" s="23">
        <v>41894</v>
      </c>
      <c r="IK100" s="23">
        <v>41908</v>
      </c>
    </row>
    <row r="101" spans="1:245" x14ac:dyDescent="0.25">
      <c r="A101" s="8" t="s">
        <v>1295</v>
      </c>
      <c r="B101" s="9" t="s">
        <v>61</v>
      </c>
      <c r="C101" s="10">
        <v>5300108</v>
      </c>
      <c r="D101" s="9" t="s">
        <v>779</v>
      </c>
      <c r="E101" s="10" t="s">
        <v>83</v>
      </c>
      <c r="F101" s="9" t="s">
        <v>95</v>
      </c>
      <c r="G101" s="10" t="s">
        <v>509</v>
      </c>
      <c r="H101" s="9" t="s">
        <v>780</v>
      </c>
      <c r="AH101" s="33">
        <f t="shared" si="29"/>
        <v>1</v>
      </c>
      <c r="AI101" s="11" t="s">
        <v>788</v>
      </c>
      <c r="AJ101" s="9" t="s">
        <v>83</v>
      </c>
      <c r="AK101" s="11" t="s">
        <v>95</v>
      </c>
      <c r="AL101" s="9" t="s">
        <v>413</v>
      </c>
      <c r="AM101" s="11" t="s">
        <v>773</v>
      </c>
      <c r="AO101" s="11" t="s">
        <v>113</v>
      </c>
      <c r="AP101" s="9" t="s">
        <v>86</v>
      </c>
      <c r="BM101" s="34">
        <f t="shared" si="20"/>
        <v>2</v>
      </c>
      <c r="BN101" s="9" t="s">
        <v>104</v>
      </c>
      <c r="BO101" s="11" t="s">
        <v>113</v>
      </c>
      <c r="BP101" s="9" t="s">
        <v>120</v>
      </c>
      <c r="BQ101" s="11" t="s">
        <v>135</v>
      </c>
      <c r="BR101" s="9" t="s">
        <v>135</v>
      </c>
      <c r="CC101" s="11" t="s">
        <v>145</v>
      </c>
      <c r="CD101" s="9" t="s">
        <v>135</v>
      </c>
      <c r="CE101" s="20"/>
      <c r="CF101" s="16">
        <f t="shared" si="30"/>
        <v>0</v>
      </c>
      <c r="CG101" s="20"/>
      <c r="CH101" s="16">
        <f t="shared" si="31"/>
        <v>0</v>
      </c>
      <c r="CI101" s="20"/>
      <c r="CJ101" s="16">
        <f t="shared" si="32"/>
        <v>0</v>
      </c>
      <c r="CK101" s="11" t="s">
        <v>856</v>
      </c>
      <c r="CL101" s="9" t="s">
        <v>334</v>
      </c>
      <c r="CM101" s="11" t="s">
        <v>134</v>
      </c>
      <c r="CN101" s="9" t="s">
        <v>160</v>
      </c>
      <c r="CO101" s="11">
        <v>0</v>
      </c>
      <c r="CP101" s="9" t="s">
        <v>788</v>
      </c>
      <c r="CS101" s="11" t="s">
        <v>134</v>
      </c>
      <c r="CT101" s="12">
        <v>1000</v>
      </c>
      <c r="CU101" s="11" t="s">
        <v>173</v>
      </c>
      <c r="CW101" s="67" t="s">
        <v>187</v>
      </c>
      <c r="DC101" s="11" t="s">
        <v>336</v>
      </c>
      <c r="DP101" s="12"/>
      <c r="DQ101" s="35" t="str">
        <f t="shared" si="19"/>
        <v>OK</v>
      </c>
      <c r="EE101" s="21"/>
      <c r="EL101" s="12"/>
      <c r="EW101" s="10" t="s">
        <v>2073</v>
      </c>
      <c r="FR101" s="16" t="str">
        <f t="shared" si="33"/>
        <v>DF</v>
      </c>
      <c r="FS101" s="11" t="s">
        <v>763</v>
      </c>
      <c r="FT101" s="9" t="s">
        <v>276</v>
      </c>
      <c r="FU101" s="11" t="s">
        <v>276</v>
      </c>
      <c r="GD101" s="9" t="s">
        <v>227</v>
      </c>
      <c r="GE101" s="11" t="s">
        <v>193</v>
      </c>
      <c r="GF101" s="9"/>
      <c r="GH101" s="9"/>
      <c r="GI101" s="11" t="s">
        <v>134</v>
      </c>
      <c r="GJ101" s="9" t="s">
        <v>160</v>
      </c>
      <c r="GK101" s="11">
        <v>0</v>
      </c>
      <c r="GL101" s="9" t="s">
        <v>788</v>
      </c>
      <c r="GO101" s="11" t="s">
        <v>135</v>
      </c>
      <c r="GP101" s="12"/>
      <c r="GQ101" s="22" t="str">
        <f t="shared" si="34"/>
        <v>OK</v>
      </c>
      <c r="GR101" s="9" t="s">
        <v>173</v>
      </c>
      <c r="GT101" s="9" t="s">
        <v>187</v>
      </c>
      <c r="GZ101" s="9" t="s">
        <v>134</v>
      </c>
      <c r="HA101" s="11" t="s">
        <v>160</v>
      </c>
      <c r="HB101" s="9" t="s">
        <v>788</v>
      </c>
      <c r="HE101" s="21">
        <v>5000</v>
      </c>
      <c r="HF101" s="17" t="str">
        <f t="shared" si="35"/>
        <v>OK</v>
      </c>
      <c r="HG101" s="11" t="s">
        <v>250</v>
      </c>
      <c r="HM101" s="21"/>
      <c r="HN101" s="17" t="str">
        <f t="shared" si="36"/>
        <v>OK</v>
      </c>
      <c r="HQ101" s="11" t="s">
        <v>134</v>
      </c>
      <c r="HR101" s="9" t="s">
        <v>161</v>
      </c>
      <c r="HY101" s="19" t="str">
        <f t="shared" si="37"/>
        <v>OK</v>
      </c>
      <c r="HZ101" s="9" t="s">
        <v>134</v>
      </c>
      <c r="IA101" s="11" t="s">
        <v>270</v>
      </c>
      <c r="IB101" s="9" t="s">
        <v>272</v>
      </c>
      <c r="ID101" s="9" t="s">
        <v>209</v>
      </c>
      <c r="IE101" s="11" t="s">
        <v>134</v>
      </c>
      <c r="IF101" s="23">
        <v>41889</v>
      </c>
      <c r="IG101" s="23">
        <v>41889</v>
      </c>
      <c r="IH101" s="23">
        <v>41890</v>
      </c>
      <c r="II101" s="23"/>
      <c r="IJ101" s="23">
        <v>41899</v>
      </c>
      <c r="IK101" s="23">
        <v>41922</v>
      </c>
    </row>
    <row r="102" spans="1:245" x14ac:dyDescent="0.25">
      <c r="A102" s="8" t="s">
        <v>782</v>
      </c>
      <c r="B102" s="9" t="s">
        <v>61</v>
      </c>
      <c r="C102" s="10">
        <v>5300108</v>
      </c>
      <c r="D102" s="9" t="s">
        <v>779</v>
      </c>
      <c r="E102" s="10" t="s">
        <v>83</v>
      </c>
      <c r="F102" s="9" t="s">
        <v>95</v>
      </c>
      <c r="G102" s="10" t="s">
        <v>509</v>
      </c>
      <c r="H102" s="9" t="s">
        <v>780</v>
      </c>
      <c r="AH102" s="33">
        <f t="shared" si="29"/>
        <v>1</v>
      </c>
      <c r="AI102" s="11" t="s">
        <v>413</v>
      </c>
      <c r="AJ102" s="9" t="s">
        <v>84</v>
      </c>
      <c r="AN102" s="9" t="s">
        <v>101</v>
      </c>
      <c r="AO102" s="11" t="s">
        <v>773</v>
      </c>
      <c r="AP102" s="9" t="s">
        <v>85</v>
      </c>
      <c r="AU102" s="11" t="s">
        <v>788</v>
      </c>
      <c r="AV102" s="9" t="s">
        <v>83</v>
      </c>
      <c r="AW102" s="11" t="s">
        <v>95</v>
      </c>
      <c r="AX102" s="9" t="s">
        <v>413</v>
      </c>
      <c r="AY102" s="27" t="s">
        <v>773</v>
      </c>
      <c r="BA102" s="11" t="s">
        <v>113</v>
      </c>
      <c r="BB102" s="9" t="s">
        <v>86</v>
      </c>
      <c r="BM102" s="34">
        <f t="shared" si="20"/>
        <v>4</v>
      </c>
      <c r="BN102" s="9" t="s">
        <v>104</v>
      </c>
      <c r="BO102" s="11" t="s">
        <v>113</v>
      </c>
      <c r="BP102" s="9" t="s">
        <v>121</v>
      </c>
      <c r="BQ102" s="11" t="s">
        <v>135</v>
      </c>
      <c r="BR102" s="9" t="s">
        <v>135</v>
      </c>
      <c r="CC102" s="11" t="s">
        <v>145</v>
      </c>
      <c r="CD102" s="9" t="s">
        <v>135</v>
      </c>
      <c r="CE102" s="20"/>
      <c r="CF102" s="16">
        <f t="shared" si="30"/>
        <v>0</v>
      </c>
      <c r="CG102" s="20"/>
      <c r="CH102" s="16">
        <f t="shared" si="31"/>
        <v>0</v>
      </c>
      <c r="CI102" s="20"/>
      <c r="CJ102" s="16">
        <f t="shared" si="32"/>
        <v>0</v>
      </c>
      <c r="CK102" s="11" t="s">
        <v>857</v>
      </c>
      <c r="CL102" s="9" t="s">
        <v>334</v>
      </c>
      <c r="CM102" s="11" t="s">
        <v>134</v>
      </c>
      <c r="CN102" s="9" t="s">
        <v>160</v>
      </c>
      <c r="CO102" s="11">
        <v>0</v>
      </c>
      <c r="CP102" s="9" t="s">
        <v>788</v>
      </c>
      <c r="CQ102" s="11" t="s">
        <v>113</v>
      </c>
      <c r="CS102" s="11" t="s">
        <v>134</v>
      </c>
      <c r="CT102" s="12">
        <v>1000</v>
      </c>
      <c r="CU102" s="11" t="s">
        <v>173</v>
      </c>
      <c r="CW102" s="67" t="s">
        <v>187</v>
      </c>
      <c r="DC102" s="11" t="s">
        <v>336</v>
      </c>
      <c r="DP102" s="12"/>
      <c r="DQ102" s="35" t="str">
        <f t="shared" si="19"/>
        <v>OK</v>
      </c>
      <c r="EE102" s="21"/>
      <c r="EL102" s="12"/>
      <c r="EW102" s="10" t="s">
        <v>2073</v>
      </c>
      <c r="FR102" s="16" t="str">
        <f t="shared" si="33"/>
        <v>DF</v>
      </c>
      <c r="FS102" s="11" t="s">
        <v>762</v>
      </c>
      <c r="FT102" s="9" t="s">
        <v>276</v>
      </c>
      <c r="FU102" s="11" t="s">
        <v>276</v>
      </c>
      <c r="GD102" s="9" t="s">
        <v>227</v>
      </c>
      <c r="GE102" s="11" t="s">
        <v>193</v>
      </c>
      <c r="GF102" s="9"/>
      <c r="GH102" s="9"/>
      <c r="GI102" s="11" t="s">
        <v>134</v>
      </c>
      <c r="GJ102" s="9" t="s">
        <v>161</v>
      </c>
      <c r="GP102" s="12"/>
      <c r="GQ102" s="22" t="str">
        <f t="shared" si="34"/>
        <v>OK</v>
      </c>
      <c r="GZ102" s="9" t="s">
        <v>134</v>
      </c>
      <c r="HA102" s="11" t="s">
        <v>161</v>
      </c>
      <c r="HE102" s="21"/>
      <c r="HF102" s="17" t="str">
        <f t="shared" si="35"/>
        <v>OK</v>
      </c>
      <c r="HH102" s="9" t="s">
        <v>973</v>
      </c>
      <c r="HM102" s="21"/>
      <c r="HN102" s="17" t="str">
        <f t="shared" si="36"/>
        <v>OK</v>
      </c>
      <c r="HQ102" s="11" t="s">
        <v>134</v>
      </c>
      <c r="HR102" s="9" t="s">
        <v>161</v>
      </c>
      <c r="HY102" s="19" t="str">
        <f t="shared" si="37"/>
        <v>OK</v>
      </c>
      <c r="HZ102" s="9" t="s">
        <v>135</v>
      </c>
      <c r="IE102" s="11" t="s">
        <v>134</v>
      </c>
      <c r="IF102" s="23">
        <v>41892</v>
      </c>
      <c r="IG102" s="23">
        <v>41892</v>
      </c>
      <c r="IH102" s="23">
        <v>41893</v>
      </c>
      <c r="II102" s="23"/>
      <c r="IJ102" s="23">
        <v>41899</v>
      </c>
      <c r="IK102" s="23">
        <v>41901</v>
      </c>
    </row>
    <row r="103" spans="1:245" x14ac:dyDescent="0.25">
      <c r="A103" s="8" t="s">
        <v>783</v>
      </c>
      <c r="B103" s="9" t="s">
        <v>61</v>
      </c>
      <c r="C103" s="10">
        <v>5300108</v>
      </c>
      <c r="D103" s="9" t="s">
        <v>779</v>
      </c>
      <c r="E103" s="10" t="s">
        <v>83</v>
      </c>
      <c r="F103" s="9" t="s">
        <v>95</v>
      </c>
      <c r="G103" s="10" t="s">
        <v>509</v>
      </c>
      <c r="H103" s="9" t="s">
        <v>780</v>
      </c>
      <c r="AH103" s="33">
        <f t="shared" si="29"/>
        <v>1</v>
      </c>
      <c r="AI103" s="11" t="s">
        <v>788</v>
      </c>
      <c r="AJ103" s="9" t="s">
        <v>83</v>
      </c>
      <c r="AK103" s="11" t="s">
        <v>95</v>
      </c>
      <c r="AL103" s="9" t="s">
        <v>413</v>
      </c>
      <c r="AM103" s="11" t="s">
        <v>773</v>
      </c>
      <c r="AO103" s="11" t="s">
        <v>113</v>
      </c>
      <c r="AP103" s="9" t="s">
        <v>86</v>
      </c>
      <c r="BM103" s="34">
        <f t="shared" si="20"/>
        <v>2</v>
      </c>
      <c r="BN103" s="9" t="s">
        <v>104</v>
      </c>
      <c r="BO103" s="11" t="s">
        <v>113</v>
      </c>
      <c r="BP103" s="9" t="s">
        <v>120</v>
      </c>
      <c r="BQ103" s="11" t="s">
        <v>135</v>
      </c>
      <c r="BR103" s="9" t="s">
        <v>135</v>
      </c>
      <c r="CC103" s="11" t="s">
        <v>145</v>
      </c>
      <c r="CD103" s="9" t="s">
        <v>135</v>
      </c>
      <c r="CE103" s="20"/>
      <c r="CF103" s="16">
        <f t="shared" si="30"/>
        <v>0</v>
      </c>
      <c r="CG103" s="20"/>
      <c r="CH103" s="16">
        <f t="shared" si="31"/>
        <v>0</v>
      </c>
      <c r="CI103" s="20"/>
      <c r="CJ103" s="16">
        <f t="shared" si="32"/>
        <v>0</v>
      </c>
      <c r="CK103" s="11" t="s">
        <v>858</v>
      </c>
      <c r="CL103" s="9" t="s">
        <v>334</v>
      </c>
      <c r="CM103" s="11" t="s">
        <v>134</v>
      </c>
      <c r="CN103" s="9" t="s">
        <v>160</v>
      </c>
      <c r="CO103" s="11">
        <v>0</v>
      </c>
      <c r="CP103" s="9" t="s">
        <v>788</v>
      </c>
      <c r="CS103" s="11" t="s">
        <v>134</v>
      </c>
      <c r="CT103" s="12">
        <v>1000</v>
      </c>
      <c r="CU103" s="11" t="s">
        <v>173</v>
      </c>
      <c r="CW103" s="67" t="s">
        <v>187</v>
      </c>
      <c r="DC103" s="11" t="s">
        <v>336</v>
      </c>
      <c r="DP103" s="12"/>
      <c r="DQ103" s="35" t="str">
        <f t="shared" si="19"/>
        <v>OK</v>
      </c>
      <c r="EE103" s="21"/>
      <c r="EL103" s="12"/>
      <c r="EW103" s="10" t="s">
        <v>2073</v>
      </c>
      <c r="FR103" s="16" t="str">
        <f t="shared" si="33"/>
        <v>DF</v>
      </c>
      <c r="FS103" s="11" t="s">
        <v>763</v>
      </c>
      <c r="FT103" s="9" t="s">
        <v>277</v>
      </c>
      <c r="FU103" s="11" t="s">
        <v>277</v>
      </c>
      <c r="GD103" s="9" t="s">
        <v>227</v>
      </c>
      <c r="GE103" s="11" t="s">
        <v>193</v>
      </c>
      <c r="GF103" s="9"/>
      <c r="GH103" s="9"/>
      <c r="GI103" s="11" t="s">
        <v>134</v>
      </c>
      <c r="GJ103" s="9" t="s">
        <v>160</v>
      </c>
      <c r="GK103" s="11">
        <v>0</v>
      </c>
      <c r="GL103" s="9" t="s">
        <v>788</v>
      </c>
      <c r="GO103" s="11" t="s">
        <v>135</v>
      </c>
      <c r="GP103" s="12"/>
      <c r="GQ103" s="22" t="str">
        <f t="shared" si="34"/>
        <v>OK</v>
      </c>
      <c r="GR103" s="9" t="s">
        <v>173</v>
      </c>
      <c r="GT103" s="9" t="s">
        <v>187</v>
      </c>
      <c r="GZ103" s="9" t="s">
        <v>134</v>
      </c>
      <c r="HA103" s="11" t="s">
        <v>160</v>
      </c>
      <c r="HB103" s="9" t="s">
        <v>788</v>
      </c>
      <c r="HE103" s="21">
        <v>5000</v>
      </c>
      <c r="HF103" s="17" t="str">
        <f t="shared" si="35"/>
        <v>OK</v>
      </c>
      <c r="HG103" s="11" t="s">
        <v>250</v>
      </c>
      <c r="HM103" s="21"/>
      <c r="HN103" s="17" t="str">
        <f t="shared" si="36"/>
        <v>OK</v>
      </c>
      <c r="HQ103" s="11" t="s">
        <v>134</v>
      </c>
      <c r="HR103" s="9" t="s">
        <v>161</v>
      </c>
      <c r="HY103" s="19" t="str">
        <f t="shared" si="37"/>
        <v>OK</v>
      </c>
      <c r="HZ103" s="9" t="s">
        <v>134</v>
      </c>
      <c r="IA103" s="11" t="s">
        <v>270</v>
      </c>
      <c r="ID103" s="9" t="s">
        <v>209</v>
      </c>
      <c r="IE103" s="11" t="s">
        <v>134</v>
      </c>
      <c r="IF103" s="23">
        <v>41892</v>
      </c>
      <c r="IG103" s="23">
        <v>41892</v>
      </c>
      <c r="IH103" s="23">
        <v>41893</v>
      </c>
      <c r="II103" s="23"/>
      <c r="IJ103" s="23">
        <v>41901</v>
      </c>
      <c r="IK103" s="23">
        <v>42037</v>
      </c>
    </row>
    <row r="104" spans="1:245" x14ac:dyDescent="0.25">
      <c r="A104" s="8" t="s">
        <v>784</v>
      </c>
      <c r="B104" s="9" t="s">
        <v>61</v>
      </c>
      <c r="C104" s="10">
        <v>5300108</v>
      </c>
      <c r="D104" s="9" t="s">
        <v>780</v>
      </c>
      <c r="E104" s="10" t="s">
        <v>85</v>
      </c>
      <c r="J104" s="9" t="s">
        <v>2168</v>
      </c>
      <c r="K104" s="11" t="s">
        <v>83</v>
      </c>
      <c r="L104" s="9" t="s">
        <v>96</v>
      </c>
      <c r="M104" s="11" t="s">
        <v>504</v>
      </c>
      <c r="N104" s="9" t="s">
        <v>780</v>
      </c>
      <c r="AH104" s="33">
        <f t="shared" si="29"/>
        <v>2</v>
      </c>
      <c r="AI104" s="11" t="s">
        <v>773</v>
      </c>
      <c r="AJ104" s="9" t="s">
        <v>85</v>
      </c>
      <c r="AO104" s="11" t="s">
        <v>819</v>
      </c>
      <c r="AP104" s="9" t="s">
        <v>83</v>
      </c>
      <c r="AQ104" s="11" t="s">
        <v>96</v>
      </c>
      <c r="AR104" s="9" t="s">
        <v>413</v>
      </c>
      <c r="AS104" s="11" t="s">
        <v>773</v>
      </c>
      <c r="AU104" s="11" t="s">
        <v>113</v>
      </c>
      <c r="AV104" s="9" t="s">
        <v>86</v>
      </c>
      <c r="BM104" s="34">
        <f t="shared" si="20"/>
        <v>3</v>
      </c>
      <c r="BN104" s="9" t="s">
        <v>104</v>
      </c>
      <c r="BO104" s="11" t="s">
        <v>113</v>
      </c>
      <c r="BP104" s="9" t="s">
        <v>121</v>
      </c>
      <c r="BQ104" s="11" t="s">
        <v>135</v>
      </c>
      <c r="BR104" s="9" t="s">
        <v>135</v>
      </c>
      <c r="CC104" s="11" t="s">
        <v>145</v>
      </c>
      <c r="CD104" s="9" t="s">
        <v>135</v>
      </c>
      <c r="CE104" s="20"/>
      <c r="CF104" s="16">
        <f t="shared" si="30"/>
        <v>0</v>
      </c>
      <c r="CG104" s="20"/>
      <c r="CH104" s="16">
        <f t="shared" si="31"/>
        <v>0</v>
      </c>
      <c r="CI104" s="20"/>
      <c r="CJ104" s="16">
        <f t="shared" si="32"/>
        <v>0</v>
      </c>
      <c r="CK104" s="11" t="s">
        <v>859</v>
      </c>
      <c r="CL104" s="9" t="s">
        <v>334</v>
      </c>
      <c r="CM104" s="11" t="s">
        <v>134</v>
      </c>
      <c r="CN104" s="9" t="s">
        <v>160</v>
      </c>
      <c r="CO104" s="11">
        <v>0</v>
      </c>
      <c r="CP104" s="9" t="s">
        <v>773</v>
      </c>
      <c r="CQ104" s="11" t="s">
        <v>819</v>
      </c>
      <c r="CS104" s="11" t="s">
        <v>135</v>
      </c>
      <c r="CT104" s="12"/>
      <c r="CU104" s="11" t="s">
        <v>173</v>
      </c>
      <c r="CW104" s="67" t="s">
        <v>187</v>
      </c>
      <c r="DC104" s="11" t="s">
        <v>336</v>
      </c>
      <c r="DP104" s="12"/>
      <c r="DQ104" s="35" t="str">
        <f t="shared" si="19"/>
        <v>OK</v>
      </c>
      <c r="EE104" s="21"/>
      <c r="EL104" s="12"/>
      <c r="EW104" s="10" t="s">
        <v>2073</v>
      </c>
      <c r="FR104" s="16" t="str">
        <f t="shared" si="33"/>
        <v>DF</v>
      </c>
      <c r="FS104" s="11" t="s">
        <v>882</v>
      </c>
      <c r="FT104" s="9" t="s">
        <v>276</v>
      </c>
      <c r="FU104" s="11" t="s">
        <v>276</v>
      </c>
      <c r="GD104" s="9" t="s">
        <v>227</v>
      </c>
      <c r="GE104" s="11" t="s">
        <v>193</v>
      </c>
      <c r="GF104" s="9"/>
      <c r="GH104" s="9"/>
      <c r="GI104" s="11" t="s">
        <v>134</v>
      </c>
      <c r="GJ104" s="9" t="s">
        <v>160</v>
      </c>
      <c r="GK104" s="11">
        <v>0</v>
      </c>
      <c r="GL104" s="9" t="s">
        <v>773</v>
      </c>
      <c r="GM104" s="11" t="s">
        <v>819</v>
      </c>
      <c r="GO104" s="11" t="s">
        <v>135</v>
      </c>
      <c r="GP104" s="12"/>
      <c r="GQ104" s="22" t="str">
        <f t="shared" si="34"/>
        <v>OK</v>
      </c>
      <c r="GR104" s="9" t="s">
        <v>173</v>
      </c>
      <c r="GT104" s="9" t="s">
        <v>187</v>
      </c>
      <c r="GZ104" s="9" t="s">
        <v>134</v>
      </c>
      <c r="HA104" s="11" t="s">
        <v>160</v>
      </c>
      <c r="HB104" s="9" t="s">
        <v>773</v>
      </c>
      <c r="HC104" s="11" t="s">
        <v>819</v>
      </c>
      <c r="HE104" s="21">
        <v>5000</v>
      </c>
      <c r="HF104" s="17" t="str">
        <f t="shared" si="35"/>
        <v>OK</v>
      </c>
      <c r="HG104" s="11" t="s">
        <v>250</v>
      </c>
      <c r="HM104" s="21"/>
      <c r="HN104" s="17" t="str">
        <f t="shared" si="36"/>
        <v>OK</v>
      </c>
      <c r="HQ104" s="11" t="s">
        <v>134</v>
      </c>
      <c r="HR104" s="9" t="s">
        <v>160</v>
      </c>
      <c r="HS104" s="11" t="s">
        <v>773</v>
      </c>
      <c r="HT104" s="9" t="s">
        <v>819</v>
      </c>
      <c r="HV104" s="9" t="s">
        <v>134</v>
      </c>
      <c r="HW104" s="11" t="s">
        <v>263</v>
      </c>
      <c r="HX104" s="9">
        <v>5</v>
      </c>
      <c r="HY104" s="19" t="str">
        <f t="shared" si="37"/>
        <v>OK</v>
      </c>
      <c r="HZ104" s="9" t="s">
        <v>134</v>
      </c>
      <c r="IA104" s="11" t="s">
        <v>270</v>
      </c>
      <c r="ID104" s="9" t="s">
        <v>209</v>
      </c>
      <c r="IE104" s="11" t="s">
        <v>134</v>
      </c>
      <c r="IF104" s="23">
        <v>41894</v>
      </c>
      <c r="IG104" s="23">
        <v>41894</v>
      </c>
      <c r="IH104" s="23">
        <v>41895</v>
      </c>
      <c r="II104" s="23"/>
      <c r="IJ104" s="23">
        <v>41906</v>
      </c>
      <c r="IK104" s="23">
        <v>41936</v>
      </c>
    </row>
    <row r="105" spans="1:245" x14ac:dyDescent="0.25">
      <c r="A105" s="8" t="s">
        <v>785</v>
      </c>
      <c r="B105" s="9" t="s">
        <v>61</v>
      </c>
      <c r="C105" s="10">
        <v>5300108</v>
      </c>
      <c r="D105" s="9" t="s">
        <v>773</v>
      </c>
      <c r="E105" s="10" t="s">
        <v>85</v>
      </c>
      <c r="AH105" s="33">
        <f t="shared" si="29"/>
        <v>1</v>
      </c>
      <c r="AI105" s="11" t="s">
        <v>780</v>
      </c>
      <c r="AJ105" s="9" t="s">
        <v>85</v>
      </c>
      <c r="AO105" s="11" t="s">
        <v>779</v>
      </c>
      <c r="AP105" s="9" t="s">
        <v>83</v>
      </c>
      <c r="AQ105" s="11" t="s">
        <v>95</v>
      </c>
      <c r="AR105" s="9" t="s">
        <v>509</v>
      </c>
      <c r="AS105" s="11" t="s">
        <v>780</v>
      </c>
      <c r="AU105" s="11" t="s">
        <v>113</v>
      </c>
      <c r="AV105" s="9" t="s">
        <v>86</v>
      </c>
      <c r="BM105" s="34">
        <f t="shared" si="20"/>
        <v>3</v>
      </c>
      <c r="BN105" s="9" t="s">
        <v>104</v>
      </c>
      <c r="BO105" s="11" t="s">
        <v>113</v>
      </c>
      <c r="BP105" s="9" t="s">
        <v>120</v>
      </c>
      <c r="BQ105" s="11" t="s">
        <v>135</v>
      </c>
      <c r="BR105" s="9" t="s">
        <v>135</v>
      </c>
      <c r="CC105" s="11" t="s">
        <v>145</v>
      </c>
      <c r="CD105" s="9" t="s">
        <v>135</v>
      </c>
      <c r="CE105" s="20"/>
      <c r="CF105" s="16">
        <f t="shared" si="30"/>
        <v>0</v>
      </c>
      <c r="CG105" s="20"/>
      <c r="CH105" s="16">
        <f t="shared" si="31"/>
        <v>0</v>
      </c>
      <c r="CI105" s="20"/>
      <c r="CJ105" s="16">
        <f t="shared" si="32"/>
        <v>0</v>
      </c>
      <c r="CK105" s="11" t="s">
        <v>860</v>
      </c>
      <c r="CL105" s="9" t="s">
        <v>334</v>
      </c>
      <c r="CM105" s="11" t="s">
        <v>134</v>
      </c>
      <c r="CN105" s="9" t="s">
        <v>161</v>
      </c>
      <c r="CT105" s="12"/>
      <c r="CW105" s="67"/>
      <c r="CZ105" s="9" t="s">
        <v>2057</v>
      </c>
      <c r="DC105" s="11" t="s">
        <v>334</v>
      </c>
      <c r="DD105" s="9" t="s">
        <v>193</v>
      </c>
      <c r="DH105" s="9" t="s">
        <v>209</v>
      </c>
      <c r="DI105" s="11" t="s">
        <v>134</v>
      </c>
      <c r="DJ105" s="9" t="s">
        <v>161</v>
      </c>
      <c r="DP105" s="12"/>
      <c r="DQ105" s="35" t="str">
        <f t="shared" si="19"/>
        <v>OK</v>
      </c>
      <c r="DW105" s="11" t="s">
        <v>2057</v>
      </c>
      <c r="DZ105" s="9" t="s">
        <v>135</v>
      </c>
      <c r="EE105" s="21"/>
      <c r="EL105" s="12"/>
      <c r="EO105" s="11" t="s">
        <v>134</v>
      </c>
      <c r="EP105" s="9" t="s">
        <v>161</v>
      </c>
      <c r="EW105" s="10" t="s">
        <v>269</v>
      </c>
      <c r="EX105" s="9" t="s">
        <v>773</v>
      </c>
      <c r="EY105" s="11" t="s">
        <v>361</v>
      </c>
      <c r="EZ105" s="9" t="s">
        <v>780</v>
      </c>
      <c r="FA105" s="11" t="s">
        <v>360</v>
      </c>
      <c r="FB105" s="9" t="s">
        <v>779</v>
      </c>
      <c r="FC105" s="11" t="s">
        <v>360</v>
      </c>
      <c r="FD105" s="9" t="s">
        <v>113</v>
      </c>
      <c r="FE105" s="11" t="s">
        <v>360</v>
      </c>
      <c r="FR105" s="16" t="str">
        <f t="shared" si="33"/>
        <v>DF</v>
      </c>
      <c r="FS105" s="11" t="s">
        <v>762</v>
      </c>
      <c r="FT105" s="9" t="s">
        <v>276</v>
      </c>
      <c r="FU105" s="11" t="s">
        <v>276</v>
      </c>
      <c r="FV105" s="9" t="s">
        <v>193</v>
      </c>
      <c r="GD105" s="9" t="s">
        <v>209</v>
      </c>
      <c r="GE105" s="11" t="s">
        <v>193</v>
      </c>
      <c r="GF105" s="9"/>
      <c r="GH105" s="9"/>
      <c r="GI105" s="11" t="s">
        <v>134</v>
      </c>
      <c r="GJ105" s="9" t="s">
        <v>161</v>
      </c>
      <c r="GP105" s="12"/>
      <c r="GQ105" s="22" t="str">
        <f t="shared" si="34"/>
        <v>OK</v>
      </c>
      <c r="GW105" s="11" t="s">
        <v>2057</v>
      </c>
      <c r="GZ105" s="9" t="s">
        <v>135</v>
      </c>
      <c r="HE105" s="21"/>
      <c r="HF105" s="17" t="str">
        <f t="shared" si="35"/>
        <v>OK</v>
      </c>
      <c r="HM105" s="21"/>
      <c r="HN105" s="17" t="str">
        <f t="shared" si="36"/>
        <v>OK</v>
      </c>
      <c r="HQ105" s="11" t="s">
        <v>135</v>
      </c>
      <c r="HY105" s="19" t="str">
        <f t="shared" si="37"/>
        <v>OK</v>
      </c>
      <c r="HZ105" s="9" t="s">
        <v>135</v>
      </c>
      <c r="IE105" s="11" t="s">
        <v>134</v>
      </c>
      <c r="IF105" s="23">
        <v>41895</v>
      </c>
      <c r="IG105" s="23">
        <v>41895</v>
      </c>
      <c r="IH105" s="23">
        <v>41896</v>
      </c>
      <c r="II105" s="23">
        <v>41904</v>
      </c>
      <c r="IJ105" s="23">
        <v>41912</v>
      </c>
      <c r="IK105" s="23">
        <v>41915</v>
      </c>
    </row>
    <row r="106" spans="1:245" x14ac:dyDescent="0.25">
      <c r="A106" s="8" t="s">
        <v>786</v>
      </c>
      <c r="B106" s="9" t="s">
        <v>61</v>
      </c>
      <c r="C106" s="10">
        <v>5300108</v>
      </c>
      <c r="D106" s="9" t="s">
        <v>780</v>
      </c>
      <c r="E106" s="10" t="s">
        <v>85</v>
      </c>
      <c r="J106" s="9" t="s">
        <v>2168</v>
      </c>
      <c r="K106" s="11" t="s">
        <v>83</v>
      </c>
      <c r="L106" s="9" t="s">
        <v>96</v>
      </c>
      <c r="M106" s="11" t="s">
        <v>504</v>
      </c>
      <c r="N106" s="9" t="s">
        <v>780</v>
      </c>
      <c r="AH106" s="33">
        <f t="shared" si="29"/>
        <v>2</v>
      </c>
      <c r="AI106" s="11" t="s">
        <v>113</v>
      </c>
      <c r="AJ106" s="9" t="s">
        <v>86</v>
      </c>
      <c r="AO106" s="11" t="s">
        <v>820</v>
      </c>
      <c r="AP106" s="9" t="s">
        <v>90</v>
      </c>
      <c r="BM106" s="34">
        <f t="shared" si="20"/>
        <v>2</v>
      </c>
      <c r="BN106" s="9" t="s">
        <v>104</v>
      </c>
      <c r="BO106" s="11" t="s">
        <v>113</v>
      </c>
      <c r="BP106" s="9" t="s">
        <v>390</v>
      </c>
      <c r="BQ106" s="11" t="s">
        <v>135</v>
      </c>
      <c r="BR106" s="9" t="s">
        <v>135</v>
      </c>
      <c r="BS106" s="11" t="s">
        <v>104</v>
      </c>
      <c r="BT106" s="9" t="s">
        <v>113</v>
      </c>
      <c r="BU106" s="11" t="s">
        <v>390</v>
      </c>
      <c r="BV106" s="9" t="s">
        <v>135</v>
      </c>
      <c r="BW106" s="11" t="s">
        <v>135</v>
      </c>
      <c r="CC106" s="11" t="s">
        <v>145</v>
      </c>
      <c r="CD106" s="9" t="s">
        <v>135</v>
      </c>
      <c r="CE106" s="20"/>
      <c r="CF106" s="16">
        <f t="shared" si="30"/>
        <v>0</v>
      </c>
      <c r="CG106" s="20"/>
      <c r="CH106" s="16">
        <f t="shared" si="31"/>
        <v>0</v>
      </c>
      <c r="CI106" s="20"/>
      <c r="CJ106" s="16">
        <f t="shared" si="32"/>
        <v>0</v>
      </c>
      <c r="CK106" s="11" t="s">
        <v>861</v>
      </c>
      <c r="CL106" s="9" t="s">
        <v>334</v>
      </c>
      <c r="CM106" s="11" t="s">
        <v>134</v>
      </c>
      <c r="CN106" s="9" t="s">
        <v>160</v>
      </c>
      <c r="CO106" s="11">
        <v>48</v>
      </c>
      <c r="CP106" s="9" t="s">
        <v>113</v>
      </c>
      <c r="CS106" s="11" t="s">
        <v>134</v>
      </c>
      <c r="CT106" s="12">
        <v>10000</v>
      </c>
      <c r="CU106" s="11" t="s">
        <v>173</v>
      </c>
      <c r="CW106" s="67" t="s">
        <v>187</v>
      </c>
      <c r="CX106" s="9" t="s">
        <v>599</v>
      </c>
      <c r="DC106" s="11" t="s">
        <v>336</v>
      </c>
      <c r="DP106" s="12"/>
      <c r="DQ106" s="35" t="str">
        <f t="shared" si="19"/>
        <v>OK</v>
      </c>
      <c r="EE106" s="21"/>
      <c r="EL106" s="12"/>
      <c r="EW106" s="10" t="s">
        <v>2073</v>
      </c>
      <c r="FR106" s="16" t="str">
        <f t="shared" si="33"/>
        <v>DF</v>
      </c>
      <c r="FS106" s="11" t="s">
        <v>882</v>
      </c>
      <c r="FT106" s="9" t="s">
        <v>276</v>
      </c>
      <c r="FU106" s="11" t="s">
        <v>276</v>
      </c>
      <c r="FV106" s="9" t="s">
        <v>195</v>
      </c>
      <c r="GD106" s="9" t="s">
        <v>227</v>
      </c>
      <c r="GE106" s="11" t="s">
        <v>193</v>
      </c>
      <c r="GF106" s="9"/>
      <c r="GH106" s="9"/>
      <c r="GI106" s="11" t="s">
        <v>135</v>
      </c>
      <c r="GP106" s="12"/>
      <c r="GQ106" s="22" t="str">
        <f t="shared" si="34"/>
        <v>OK</v>
      </c>
      <c r="GZ106" s="9" t="s">
        <v>134</v>
      </c>
      <c r="HA106" s="11" t="s">
        <v>160</v>
      </c>
      <c r="HB106" s="9" t="s">
        <v>820</v>
      </c>
      <c r="HE106" s="21">
        <v>5000</v>
      </c>
      <c r="HF106" s="17" t="str">
        <f t="shared" si="35"/>
        <v>OK</v>
      </c>
      <c r="HG106" s="11" t="s">
        <v>250</v>
      </c>
      <c r="HM106" s="21"/>
      <c r="HN106" s="17" t="str">
        <f t="shared" si="36"/>
        <v>OK</v>
      </c>
      <c r="HQ106" s="11" t="s">
        <v>135</v>
      </c>
      <c r="HY106" s="19" t="str">
        <f t="shared" si="37"/>
        <v>OK</v>
      </c>
      <c r="HZ106" s="9" t="s">
        <v>134</v>
      </c>
      <c r="IA106" s="11" t="s">
        <v>270</v>
      </c>
      <c r="ID106" s="9" t="s">
        <v>209</v>
      </c>
      <c r="IE106" s="11" t="s">
        <v>134</v>
      </c>
      <c r="IF106" s="23">
        <v>41896</v>
      </c>
      <c r="IG106" s="23">
        <v>41896</v>
      </c>
      <c r="IH106" s="23">
        <v>41897</v>
      </c>
      <c r="II106" s="23"/>
      <c r="IJ106" s="23">
        <v>41915</v>
      </c>
      <c r="IK106" s="23">
        <v>42478</v>
      </c>
    </row>
    <row r="107" spans="1:245" x14ac:dyDescent="0.25">
      <c r="A107" s="8" t="s">
        <v>787</v>
      </c>
      <c r="B107" s="9" t="s">
        <v>61</v>
      </c>
      <c r="C107" s="10">
        <v>5300108</v>
      </c>
      <c r="D107" s="9" t="s">
        <v>773</v>
      </c>
      <c r="E107" s="10" t="s">
        <v>85</v>
      </c>
      <c r="J107" s="9" t="s">
        <v>788</v>
      </c>
      <c r="K107" s="11" t="s">
        <v>83</v>
      </c>
      <c r="L107" s="9" t="s">
        <v>95</v>
      </c>
      <c r="M107" s="11" t="s">
        <v>413</v>
      </c>
      <c r="N107" s="9" t="s">
        <v>773</v>
      </c>
      <c r="AH107" s="33">
        <f t="shared" si="29"/>
        <v>2</v>
      </c>
      <c r="AI107" s="11" t="s">
        <v>695</v>
      </c>
      <c r="AJ107" s="9" t="s">
        <v>85</v>
      </c>
      <c r="BM107" s="34">
        <f t="shared" si="20"/>
        <v>1</v>
      </c>
      <c r="BN107" s="9" t="s">
        <v>104</v>
      </c>
      <c r="BO107" s="11" t="s">
        <v>113</v>
      </c>
      <c r="BP107" s="9" t="s">
        <v>120</v>
      </c>
      <c r="BQ107" s="11" t="s">
        <v>135</v>
      </c>
      <c r="BR107" s="9" t="s">
        <v>135</v>
      </c>
      <c r="CC107" s="11" t="s">
        <v>145</v>
      </c>
      <c r="CD107" s="9" t="s">
        <v>135</v>
      </c>
      <c r="CE107" s="20"/>
      <c r="CF107" s="16">
        <f t="shared" si="30"/>
        <v>0</v>
      </c>
      <c r="CG107" s="20"/>
      <c r="CH107" s="16">
        <f t="shared" si="31"/>
        <v>0</v>
      </c>
      <c r="CI107" s="20"/>
      <c r="CJ107" s="16">
        <f t="shared" si="32"/>
        <v>0</v>
      </c>
      <c r="CK107" s="11" t="s">
        <v>862</v>
      </c>
      <c r="CL107" s="9" t="s">
        <v>334</v>
      </c>
      <c r="CM107" s="11" t="s">
        <v>134</v>
      </c>
      <c r="CN107" s="9" t="s">
        <v>160</v>
      </c>
      <c r="CO107" s="11">
        <v>0</v>
      </c>
      <c r="CP107" s="9" t="s">
        <v>695</v>
      </c>
      <c r="CS107" s="11" t="s">
        <v>134</v>
      </c>
      <c r="CT107" s="12">
        <v>20000</v>
      </c>
      <c r="CU107" s="11" t="s">
        <v>173</v>
      </c>
      <c r="CW107" s="67" t="s">
        <v>2057</v>
      </c>
      <c r="DC107" s="11" t="s">
        <v>336</v>
      </c>
      <c r="DP107" s="12"/>
      <c r="DQ107" s="35" t="str">
        <f t="shared" si="19"/>
        <v>OK</v>
      </c>
      <c r="EE107" s="21"/>
      <c r="EL107" s="12"/>
      <c r="EW107" s="10" t="s">
        <v>2073</v>
      </c>
      <c r="FR107" s="16" t="str">
        <f t="shared" si="33"/>
        <v>DF</v>
      </c>
      <c r="FS107" s="11" t="s">
        <v>882</v>
      </c>
      <c r="FT107" s="9" t="s">
        <v>276</v>
      </c>
      <c r="FU107" s="11" t="s">
        <v>276</v>
      </c>
      <c r="GD107" s="9" t="s">
        <v>227</v>
      </c>
      <c r="GE107" s="11" t="s">
        <v>193</v>
      </c>
      <c r="GF107" s="9"/>
      <c r="GH107" s="9"/>
      <c r="GI107" s="11" t="s">
        <v>134</v>
      </c>
      <c r="GJ107" s="9" t="s">
        <v>160</v>
      </c>
      <c r="GK107" s="11">
        <v>0</v>
      </c>
      <c r="GL107" s="9" t="s">
        <v>695</v>
      </c>
      <c r="GO107" s="11" t="s">
        <v>134</v>
      </c>
      <c r="GP107" s="12">
        <v>20000</v>
      </c>
      <c r="GQ107" s="22" t="str">
        <f t="shared" si="34"/>
        <v>OK</v>
      </c>
      <c r="GR107" s="9" t="s">
        <v>173</v>
      </c>
      <c r="GT107" s="9" t="s">
        <v>2057</v>
      </c>
      <c r="GZ107" s="9" t="s">
        <v>135</v>
      </c>
      <c r="HE107" s="21"/>
      <c r="HF107" s="17" t="str">
        <f t="shared" si="35"/>
        <v>OK</v>
      </c>
      <c r="HM107" s="21"/>
      <c r="HN107" s="17" t="str">
        <f t="shared" si="36"/>
        <v>OK</v>
      </c>
      <c r="HQ107" s="11" t="s">
        <v>134</v>
      </c>
      <c r="HR107" s="9" t="s">
        <v>160</v>
      </c>
      <c r="HS107" s="11" t="s">
        <v>695</v>
      </c>
      <c r="HV107" s="9" t="s">
        <v>135</v>
      </c>
      <c r="HW107" s="11" t="s">
        <v>263</v>
      </c>
      <c r="HX107" s="9">
        <v>5</v>
      </c>
      <c r="HY107" s="19" t="str">
        <f t="shared" si="37"/>
        <v>OK</v>
      </c>
      <c r="HZ107" s="9" t="s">
        <v>135</v>
      </c>
      <c r="IE107" s="11" t="s">
        <v>134</v>
      </c>
      <c r="IF107" s="23">
        <v>41899</v>
      </c>
      <c r="IG107" s="23">
        <v>41899</v>
      </c>
      <c r="IH107" s="23">
        <v>41900</v>
      </c>
      <c r="II107" s="23"/>
      <c r="IJ107" s="23">
        <v>41906</v>
      </c>
      <c r="IK107" s="23">
        <v>41908</v>
      </c>
    </row>
    <row r="108" spans="1:245" x14ac:dyDescent="0.25">
      <c r="A108" s="8" t="s">
        <v>789</v>
      </c>
      <c r="B108" s="9" t="s">
        <v>61</v>
      </c>
      <c r="C108" s="10">
        <v>5300108</v>
      </c>
      <c r="D108" s="9" t="s">
        <v>2084</v>
      </c>
      <c r="E108" s="11" t="s">
        <v>83</v>
      </c>
      <c r="F108" s="9" t="s">
        <v>95</v>
      </c>
      <c r="G108" s="10" t="s">
        <v>484</v>
      </c>
      <c r="H108" s="9" t="s">
        <v>698</v>
      </c>
      <c r="AH108" s="33">
        <f t="shared" si="29"/>
        <v>1</v>
      </c>
      <c r="AI108" s="11" t="s">
        <v>773</v>
      </c>
      <c r="AJ108" s="9" t="s">
        <v>85</v>
      </c>
      <c r="AO108" s="11" t="s">
        <v>788</v>
      </c>
      <c r="AP108" s="9" t="s">
        <v>83</v>
      </c>
      <c r="AQ108" s="11" t="s">
        <v>95</v>
      </c>
      <c r="AR108" s="9" t="s">
        <v>413</v>
      </c>
      <c r="AS108" s="11" t="s">
        <v>773</v>
      </c>
      <c r="AU108" s="11" t="s">
        <v>821</v>
      </c>
      <c r="AV108" s="9" t="s">
        <v>88</v>
      </c>
      <c r="BA108" s="11" t="s">
        <v>822</v>
      </c>
      <c r="BB108" s="9" t="s">
        <v>88</v>
      </c>
      <c r="BM108" s="34">
        <v>4</v>
      </c>
      <c r="BN108" s="9" t="s">
        <v>111</v>
      </c>
      <c r="BP108" s="9" t="s">
        <v>123</v>
      </c>
      <c r="BQ108" s="11" t="s">
        <v>135</v>
      </c>
      <c r="BR108" s="9" t="s">
        <v>135</v>
      </c>
      <c r="BS108" s="11" t="s">
        <v>111</v>
      </c>
      <c r="BU108" s="11" t="s">
        <v>123</v>
      </c>
      <c r="BV108" s="9" t="s">
        <v>135</v>
      </c>
      <c r="BW108" s="11" t="s">
        <v>135</v>
      </c>
      <c r="CC108" s="11" t="s">
        <v>145</v>
      </c>
      <c r="CD108" s="9" t="s">
        <v>135</v>
      </c>
      <c r="CE108" s="20"/>
      <c r="CF108" s="16">
        <v>0</v>
      </c>
      <c r="CG108" s="20"/>
      <c r="CH108" s="16">
        <v>0</v>
      </c>
      <c r="CI108" s="20"/>
      <c r="CJ108" s="16">
        <v>0</v>
      </c>
      <c r="CK108" s="11" t="s">
        <v>863</v>
      </c>
      <c r="CL108" s="9" t="s">
        <v>334</v>
      </c>
      <c r="CM108" s="11" t="s">
        <v>134</v>
      </c>
      <c r="CN108" s="9" t="s">
        <v>160</v>
      </c>
      <c r="CO108" s="11">
        <v>0</v>
      </c>
      <c r="CP108" s="9" t="s">
        <v>773</v>
      </c>
      <c r="CQ108" s="11" t="s">
        <v>821</v>
      </c>
      <c r="CR108" s="9" t="s">
        <v>822</v>
      </c>
      <c r="CS108" s="11" t="s">
        <v>135</v>
      </c>
      <c r="CT108" s="12"/>
      <c r="CU108" s="11" t="s">
        <v>173</v>
      </c>
      <c r="CW108" s="67" t="s">
        <v>405</v>
      </c>
      <c r="DC108" s="11" t="s">
        <v>334</v>
      </c>
      <c r="DD108" s="9" t="s">
        <v>193</v>
      </c>
      <c r="DH108" s="9" t="s">
        <v>209</v>
      </c>
      <c r="DI108" s="11" t="s">
        <v>134</v>
      </c>
      <c r="DJ108" s="9" t="s">
        <v>160</v>
      </c>
      <c r="DL108" s="9" t="s">
        <v>773</v>
      </c>
      <c r="DM108" s="11" t="s">
        <v>821</v>
      </c>
      <c r="DN108" s="9" t="s">
        <v>822</v>
      </c>
      <c r="DO108" s="11" t="s">
        <v>135</v>
      </c>
      <c r="DP108" s="12"/>
      <c r="DQ108" s="35" t="s">
        <v>1717</v>
      </c>
      <c r="DR108" s="9" t="s">
        <v>173</v>
      </c>
      <c r="DT108" s="9" t="s">
        <v>405</v>
      </c>
      <c r="DU108" s="11" t="s">
        <v>179</v>
      </c>
      <c r="DZ108" s="9" t="s">
        <v>134</v>
      </c>
      <c r="EA108" s="11" t="s">
        <v>160</v>
      </c>
      <c r="EB108" s="9" t="s">
        <v>773</v>
      </c>
      <c r="EC108" s="11" t="s">
        <v>822</v>
      </c>
      <c r="ED108" s="9" t="s">
        <v>821</v>
      </c>
      <c r="EE108" s="21">
        <v>53205</v>
      </c>
      <c r="EF108" s="9" t="s">
        <v>179</v>
      </c>
      <c r="EL108" s="12"/>
      <c r="EO108" s="11" t="s">
        <v>135</v>
      </c>
      <c r="EW108" s="10" t="s">
        <v>269</v>
      </c>
      <c r="EX108" s="9" t="s">
        <v>788</v>
      </c>
      <c r="EY108" s="11" t="s">
        <v>361</v>
      </c>
      <c r="EZ108" s="9" t="s">
        <v>773</v>
      </c>
      <c r="FA108" s="11" t="s">
        <v>361</v>
      </c>
      <c r="FB108" s="9" t="s">
        <v>821</v>
      </c>
      <c r="FC108" s="11" t="s">
        <v>362</v>
      </c>
      <c r="FD108" s="9" t="s">
        <v>2084</v>
      </c>
      <c r="FE108" s="11" t="s">
        <v>360</v>
      </c>
      <c r="FR108" s="16" t="s">
        <v>61</v>
      </c>
      <c r="FS108" s="11" t="s">
        <v>883</v>
      </c>
      <c r="FT108" s="9" t="s">
        <v>277</v>
      </c>
      <c r="FU108" s="11" t="s">
        <v>277</v>
      </c>
      <c r="FV108" s="9" t="s">
        <v>195</v>
      </c>
      <c r="FW108" s="11" t="s">
        <v>284</v>
      </c>
      <c r="GD108" s="9" t="s">
        <v>209</v>
      </c>
      <c r="GE108" s="11" t="s">
        <v>193</v>
      </c>
      <c r="GF108" s="9"/>
      <c r="GH108" s="9"/>
      <c r="GI108" s="11" t="s">
        <v>134</v>
      </c>
      <c r="GJ108" s="9" t="s">
        <v>160</v>
      </c>
      <c r="GL108" s="9" t="s">
        <v>773</v>
      </c>
      <c r="GM108" s="11" t="s">
        <v>821</v>
      </c>
      <c r="GN108" s="9" t="s">
        <v>822</v>
      </c>
      <c r="GO108" s="11" t="s">
        <v>135</v>
      </c>
      <c r="GP108" s="12"/>
      <c r="GQ108" s="22" t="s">
        <v>191</v>
      </c>
      <c r="GR108" s="9" t="s">
        <v>173</v>
      </c>
      <c r="GT108" s="9" t="s">
        <v>191</v>
      </c>
      <c r="GU108" s="11" t="s">
        <v>191</v>
      </c>
      <c r="GW108" s="11" t="s">
        <v>405</v>
      </c>
      <c r="GX108" s="9" t="s">
        <v>179</v>
      </c>
      <c r="GZ108" s="9" t="s">
        <v>135</v>
      </c>
      <c r="HE108" s="21"/>
      <c r="HF108" s="17"/>
      <c r="HM108" s="21"/>
      <c r="HN108" s="17"/>
      <c r="HQ108" s="11" t="s">
        <v>135</v>
      </c>
      <c r="HZ108" s="9" t="s">
        <v>135</v>
      </c>
      <c r="IE108" s="11" t="s">
        <v>134</v>
      </c>
      <c r="IF108" s="23">
        <v>41901</v>
      </c>
      <c r="IG108" s="23">
        <v>41901</v>
      </c>
      <c r="IH108" s="23">
        <v>41902</v>
      </c>
      <c r="II108" s="23">
        <v>41926</v>
      </c>
      <c r="IJ108" s="23">
        <v>41937</v>
      </c>
      <c r="IK108" s="23">
        <v>41940</v>
      </c>
    </row>
    <row r="109" spans="1:245" x14ac:dyDescent="0.25">
      <c r="A109" s="8" t="s">
        <v>790</v>
      </c>
      <c r="B109" s="9" t="s">
        <v>61</v>
      </c>
      <c r="C109" s="10">
        <v>5300108</v>
      </c>
      <c r="D109" s="9" t="s">
        <v>780</v>
      </c>
      <c r="E109" s="10" t="s">
        <v>85</v>
      </c>
      <c r="J109" s="9" t="s">
        <v>779</v>
      </c>
      <c r="K109" s="11" t="s">
        <v>83</v>
      </c>
      <c r="L109" s="9" t="s">
        <v>95</v>
      </c>
      <c r="M109" s="11" t="s">
        <v>509</v>
      </c>
      <c r="N109" s="9" t="s">
        <v>780</v>
      </c>
      <c r="AH109" s="33">
        <f t="shared" si="29"/>
        <v>2</v>
      </c>
      <c r="AI109" s="11" t="s">
        <v>113</v>
      </c>
      <c r="AJ109" s="9" t="s">
        <v>86</v>
      </c>
      <c r="BM109" s="34">
        <f t="shared" si="20"/>
        <v>1</v>
      </c>
      <c r="BN109" s="9" t="s">
        <v>104</v>
      </c>
      <c r="BO109" s="11" t="s">
        <v>113</v>
      </c>
      <c r="BP109" s="9" t="s">
        <v>391</v>
      </c>
      <c r="BQ109" s="11" t="s">
        <v>135</v>
      </c>
      <c r="BR109" s="9" t="s">
        <v>135</v>
      </c>
      <c r="CC109" s="11" t="s">
        <v>145</v>
      </c>
      <c r="CD109" s="9" t="s">
        <v>135</v>
      </c>
      <c r="CE109" s="20"/>
      <c r="CF109" s="16">
        <f>IF(ISBLANK(CE109),0,(VLOOKUP(CE109,$A$2:$CC$484,81,)))</f>
        <v>0</v>
      </c>
      <c r="CG109" s="20"/>
      <c r="CH109" s="16">
        <f>IF(ISBLANK(CG109),0,(VLOOKUP(CG109,$A$2:$CC$484,81,)))</f>
        <v>0</v>
      </c>
      <c r="CI109" s="20"/>
      <c r="CJ109" s="16">
        <f>IF(ISBLANK(CI109),0,(VLOOKUP(CI109,$A$2:$CC$484,81,)))</f>
        <v>0</v>
      </c>
      <c r="CK109" s="11" t="s">
        <v>864</v>
      </c>
      <c r="CL109" s="9" t="s">
        <v>334</v>
      </c>
      <c r="CM109" s="11" t="s">
        <v>134</v>
      </c>
      <c r="CN109" s="9" t="s">
        <v>160</v>
      </c>
      <c r="CO109" s="11">
        <v>0</v>
      </c>
      <c r="CP109" s="9" t="s">
        <v>113</v>
      </c>
      <c r="CS109" s="11" t="s">
        <v>134</v>
      </c>
      <c r="CT109" s="12">
        <v>10000</v>
      </c>
      <c r="CU109" s="11" t="s">
        <v>174</v>
      </c>
      <c r="CW109" s="67" t="s">
        <v>2057</v>
      </c>
      <c r="CX109" s="9" t="s">
        <v>599</v>
      </c>
      <c r="DC109" s="11" t="s">
        <v>336</v>
      </c>
      <c r="DP109" s="12"/>
      <c r="DQ109" s="35" t="str">
        <f t="shared" si="19"/>
        <v>OK</v>
      </c>
      <c r="EE109" s="21"/>
      <c r="EL109" s="12"/>
      <c r="EW109" s="10" t="s">
        <v>2073</v>
      </c>
      <c r="FR109" s="16" t="str">
        <f>B109</f>
        <v>DF</v>
      </c>
      <c r="FS109" s="11" t="s">
        <v>882</v>
      </c>
      <c r="FT109" s="9" t="s">
        <v>277</v>
      </c>
      <c r="FU109" s="11" t="s">
        <v>277</v>
      </c>
      <c r="GD109" s="9" t="s">
        <v>227</v>
      </c>
      <c r="GE109" s="11" t="s">
        <v>193</v>
      </c>
      <c r="GF109" s="9"/>
      <c r="GH109" s="9"/>
      <c r="GI109" s="11" t="s">
        <v>134</v>
      </c>
      <c r="GJ109" s="9" t="s">
        <v>160</v>
      </c>
      <c r="GK109" s="11">
        <v>0</v>
      </c>
      <c r="GL109" s="9" t="s">
        <v>113</v>
      </c>
      <c r="GO109" s="11" t="s">
        <v>134</v>
      </c>
      <c r="GP109" s="12">
        <v>10000</v>
      </c>
      <c r="GQ109" s="22" t="str">
        <f>IF(OR((AND(GD109="Mantém",GP109=DP109)),GD109="Mantém - Ind.",GD109="Reforma Total", GD109="Parcial - Agrava",GD109="Parcial - Relaxa",GD109="Reverte",GD109="Inaplicável",GJ109="Indefere",GJ109=""),"OK","REVER")</f>
        <v>OK</v>
      </c>
      <c r="GR109" s="9" t="s">
        <v>174</v>
      </c>
      <c r="GT109" s="9" t="s">
        <v>2057</v>
      </c>
      <c r="GU109" s="11" t="s">
        <v>599</v>
      </c>
      <c r="GZ109" s="9" t="s">
        <v>135</v>
      </c>
      <c r="HE109" s="21"/>
      <c r="HF109" s="17" t="str">
        <f>IF(OR((AND(GD109="Mantém",HE109=EE109)),GD109="Reverte",GD109="Inaplicável",HA109="Indefere",HA109=""),"OK","REVER")</f>
        <v>OK</v>
      </c>
      <c r="HM109" s="21"/>
      <c r="HN109" s="17" t="str">
        <f>IF(OR((AND(GO109="Mantém",HM109=EM109)),GO109="Reverte",GO109="Inaplicável",HI109="Indefere",HI109=""),"OK","REVER")</f>
        <v>OK</v>
      </c>
      <c r="HQ109" s="11" t="s">
        <v>135</v>
      </c>
      <c r="HY109" s="19" t="str">
        <f>IF(OR((AND(GD109="Mantém",HX109=EV109)),GD109="Reverte",GD109="Inaplicável",HR109="Indefere",HR109=""),"OK","REVER")</f>
        <v>OK</v>
      </c>
      <c r="HZ109" s="9" t="s">
        <v>135</v>
      </c>
      <c r="IE109" s="11" t="s">
        <v>134</v>
      </c>
      <c r="IF109" s="23">
        <v>41901</v>
      </c>
      <c r="IG109" s="23">
        <v>41901</v>
      </c>
      <c r="IH109" s="23">
        <v>41902</v>
      </c>
      <c r="II109" s="23"/>
      <c r="IJ109" s="23">
        <v>41912</v>
      </c>
      <c r="IK109" s="23">
        <v>41915</v>
      </c>
    </row>
    <row r="110" spans="1:245" x14ac:dyDescent="0.25">
      <c r="A110" s="8" t="s">
        <v>791</v>
      </c>
      <c r="B110" s="9" t="s">
        <v>61</v>
      </c>
      <c r="C110" s="10">
        <v>5300108</v>
      </c>
      <c r="D110" s="9" t="s">
        <v>788</v>
      </c>
      <c r="E110" s="10" t="s">
        <v>83</v>
      </c>
      <c r="F110" s="9" t="s">
        <v>95</v>
      </c>
      <c r="G110" s="10" t="s">
        <v>413</v>
      </c>
      <c r="H110" s="9" t="s">
        <v>773</v>
      </c>
      <c r="AH110" s="33">
        <f t="shared" si="29"/>
        <v>1</v>
      </c>
      <c r="AI110" s="11" t="s">
        <v>779</v>
      </c>
      <c r="AJ110" s="9" t="s">
        <v>83</v>
      </c>
      <c r="AK110" s="11" t="s">
        <v>95</v>
      </c>
      <c r="AL110" s="9" t="s">
        <v>509</v>
      </c>
      <c r="AM110" s="11" t="s">
        <v>780</v>
      </c>
      <c r="BM110" s="34">
        <f t="shared" si="20"/>
        <v>1</v>
      </c>
      <c r="BN110" s="9" t="s">
        <v>104</v>
      </c>
      <c r="BO110" s="11" t="s">
        <v>113</v>
      </c>
      <c r="BP110" s="9" t="s">
        <v>120</v>
      </c>
      <c r="BQ110" s="11" t="s">
        <v>135</v>
      </c>
      <c r="BR110" s="9" t="s">
        <v>135</v>
      </c>
      <c r="CC110" s="11" t="s">
        <v>145</v>
      </c>
      <c r="CD110" s="9" t="s">
        <v>135</v>
      </c>
      <c r="CE110" s="20"/>
      <c r="CF110" s="16">
        <f>IF(ISBLANK(CE110),0,(VLOOKUP(CE110,$A$2:$CC$484,81,)))</f>
        <v>0</v>
      </c>
      <c r="CG110" s="20"/>
      <c r="CH110" s="16">
        <f>IF(ISBLANK(CG110),0,(VLOOKUP(CG110,$A$2:$CC$484,81,)))</f>
        <v>0</v>
      </c>
      <c r="CI110" s="20"/>
      <c r="CJ110" s="16">
        <f>IF(ISBLANK(CI110),0,(VLOOKUP(CI110,$A$2:$CC$484,81,)))</f>
        <v>0</v>
      </c>
      <c r="CK110" s="11" t="s">
        <v>865</v>
      </c>
      <c r="CL110" s="9" t="s">
        <v>334</v>
      </c>
      <c r="CM110" s="11" t="s">
        <v>134</v>
      </c>
      <c r="CN110" s="9" t="s">
        <v>161</v>
      </c>
      <c r="CT110" s="12"/>
      <c r="CW110" s="67"/>
      <c r="DC110" s="11" t="s">
        <v>336</v>
      </c>
      <c r="DP110" s="12"/>
      <c r="DQ110" s="35" t="str">
        <f t="shared" si="19"/>
        <v>OK</v>
      </c>
      <c r="EE110" s="21"/>
      <c r="EL110" s="12"/>
      <c r="EW110" s="10" t="s">
        <v>2073</v>
      </c>
      <c r="FR110" s="16" t="str">
        <f>B110</f>
        <v>DF</v>
      </c>
      <c r="FS110" s="11" t="s">
        <v>762</v>
      </c>
      <c r="FT110" s="9" t="s">
        <v>276</v>
      </c>
      <c r="FU110" s="11" t="s">
        <v>276</v>
      </c>
      <c r="GD110" s="9" t="s">
        <v>227</v>
      </c>
      <c r="GE110" s="11" t="s">
        <v>193</v>
      </c>
      <c r="GF110" s="9"/>
      <c r="GH110" s="9"/>
      <c r="GI110" s="11" t="s">
        <v>134</v>
      </c>
      <c r="GJ110" s="9" t="s">
        <v>161</v>
      </c>
      <c r="GP110" s="12"/>
      <c r="GQ110" s="22" t="str">
        <f>IF(OR((AND(GD110="Mantém",GP110=DP110)),GD110="Mantém - Ind.",GD110="Reforma Total", GD110="Parcial - Agrava",GD110="Parcial - Relaxa",GD110="Reverte",GD110="Inaplicável",GJ110="Indefere",GJ110=""),"OK","REVER")</f>
        <v>OK</v>
      </c>
      <c r="GW110" s="11" t="s">
        <v>187</v>
      </c>
      <c r="GX110" s="9" t="s">
        <v>190</v>
      </c>
      <c r="GZ110" s="9" t="s">
        <v>134</v>
      </c>
      <c r="HA110" s="11" t="s">
        <v>161</v>
      </c>
      <c r="HE110" s="21"/>
      <c r="HF110" s="17" t="str">
        <f>IF(OR((AND(GD110="Mantém",HE110=EE110)),GD110="Reverte",GD110="Inaplicável",HA110="Indefere",HA110=""),"OK","REVER")</f>
        <v>OK</v>
      </c>
      <c r="HH110" s="9" t="s">
        <v>250</v>
      </c>
      <c r="HM110" s="21"/>
      <c r="HN110" s="17" t="str">
        <f>IF(OR((AND(GO110="Mantém",HM110=EM110)),GO110="Reverte",GO110="Inaplicável",HI110="Indefere",HI110=""),"OK","REVER")</f>
        <v>OK</v>
      </c>
      <c r="HQ110" s="11" t="s">
        <v>134</v>
      </c>
      <c r="HR110" s="9" t="s">
        <v>161</v>
      </c>
      <c r="HY110" s="19" t="str">
        <f>IF(OR((AND(GD110="Mantém",HX110=EV110)),GD110="Reverte",GD110="Inaplicável",HR110="Indefere",HR110=""),"OK","REVER")</f>
        <v>OK</v>
      </c>
      <c r="HZ110" s="9" t="s">
        <v>135</v>
      </c>
      <c r="IE110" s="11" t="s">
        <v>134</v>
      </c>
      <c r="IF110" s="23">
        <v>41904</v>
      </c>
      <c r="IG110" s="23">
        <v>41904</v>
      </c>
      <c r="IH110" s="23">
        <v>41904</v>
      </c>
      <c r="II110" s="23"/>
      <c r="IJ110" s="23">
        <v>41908</v>
      </c>
      <c r="IK110" s="23">
        <v>41914</v>
      </c>
    </row>
    <row r="111" spans="1:245" x14ac:dyDescent="0.25">
      <c r="A111" s="8" t="s">
        <v>792</v>
      </c>
      <c r="B111" s="9" t="s">
        <v>61</v>
      </c>
      <c r="C111" s="10">
        <v>5300108</v>
      </c>
      <c r="D111" s="9" t="s">
        <v>780</v>
      </c>
      <c r="E111" s="10" t="s">
        <v>85</v>
      </c>
      <c r="J111" s="9" t="s">
        <v>779</v>
      </c>
      <c r="K111" s="11" t="s">
        <v>83</v>
      </c>
      <c r="L111" s="9" t="s">
        <v>95</v>
      </c>
      <c r="M111" s="11" t="s">
        <v>509</v>
      </c>
      <c r="N111" s="9" t="s">
        <v>780</v>
      </c>
      <c r="AH111" s="33">
        <f t="shared" si="29"/>
        <v>2</v>
      </c>
      <c r="AI111" s="11" t="s">
        <v>773</v>
      </c>
      <c r="AJ111" s="9" t="s">
        <v>85</v>
      </c>
      <c r="AO111" s="11" t="s">
        <v>2090</v>
      </c>
      <c r="AP111" s="9" t="s">
        <v>83</v>
      </c>
      <c r="AQ111" s="11" t="s">
        <v>98</v>
      </c>
      <c r="AR111" s="9" t="s">
        <v>413</v>
      </c>
      <c r="AS111" s="11" t="s">
        <v>773</v>
      </c>
      <c r="BM111" s="34">
        <v>2</v>
      </c>
      <c r="BN111" s="9" t="s">
        <v>104</v>
      </c>
      <c r="BO111" s="11" t="s">
        <v>113</v>
      </c>
      <c r="BP111" s="9" t="s">
        <v>389</v>
      </c>
      <c r="BQ111" s="11" t="s">
        <v>135</v>
      </c>
      <c r="BR111" s="9" t="s">
        <v>135</v>
      </c>
      <c r="BS111" s="11" t="s">
        <v>110</v>
      </c>
      <c r="BU111" s="11" t="s">
        <v>119</v>
      </c>
      <c r="BV111" s="9" t="s">
        <v>135</v>
      </c>
      <c r="BW111" s="11" t="s">
        <v>135</v>
      </c>
      <c r="CC111" s="11" t="s">
        <v>145</v>
      </c>
      <c r="CD111" s="9" t="s">
        <v>135</v>
      </c>
      <c r="CE111" s="20"/>
      <c r="CF111" s="16">
        <v>0</v>
      </c>
      <c r="CG111" s="20"/>
      <c r="CH111" s="16">
        <v>0</v>
      </c>
      <c r="CI111" s="20"/>
      <c r="CJ111" s="16">
        <v>0</v>
      </c>
      <c r="CK111" s="11" t="s">
        <v>866</v>
      </c>
      <c r="CL111" s="9" t="s">
        <v>334</v>
      </c>
      <c r="CM111" s="11" t="s">
        <v>134</v>
      </c>
      <c r="CN111" s="9" t="s">
        <v>160</v>
      </c>
      <c r="CO111" s="11">
        <v>0</v>
      </c>
      <c r="CP111" s="9" t="s">
        <v>2090</v>
      </c>
      <c r="CS111" s="11" t="s">
        <v>134</v>
      </c>
      <c r="CT111" s="12">
        <v>500</v>
      </c>
      <c r="CU111" s="11" t="s">
        <v>173</v>
      </c>
      <c r="CV111" s="9" t="s">
        <v>173</v>
      </c>
      <c r="CW111" s="67" t="s">
        <v>187</v>
      </c>
      <c r="DC111" s="11" t="s">
        <v>334</v>
      </c>
      <c r="DD111" s="9" t="s">
        <v>193</v>
      </c>
      <c r="DH111" s="9" t="s">
        <v>225</v>
      </c>
      <c r="DI111" s="11" t="s">
        <v>134</v>
      </c>
      <c r="DJ111" s="9" t="s">
        <v>160</v>
      </c>
      <c r="DK111" s="11">
        <v>0</v>
      </c>
      <c r="DL111" s="9" t="s">
        <v>2090</v>
      </c>
      <c r="DO111" s="11" t="s">
        <v>134</v>
      </c>
      <c r="DP111" s="12">
        <v>1000</v>
      </c>
      <c r="DQ111" s="35" t="s">
        <v>1717</v>
      </c>
      <c r="DR111" s="9" t="s">
        <v>173</v>
      </c>
      <c r="DS111" s="11" t="s">
        <v>173</v>
      </c>
      <c r="DT111" s="9" t="s">
        <v>187</v>
      </c>
      <c r="DZ111" s="9" t="s">
        <v>135</v>
      </c>
      <c r="EE111" s="21"/>
      <c r="EL111" s="12"/>
      <c r="EO111" s="11" t="s">
        <v>134</v>
      </c>
      <c r="EP111" s="9" t="s">
        <v>160</v>
      </c>
      <c r="EQ111" s="11" t="s">
        <v>2090</v>
      </c>
      <c r="ET111" s="9" t="s">
        <v>135</v>
      </c>
      <c r="EU111" s="11" t="s">
        <v>263</v>
      </c>
      <c r="EV111" s="9">
        <v>2</v>
      </c>
      <c r="EW111" s="10" t="s">
        <v>269</v>
      </c>
      <c r="EX111" s="9" t="s">
        <v>773</v>
      </c>
      <c r="EY111" s="11" t="s">
        <v>361</v>
      </c>
      <c r="EZ111" s="9" t="s">
        <v>2090</v>
      </c>
      <c r="FA111" s="11" t="s">
        <v>361</v>
      </c>
      <c r="FB111" s="9" t="s">
        <v>780</v>
      </c>
      <c r="FC111" s="11" t="s">
        <v>360</v>
      </c>
      <c r="FD111" s="9" t="s">
        <v>779</v>
      </c>
      <c r="FE111" s="11" t="s">
        <v>360</v>
      </c>
      <c r="FR111" s="16" t="s">
        <v>61</v>
      </c>
      <c r="FS111" s="11" t="s">
        <v>884</v>
      </c>
      <c r="FT111" s="9" t="s">
        <v>276</v>
      </c>
      <c r="FU111" s="11" t="s">
        <v>276</v>
      </c>
      <c r="FV111" s="9" t="s">
        <v>193</v>
      </c>
      <c r="GD111" s="9" t="s">
        <v>209</v>
      </c>
      <c r="GE111" s="11" t="s">
        <v>193</v>
      </c>
      <c r="GF111" s="9"/>
      <c r="GH111" s="9"/>
      <c r="GI111" s="11" t="s">
        <v>134</v>
      </c>
      <c r="GJ111" s="9" t="s">
        <v>160</v>
      </c>
      <c r="GK111" s="11">
        <v>0</v>
      </c>
      <c r="GL111" s="9" t="s">
        <v>2090</v>
      </c>
      <c r="GO111" s="11" t="s">
        <v>134</v>
      </c>
      <c r="GP111" s="12">
        <v>1000</v>
      </c>
      <c r="GQ111" s="22"/>
      <c r="GR111" s="9" t="s">
        <v>173</v>
      </c>
      <c r="GT111" s="9" t="s">
        <v>2057</v>
      </c>
      <c r="GZ111" s="9" t="s">
        <v>135</v>
      </c>
      <c r="HE111" s="21"/>
      <c r="HF111" s="17"/>
      <c r="HM111" s="21"/>
      <c r="HN111" s="17" t="s">
        <v>160</v>
      </c>
      <c r="HQ111" s="11" t="s">
        <v>134</v>
      </c>
      <c r="HR111" s="9" t="s">
        <v>160</v>
      </c>
      <c r="HV111" s="9" t="s">
        <v>135</v>
      </c>
      <c r="HW111" s="11" t="s">
        <v>263</v>
      </c>
      <c r="HX111" s="9">
        <v>2</v>
      </c>
      <c r="HZ111" s="9" t="s">
        <v>135</v>
      </c>
      <c r="IE111" s="11" t="s">
        <v>134</v>
      </c>
      <c r="IF111" s="23">
        <v>41915</v>
      </c>
      <c r="IG111" s="23">
        <v>41915</v>
      </c>
      <c r="IH111" s="23">
        <v>41916</v>
      </c>
      <c r="II111" s="23">
        <v>41924</v>
      </c>
      <c r="IJ111" s="23">
        <v>41929</v>
      </c>
      <c r="IK111" s="23">
        <v>41931</v>
      </c>
    </row>
    <row r="112" spans="1:245" x14ac:dyDescent="0.25">
      <c r="A112" s="8" t="s">
        <v>793</v>
      </c>
      <c r="B112" s="9" t="s">
        <v>61</v>
      </c>
      <c r="C112" s="10">
        <v>5300108</v>
      </c>
      <c r="D112" s="9" t="s">
        <v>780</v>
      </c>
      <c r="E112" s="10" t="s">
        <v>85</v>
      </c>
      <c r="J112" s="9" t="s">
        <v>779</v>
      </c>
      <c r="K112" s="11" t="s">
        <v>83</v>
      </c>
      <c r="L112" s="9" t="s">
        <v>95</v>
      </c>
      <c r="M112" s="11" t="s">
        <v>509</v>
      </c>
      <c r="N112" s="9" t="s">
        <v>780</v>
      </c>
      <c r="AH112" s="33">
        <f t="shared" si="29"/>
        <v>2</v>
      </c>
      <c r="AI112" s="11" t="s">
        <v>113</v>
      </c>
      <c r="AJ112" s="9" t="s">
        <v>86</v>
      </c>
      <c r="BM112" s="34">
        <v>1</v>
      </c>
      <c r="BN112" s="9" t="s">
        <v>109</v>
      </c>
      <c r="BP112" s="9" t="s">
        <v>120</v>
      </c>
      <c r="BQ112" s="11" t="s">
        <v>135</v>
      </c>
      <c r="BR112" s="9" t="s">
        <v>135</v>
      </c>
      <c r="BS112" s="11" t="s">
        <v>109</v>
      </c>
      <c r="BU112" s="11" t="s">
        <v>121</v>
      </c>
      <c r="BV112" s="9" t="s">
        <v>135</v>
      </c>
      <c r="BW112" s="11" t="s">
        <v>135</v>
      </c>
      <c r="CC112" s="11" t="s">
        <v>145</v>
      </c>
      <c r="CD112" s="9" t="s">
        <v>135</v>
      </c>
      <c r="CE112" s="20"/>
      <c r="CF112" s="16">
        <v>0</v>
      </c>
      <c r="CG112" s="20"/>
      <c r="CH112" s="16">
        <v>0</v>
      </c>
      <c r="CI112" s="20"/>
      <c r="CJ112" s="16">
        <v>0</v>
      </c>
      <c r="CK112" s="11" t="s">
        <v>867</v>
      </c>
      <c r="CL112" s="9" t="s">
        <v>334</v>
      </c>
      <c r="CM112" s="11" t="s">
        <v>134</v>
      </c>
      <c r="CN112" s="9" t="s">
        <v>160</v>
      </c>
      <c r="CO112" s="11">
        <v>0</v>
      </c>
      <c r="CP112" s="9" t="s">
        <v>113</v>
      </c>
      <c r="CS112" s="11" t="s">
        <v>134</v>
      </c>
      <c r="CT112" s="12">
        <v>10000</v>
      </c>
      <c r="CU112" s="11" t="s">
        <v>173</v>
      </c>
      <c r="CW112" s="67" t="s">
        <v>191</v>
      </c>
      <c r="DC112" s="11" t="s">
        <v>334</v>
      </c>
      <c r="DD112" s="9" t="s">
        <v>194</v>
      </c>
      <c r="DE112" s="11" t="s">
        <v>203</v>
      </c>
      <c r="DF112" s="9" t="s">
        <v>113</v>
      </c>
      <c r="DH112" s="9" t="s">
        <v>225</v>
      </c>
      <c r="DP112" s="12"/>
      <c r="DQ112" s="35" t="s">
        <v>1717</v>
      </c>
      <c r="EE112" s="21"/>
      <c r="EL112" s="12"/>
      <c r="EW112" s="10" t="s">
        <v>269</v>
      </c>
      <c r="EX112" s="9" t="s">
        <v>780</v>
      </c>
      <c r="EY112" s="11" t="s">
        <v>361</v>
      </c>
      <c r="EZ112" s="9" t="s">
        <v>779</v>
      </c>
      <c r="FA112" s="11" t="s">
        <v>361</v>
      </c>
      <c r="FB112" s="9" t="s">
        <v>113</v>
      </c>
      <c r="FC112" s="11" t="s">
        <v>360</v>
      </c>
      <c r="FR112" s="16" t="s">
        <v>61</v>
      </c>
      <c r="FS112" s="11" t="s">
        <v>882</v>
      </c>
      <c r="FT112" s="9" t="s">
        <v>277</v>
      </c>
      <c r="FU112" s="11" t="s">
        <v>277</v>
      </c>
      <c r="FV112" s="9" t="s">
        <v>193</v>
      </c>
      <c r="GD112" s="9" t="s">
        <v>209</v>
      </c>
      <c r="GE112" s="11" t="s">
        <v>194</v>
      </c>
      <c r="GF112" s="9" t="s">
        <v>203</v>
      </c>
      <c r="GH112" s="9"/>
      <c r="GP112" s="12"/>
      <c r="GQ112" s="22"/>
      <c r="HE112" s="21"/>
      <c r="HF112" s="17"/>
      <c r="HM112" s="21"/>
      <c r="HN112" s="17"/>
      <c r="HZ112" s="9" t="s">
        <v>135</v>
      </c>
      <c r="IE112" s="11" t="s">
        <v>134</v>
      </c>
      <c r="IF112" s="23">
        <v>41919</v>
      </c>
      <c r="IG112" s="23">
        <v>41919</v>
      </c>
      <c r="IH112" s="23">
        <v>41920</v>
      </c>
      <c r="II112" s="23">
        <v>41927</v>
      </c>
      <c r="IJ112" s="23">
        <v>41929</v>
      </c>
      <c r="IK112" s="23">
        <v>41958</v>
      </c>
    </row>
    <row r="113" spans="1:245" x14ac:dyDescent="0.25">
      <c r="A113" s="8" t="s">
        <v>794</v>
      </c>
      <c r="B113" s="9" t="s">
        <v>62</v>
      </c>
      <c r="C113" s="10">
        <v>3205309</v>
      </c>
      <c r="D113" s="9" t="s">
        <v>520</v>
      </c>
      <c r="E113" s="10" t="s">
        <v>89</v>
      </c>
      <c r="AH113" s="33">
        <f t="shared" si="29"/>
        <v>1</v>
      </c>
      <c r="AI113" s="11" t="s">
        <v>823</v>
      </c>
      <c r="AJ113" s="9" t="s">
        <v>83</v>
      </c>
      <c r="AK113" s="11" t="s">
        <v>98</v>
      </c>
      <c r="AL113" s="9" t="s">
        <v>824</v>
      </c>
      <c r="AM113" s="11" t="s">
        <v>825</v>
      </c>
      <c r="BM113" s="34">
        <f t="shared" si="20"/>
        <v>1</v>
      </c>
      <c r="BN113" s="9" t="s">
        <v>104</v>
      </c>
      <c r="BO113" s="11" t="s">
        <v>113</v>
      </c>
      <c r="BP113" s="9" t="s">
        <v>387</v>
      </c>
      <c r="BQ113" s="11" t="s">
        <v>135</v>
      </c>
      <c r="BR113" s="9" t="s">
        <v>135</v>
      </c>
      <c r="BS113" s="11" t="s">
        <v>104</v>
      </c>
      <c r="BT113" s="9" t="s">
        <v>116</v>
      </c>
      <c r="BU113" s="11" t="s">
        <v>387</v>
      </c>
      <c r="BV113" s="9" t="s">
        <v>135</v>
      </c>
      <c r="BW113" s="11" t="s">
        <v>135</v>
      </c>
      <c r="CC113" s="11" t="s">
        <v>145</v>
      </c>
      <c r="CD113" s="9" t="s">
        <v>135</v>
      </c>
      <c r="CE113" s="20"/>
      <c r="CF113" s="16">
        <f>IF(ISBLANK(CE113),0,(VLOOKUP(CE113,$A$2:$CC$484,81,)))</f>
        <v>0</v>
      </c>
      <c r="CG113" s="20"/>
      <c r="CH113" s="16">
        <f>IF(ISBLANK(CG113),0,(VLOOKUP(CG113,$A$2:$CC$484,81,)))</f>
        <v>0</v>
      </c>
      <c r="CI113" s="20"/>
      <c r="CJ113" s="16">
        <f>IF(ISBLANK(CI113),0,(VLOOKUP(CI113,$A$2:$CC$484,81,)))</f>
        <v>0</v>
      </c>
      <c r="CK113" s="11" t="s">
        <v>868</v>
      </c>
      <c r="CL113" s="9" t="s">
        <v>335</v>
      </c>
      <c r="CT113" s="12"/>
      <c r="CW113" s="67"/>
      <c r="DC113" s="11" t="s">
        <v>335</v>
      </c>
      <c r="DP113" s="12"/>
      <c r="DQ113" s="35" t="str">
        <f t="shared" si="19"/>
        <v>OK</v>
      </c>
      <c r="EE113" s="21"/>
      <c r="EL113" s="12"/>
      <c r="EW113" s="10" t="s">
        <v>269</v>
      </c>
      <c r="EX113" s="9" t="s">
        <v>823</v>
      </c>
      <c r="EY113" s="11" t="s">
        <v>361</v>
      </c>
      <c r="EZ113" s="9" t="s">
        <v>520</v>
      </c>
      <c r="FA113" s="11" t="s">
        <v>360</v>
      </c>
      <c r="FR113" s="16" t="str">
        <f>B113</f>
        <v>ES</v>
      </c>
      <c r="FS113" s="11" t="s">
        <v>885</v>
      </c>
      <c r="FT113" s="9" t="s">
        <v>276</v>
      </c>
      <c r="FU113" s="11" t="s">
        <v>276</v>
      </c>
      <c r="FV113" s="9" t="s">
        <v>193</v>
      </c>
      <c r="GD113" s="9" t="s">
        <v>280</v>
      </c>
      <c r="GE113" s="11" t="s">
        <v>193</v>
      </c>
      <c r="GF113" s="9"/>
      <c r="GH113" s="9"/>
      <c r="GI113" s="11" t="s">
        <v>134</v>
      </c>
      <c r="GJ113" s="9" t="s">
        <v>161</v>
      </c>
      <c r="GP113" s="12"/>
      <c r="GQ113" s="22" t="str">
        <f>IF(OR((AND(GD113="Mantém",GP113=DP113)),GD113="Mantém - Ind.",GD113="Reforma Total", GD113="Parcial - Agrava",GD113="Parcial - Relaxa",GD113="Reverte",GD113="Inaplicável",GJ113="Indefere",GJ113=""),"OK","REVER")</f>
        <v>OK</v>
      </c>
      <c r="GW113" s="11" t="s">
        <v>445</v>
      </c>
      <c r="GZ113" s="9" t="s">
        <v>134</v>
      </c>
      <c r="HA113" s="11" t="s">
        <v>161</v>
      </c>
      <c r="HE113" s="21"/>
      <c r="HF113" s="17" t="str">
        <f>IF(OR((AND(GD113="Mantém",HE113=EE113)),GD113="Reverte",GD113="Inaplicável",HA113="Indefere",HA113=""),"OK","REVER")</f>
        <v>OK</v>
      </c>
      <c r="HH113" s="9" t="s">
        <v>446</v>
      </c>
      <c r="HM113" s="21"/>
      <c r="HN113" s="17" t="str">
        <f>IF(OR((AND(GO113="Mantém",HM113=EM113)),GO113="Reverte",GO113="Inaplicável",HI113="Indefere",HI113=""),"OK","REVER")</f>
        <v>OK</v>
      </c>
      <c r="HQ113" s="11" t="s">
        <v>135</v>
      </c>
      <c r="HY113" s="19" t="str">
        <f>IF(OR((AND(GD113="Mantém",HX113=EV113)),GD113="Reverte",GD113="Inaplicável",HR113="Indefere",HR113=""),"OK","REVER")</f>
        <v>OK</v>
      </c>
      <c r="HZ113" s="9" t="s">
        <v>135</v>
      </c>
      <c r="IE113" s="11" t="s">
        <v>134</v>
      </c>
      <c r="IF113" s="23">
        <v>41695</v>
      </c>
      <c r="IG113" s="23">
        <v>41695</v>
      </c>
      <c r="IH113" s="23">
        <v>41695</v>
      </c>
      <c r="II113" s="23">
        <v>41729</v>
      </c>
      <c r="IJ113" s="23">
        <v>41869</v>
      </c>
      <c r="IK113" s="23">
        <v>41872</v>
      </c>
    </row>
    <row r="114" spans="1:245" x14ac:dyDescent="0.25">
      <c r="A114" s="8" t="s">
        <v>795</v>
      </c>
      <c r="B114" s="9" t="s">
        <v>62</v>
      </c>
      <c r="C114" s="10">
        <v>3205309</v>
      </c>
      <c r="D114" s="9" t="s">
        <v>520</v>
      </c>
      <c r="E114" s="10" t="s">
        <v>89</v>
      </c>
      <c r="AH114" s="33">
        <f t="shared" si="29"/>
        <v>1</v>
      </c>
      <c r="AI114" s="11" t="s">
        <v>799</v>
      </c>
      <c r="AJ114" s="9" t="s">
        <v>83</v>
      </c>
      <c r="AK114" s="11" t="s">
        <v>95</v>
      </c>
      <c r="AL114" s="9" t="s">
        <v>415</v>
      </c>
      <c r="AM114" s="11" t="s">
        <v>800</v>
      </c>
      <c r="AO114" s="11" t="s">
        <v>415</v>
      </c>
      <c r="AP114" s="9" t="s">
        <v>84</v>
      </c>
      <c r="AT114" s="9" t="s">
        <v>101</v>
      </c>
      <c r="AU114" s="11" t="s">
        <v>415</v>
      </c>
      <c r="AV114" s="9" t="s">
        <v>84</v>
      </c>
      <c r="AZ114" s="9" t="s">
        <v>341</v>
      </c>
      <c r="BM114" s="34">
        <f t="shared" si="20"/>
        <v>3</v>
      </c>
      <c r="BN114" s="9" t="s">
        <v>104</v>
      </c>
      <c r="BO114" s="11" t="s">
        <v>113</v>
      </c>
      <c r="BP114" s="9" t="s">
        <v>119</v>
      </c>
      <c r="BQ114" s="11" t="s">
        <v>135</v>
      </c>
      <c r="BR114" s="9" t="s">
        <v>135</v>
      </c>
      <c r="CC114" s="11" t="s">
        <v>145</v>
      </c>
      <c r="CD114" s="9" t="s">
        <v>135</v>
      </c>
      <c r="CE114" s="20"/>
      <c r="CF114" s="16">
        <f>IF(ISBLANK(CE114),0,(VLOOKUP(CE114,$A$2:$CC$484,81,)))</f>
        <v>0</v>
      </c>
      <c r="CG114" s="20"/>
      <c r="CH114" s="16">
        <f>IF(ISBLANK(CG114),0,(VLOOKUP(CG114,$A$2:$CC$484,81,)))</f>
        <v>0</v>
      </c>
      <c r="CI114" s="20"/>
      <c r="CJ114" s="16">
        <f>IF(ISBLANK(CI114),0,(VLOOKUP(CI114,$A$2:$CC$484,81,)))</f>
        <v>0</v>
      </c>
      <c r="CK114" s="11" t="s">
        <v>869</v>
      </c>
      <c r="CL114" s="9" t="s">
        <v>335</v>
      </c>
      <c r="CT114" s="12"/>
      <c r="CW114" s="67"/>
      <c r="DC114" s="11" t="s">
        <v>335</v>
      </c>
      <c r="DD114" s="9" t="s">
        <v>193</v>
      </c>
      <c r="DH114" s="9" t="s">
        <v>225</v>
      </c>
      <c r="DI114" s="11" t="s">
        <v>134</v>
      </c>
      <c r="DJ114" s="9" t="s">
        <v>161</v>
      </c>
      <c r="DP114" s="12"/>
      <c r="DQ114" s="35" t="str">
        <f t="shared" si="19"/>
        <v>OK</v>
      </c>
      <c r="DW114" s="11" t="s">
        <v>445</v>
      </c>
      <c r="DZ114" s="9" t="s">
        <v>134</v>
      </c>
      <c r="EA114" s="11" t="s">
        <v>161</v>
      </c>
      <c r="EE114" s="21"/>
      <c r="EG114" s="11" t="s">
        <v>446</v>
      </c>
      <c r="EL114" s="12"/>
      <c r="EO114" s="11" t="s">
        <v>135</v>
      </c>
      <c r="EW114" s="10" t="s">
        <v>269</v>
      </c>
      <c r="EX114" s="9" t="s">
        <v>520</v>
      </c>
      <c r="EY114" s="11" t="s">
        <v>361</v>
      </c>
      <c r="EZ114" s="9" t="s">
        <v>799</v>
      </c>
      <c r="FA114" s="11" t="s">
        <v>360</v>
      </c>
      <c r="FB114" s="9" t="s">
        <v>415</v>
      </c>
      <c r="FC114" s="11" t="s">
        <v>360</v>
      </c>
      <c r="FD114" s="9" t="s">
        <v>415</v>
      </c>
      <c r="FE114" s="11" t="s">
        <v>360</v>
      </c>
      <c r="FR114" s="16" t="str">
        <f>B114</f>
        <v>ES</v>
      </c>
      <c r="FS114" s="11" t="s">
        <v>885</v>
      </c>
      <c r="FT114" s="9" t="s">
        <v>277</v>
      </c>
      <c r="FU114" s="11" t="s">
        <v>277</v>
      </c>
      <c r="FV114" s="9" t="s">
        <v>193</v>
      </c>
      <c r="GD114" s="9" t="s">
        <v>209</v>
      </c>
      <c r="GE114" s="11" t="s">
        <v>193</v>
      </c>
      <c r="GF114" s="9"/>
      <c r="GH114" s="9"/>
      <c r="GI114" s="11" t="s">
        <v>134</v>
      </c>
      <c r="GJ114" s="9" t="s">
        <v>161</v>
      </c>
      <c r="GP114" s="12"/>
      <c r="GQ114" s="22" t="str">
        <f>IF(OR((AND(GD114="Mantém",GP114=DP114)),GD114="Mantém - Ind.",GD114="Reforma Total", GD114="Parcial - Agrava",GD114="Parcial - Relaxa",GD114="Reverte",GD114="Inaplicável",GJ114="Indefere",GJ114=""),"OK","REVER")</f>
        <v>OK</v>
      </c>
      <c r="GW114" s="11" t="s">
        <v>445</v>
      </c>
      <c r="GZ114" s="9" t="s">
        <v>135</v>
      </c>
      <c r="HE114" s="21"/>
      <c r="HF114" s="17" t="str">
        <f>IF(OR((AND(GD114="Mantém",HE114=EE114)),GD114="Reverte",GD114="Inaplicável",HA114="Indefere",HA114=""),"OK","REVER")</f>
        <v>OK</v>
      </c>
      <c r="HM114" s="21"/>
      <c r="HN114" s="17" t="str">
        <f>IF(OR((AND(GO114="Mantém",HM114=EM114)),GO114="Reverte",GO114="Inaplicável",HI114="Indefere",HI114=""),"OK","REVER")</f>
        <v>OK</v>
      </c>
      <c r="HQ114" s="11" t="s">
        <v>135</v>
      </c>
      <c r="HY114" s="19" t="str">
        <f>IF(OR((AND(GD114="Mantém",HX114=EV114)),GD114="Reverte",GD114="Inaplicável",HR114="Indefere",HR114=""),"OK","REVER")</f>
        <v>OK</v>
      </c>
      <c r="HZ114" s="9" t="s">
        <v>135</v>
      </c>
      <c r="IE114" s="11" t="s">
        <v>134</v>
      </c>
      <c r="IF114" s="23">
        <v>41753</v>
      </c>
      <c r="IG114" s="23">
        <v>41753</v>
      </c>
      <c r="IH114" s="23">
        <v>41754</v>
      </c>
      <c r="II114" s="23">
        <v>41865</v>
      </c>
      <c r="IJ114" s="23">
        <v>41897</v>
      </c>
      <c r="IK114" s="23">
        <v>41900</v>
      </c>
    </row>
    <row r="115" spans="1:245" x14ac:dyDescent="0.25">
      <c r="A115" s="8" t="s">
        <v>796</v>
      </c>
      <c r="B115" s="9" t="s">
        <v>62</v>
      </c>
      <c r="C115" s="10">
        <v>3205309</v>
      </c>
      <c r="D115" s="9" t="s">
        <v>520</v>
      </c>
      <c r="E115" s="10" t="s">
        <v>89</v>
      </c>
      <c r="AH115" s="33">
        <f t="shared" si="29"/>
        <v>1</v>
      </c>
      <c r="AI115" s="11" t="s">
        <v>826</v>
      </c>
      <c r="AJ115" s="9" t="s">
        <v>83</v>
      </c>
      <c r="AK115" s="11" t="s">
        <v>95</v>
      </c>
      <c r="AL115" s="9" t="s">
        <v>509</v>
      </c>
      <c r="AM115" s="11" t="s">
        <v>804</v>
      </c>
      <c r="BM115" s="34">
        <f t="shared" si="20"/>
        <v>1</v>
      </c>
      <c r="BN115" s="9" t="s">
        <v>104</v>
      </c>
      <c r="BO115" s="11" t="s">
        <v>113</v>
      </c>
      <c r="BP115" s="9" t="s">
        <v>387</v>
      </c>
      <c r="BQ115" s="11" t="s">
        <v>135</v>
      </c>
      <c r="BR115" s="9" t="s">
        <v>135</v>
      </c>
      <c r="CC115" s="11" t="s">
        <v>145</v>
      </c>
      <c r="CD115" s="9" t="s">
        <v>135</v>
      </c>
      <c r="CE115" s="20"/>
      <c r="CF115" s="16">
        <f>IF(ISBLANK(CE115),0,(VLOOKUP(CE115,$A$2:$CC$484,81,)))</f>
        <v>0</v>
      </c>
      <c r="CG115" s="20"/>
      <c r="CH115" s="16">
        <f>IF(ISBLANK(CG115),0,(VLOOKUP(CG115,$A$2:$CC$484,81,)))</f>
        <v>0</v>
      </c>
      <c r="CI115" s="20"/>
      <c r="CJ115" s="16">
        <f>IF(ISBLANK(CI115),0,(VLOOKUP(CI115,$A$2:$CC$484,81,)))</f>
        <v>0</v>
      </c>
      <c r="CK115" s="11" t="s">
        <v>870</v>
      </c>
      <c r="CL115" s="9" t="s">
        <v>335</v>
      </c>
      <c r="CT115" s="12"/>
      <c r="CW115" s="67"/>
      <c r="DC115" s="11" t="s">
        <v>334</v>
      </c>
      <c r="DD115" s="9" t="s">
        <v>193</v>
      </c>
      <c r="DH115" s="9" t="s">
        <v>209</v>
      </c>
      <c r="DI115" s="11" t="s">
        <v>134</v>
      </c>
      <c r="DJ115" s="9" t="s">
        <v>160</v>
      </c>
      <c r="DK115" s="11">
        <v>48</v>
      </c>
      <c r="DL115" s="9" t="s">
        <v>826</v>
      </c>
      <c r="DO115" s="11" t="s">
        <v>135</v>
      </c>
      <c r="DP115" s="12"/>
      <c r="DQ115" s="35" t="str">
        <f t="shared" si="19"/>
        <v>OK</v>
      </c>
      <c r="DR115" s="9" t="s">
        <v>173</v>
      </c>
      <c r="DT115" s="9" t="s">
        <v>445</v>
      </c>
      <c r="DZ115" s="9" t="s">
        <v>134</v>
      </c>
      <c r="EA115" s="11" t="s">
        <v>160</v>
      </c>
      <c r="EB115" s="9" t="s">
        <v>826</v>
      </c>
      <c r="EE115" s="21">
        <v>12500</v>
      </c>
      <c r="EF115" s="9" t="s">
        <v>446</v>
      </c>
      <c r="EL115" s="12"/>
      <c r="EO115" s="11" t="s">
        <v>135</v>
      </c>
      <c r="EW115" s="10" t="s">
        <v>269</v>
      </c>
      <c r="EX115" s="9" t="s">
        <v>826</v>
      </c>
      <c r="EY115" s="11" t="s">
        <v>361</v>
      </c>
      <c r="EZ115" s="9" t="s">
        <v>520</v>
      </c>
      <c r="FA115" s="11" t="s">
        <v>360</v>
      </c>
      <c r="FR115" s="16" t="str">
        <f>B115</f>
        <v>ES</v>
      </c>
      <c r="FS115" s="11" t="s">
        <v>885</v>
      </c>
      <c r="FT115" s="9" t="s">
        <v>276</v>
      </c>
      <c r="FU115" s="11" t="s">
        <v>276</v>
      </c>
      <c r="FV115" s="9" t="s">
        <v>193</v>
      </c>
      <c r="GD115" s="9" t="s">
        <v>280</v>
      </c>
      <c r="GE115" s="11" t="s">
        <v>193</v>
      </c>
      <c r="GF115" s="9"/>
      <c r="GH115" s="9"/>
      <c r="GI115" s="11" t="s">
        <v>134</v>
      </c>
      <c r="GJ115" s="9" t="s">
        <v>161</v>
      </c>
      <c r="GP115" s="12"/>
      <c r="GQ115" s="22" t="str">
        <f>IF(OR((AND(GD115="Mantém",GP115=DP115)),GD115="Mantém - Ind.",GD115="Reforma Total", GD115="Parcial - Agrava",GD115="Parcial - Relaxa",GD115="Reverte",GD115="Inaplicável",GJ115="Indefere",GJ115=""),"OK","REVER")</f>
        <v>OK</v>
      </c>
      <c r="GW115" s="11" t="s">
        <v>445</v>
      </c>
      <c r="GZ115" s="9" t="s">
        <v>134</v>
      </c>
      <c r="HA115" s="11" t="s">
        <v>161</v>
      </c>
      <c r="HE115" s="21"/>
      <c r="HF115" s="17" t="str">
        <f>IF(OR((AND(GD115="Mantém",HE115=EE115)),GD115="Reverte",GD115="Inaplicável",HA115="Indefere",HA115=""),"OK","REVER")</f>
        <v>OK</v>
      </c>
      <c r="HH115" s="9" t="s">
        <v>446</v>
      </c>
      <c r="HM115" s="21"/>
      <c r="HN115" s="17" t="str">
        <f>IF(OR((AND(GO115="Mantém",HM115=EM115)),GO115="Reverte",GO115="Inaplicável",HI115="Indefere",HI115=""),"OK","REVER")</f>
        <v>OK</v>
      </c>
      <c r="HQ115" s="11" t="s">
        <v>135</v>
      </c>
      <c r="HY115" s="19" t="str">
        <f>IF(OR((AND(GD115="Mantém",HX115=EV115)),GD115="Reverte",GD115="Inaplicável",HR115="Indefere",HR115=""),"OK","REVER")</f>
        <v>OK</v>
      </c>
      <c r="HZ115" s="9" t="s">
        <v>135</v>
      </c>
      <c r="IE115" s="11" t="s">
        <v>134</v>
      </c>
      <c r="IF115" s="23">
        <v>41785</v>
      </c>
      <c r="IG115" s="23">
        <v>41786</v>
      </c>
      <c r="IH115" s="23">
        <v>41786</v>
      </c>
      <c r="II115" s="23">
        <v>41837</v>
      </c>
      <c r="IJ115" s="23">
        <v>41863</v>
      </c>
      <c r="IK115" s="23">
        <v>41866</v>
      </c>
    </row>
    <row r="116" spans="1:245" x14ac:dyDescent="0.25">
      <c r="A116" s="8" t="s">
        <v>797</v>
      </c>
      <c r="B116" s="9" t="s">
        <v>62</v>
      </c>
      <c r="C116" s="10">
        <v>3205309</v>
      </c>
      <c r="D116" s="9" t="s">
        <v>520</v>
      </c>
      <c r="E116" s="10" t="s">
        <v>89</v>
      </c>
      <c r="AH116" s="33">
        <f t="shared" si="29"/>
        <v>1</v>
      </c>
      <c r="AI116" s="11" t="s">
        <v>827</v>
      </c>
      <c r="AJ116" s="9" t="s">
        <v>83</v>
      </c>
      <c r="AK116" s="11" t="s">
        <v>98</v>
      </c>
      <c r="AL116" s="9" t="s">
        <v>697</v>
      </c>
      <c r="AM116" s="11" t="s">
        <v>828</v>
      </c>
      <c r="BM116" s="34">
        <f t="shared" si="20"/>
        <v>1</v>
      </c>
      <c r="BN116" s="9" t="s">
        <v>104</v>
      </c>
      <c r="BO116" s="11" t="s">
        <v>113</v>
      </c>
      <c r="BP116" s="9" t="s">
        <v>387</v>
      </c>
      <c r="BQ116" s="11" t="s">
        <v>135</v>
      </c>
      <c r="BR116" s="9" t="s">
        <v>135</v>
      </c>
      <c r="CC116" s="11" t="s">
        <v>145</v>
      </c>
      <c r="CD116" s="9" t="s">
        <v>135</v>
      </c>
      <c r="CE116" s="20"/>
      <c r="CF116" s="16">
        <f>IF(ISBLANK(CE116),0,(VLOOKUP(CE116,$A$2:$CC$484,81,)))</f>
        <v>0</v>
      </c>
      <c r="CG116" s="20"/>
      <c r="CH116" s="16">
        <f>IF(ISBLANK(CG116),0,(VLOOKUP(CG116,$A$2:$CC$484,81,)))</f>
        <v>0</v>
      </c>
      <c r="CI116" s="20"/>
      <c r="CJ116" s="16">
        <f>IF(ISBLANK(CI116),0,(VLOOKUP(CI116,$A$2:$CC$484,81,)))</f>
        <v>0</v>
      </c>
      <c r="CK116" s="11" t="s">
        <v>871</v>
      </c>
      <c r="CL116" s="9" t="s">
        <v>336</v>
      </c>
      <c r="CT116" s="12"/>
      <c r="CW116" s="67"/>
      <c r="DC116" s="11" t="s">
        <v>334</v>
      </c>
      <c r="DD116" s="9" t="s">
        <v>193</v>
      </c>
      <c r="DH116" s="9" t="s">
        <v>227</v>
      </c>
      <c r="DI116" s="11" t="s">
        <v>135</v>
      </c>
      <c r="DP116" s="12"/>
      <c r="DQ116" s="35" t="str">
        <f t="shared" si="19"/>
        <v>OK</v>
      </c>
      <c r="DZ116" s="9" t="s">
        <v>134</v>
      </c>
      <c r="EA116" s="11" t="s">
        <v>160</v>
      </c>
      <c r="EB116" s="9" t="s">
        <v>827</v>
      </c>
      <c r="EE116" s="21">
        <v>5000</v>
      </c>
      <c r="EF116" s="9" t="s">
        <v>446</v>
      </c>
      <c r="EL116" s="12"/>
      <c r="EO116" s="11" t="s">
        <v>135</v>
      </c>
      <c r="EW116" s="10" t="s">
        <v>269</v>
      </c>
      <c r="EX116" s="9" t="s">
        <v>827</v>
      </c>
      <c r="EY116" s="11" t="s">
        <v>361</v>
      </c>
      <c r="EZ116" s="9" t="s">
        <v>520</v>
      </c>
      <c r="FA116" s="11" t="s">
        <v>360</v>
      </c>
      <c r="FR116" s="16" t="str">
        <f>B116</f>
        <v>ES</v>
      </c>
      <c r="FS116" s="11" t="s">
        <v>886</v>
      </c>
      <c r="FT116" s="9" t="s">
        <v>276</v>
      </c>
      <c r="FU116" s="11" t="s">
        <v>276</v>
      </c>
      <c r="FV116" s="9" t="s">
        <v>193</v>
      </c>
      <c r="GD116" s="9" t="s">
        <v>209</v>
      </c>
      <c r="GE116" s="11" t="s">
        <v>193</v>
      </c>
      <c r="GF116" s="9"/>
      <c r="GH116" s="9"/>
      <c r="GI116" s="11" t="s">
        <v>135</v>
      </c>
      <c r="GP116" s="12"/>
      <c r="GQ116" s="22" t="str">
        <f>IF(OR((AND(GD116="Mantém",GP116=DP116)),GD116="Mantém - Ind.",GD116="Reforma Total", GD116="Parcial - Agrava",GD116="Parcial - Relaxa",GD116="Reverte",GD116="Inaplicável",GJ116="Indefere",GJ116=""),"OK","REVER")</f>
        <v>OK</v>
      </c>
      <c r="GZ116" s="9" t="s">
        <v>134</v>
      </c>
      <c r="HA116" s="11" t="s">
        <v>160</v>
      </c>
      <c r="HB116" s="9" t="s">
        <v>827</v>
      </c>
      <c r="HE116" s="21">
        <v>5000</v>
      </c>
      <c r="HF116" s="17" t="str">
        <f>IF(OR((AND(GD116="Mantém",HE116=EE116)),GD116="Reverte",GD116="Inaplicável",HA116="Indefere",HA116=""),"OK","REVER")</f>
        <v>OK</v>
      </c>
      <c r="HG116" s="11" t="s">
        <v>446</v>
      </c>
      <c r="HM116" s="21"/>
      <c r="HN116" s="17" t="str">
        <f>IF(OR((AND(GO116="Mantém",HM116=EM116)),GO116="Reverte",GO116="Inaplicável",HI116="Indefere",HI116=""),"OK","REVER")</f>
        <v>OK</v>
      </c>
      <c r="HQ116" s="11" t="s">
        <v>135</v>
      </c>
      <c r="HY116" s="19" t="str">
        <f>IF(OR((AND(GD116="Mantém",HX116=EV116)),GD116="Reverte",GD116="Inaplicável",HR116="Indefere",HR116=""),"OK","REVER")</f>
        <v>OK</v>
      </c>
      <c r="HZ116" s="9" t="s">
        <v>135</v>
      </c>
      <c r="IE116" s="11" t="s">
        <v>134</v>
      </c>
      <c r="IF116" s="23">
        <v>41827</v>
      </c>
      <c r="IG116" s="23">
        <v>41827</v>
      </c>
      <c r="IH116" s="23"/>
      <c r="II116" s="23">
        <v>41838</v>
      </c>
      <c r="IJ116" s="23">
        <v>41849</v>
      </c>
      <c r="IK116" s="23">
        <v>42040</v>
      </c>
    </row>
    <row r="117" spans="1:245" x14ac:dyDescent="0.25">
      <c r="A117" s="8" t="s">
        <v>798</v>
      </c>
      <c r="B117" s="9" t="s">
        <v>62</v>
      </c>
      <c r="C117" s="10">
        <v>3205309</v>
      </c>
      <c r="D117" s="9" t="s">
        <v>799</v>
      </c>
      <c r="E117" s="10" t="s">
        <v>83</v>
      </c>
      <c r="F117" s="9" t="s">
        <v>95</v>
      </c>
      <c r="G117" s="10" t="s">
        <v>415</v>
      </c>
      <c r="H117" s="9" t="s">
        <v>800</v>
      </c>
      <c r="AH117" s="33">
        <f t="shared" si="29"/>
        <v>1</v>
      </c>
      <c r="AI117" s="11" t="s">
        <v>829</v>
      </c>
      <c r="AJ117" s="9" t="s">
        <v>87</v>
      </c>
      <c r="AO117" s="11" t="s">
        <v>1900</v>
      </c>
      <c r="AP117" s="9" t="s">
        <v>88</v>
      </c>
      <c r="AU117" s="11" t="s">
        <v>831</v>
      </c>
      <c r="AV117" s="9" t="s">
        <v>90</v>
      </c>
      <c r="BA117" s="11" t="s">
        <v>832</v>
      </c>
      <c r="BB117" s="9" t="s">
        <v>90</v>
      </c>
      <c r="BG117" s="11" t="s">
        <v>833</v>
      </c>
      <c r="BH117" s="9" t="s">
        <v>90</v>
      </c>
      <c r="BM117" s="34">
        <v>5</v>
      </c>
      <c r="BN117" s="9" t="s">
        <v>105</v>
      </c>
      <c r="BP117" s="9" t="s">
        <v>119</v>
      </c>
      <c r="BQ117" s="11" t="s">
        <v>135</v>
      </c>
      <c r="BR117" s="9" t="s">
        <v>135</v>
      </c>
      <c r="BS117" s="11" t="s">
        <v>106</v>
      </c>
      <c r="BU117" s="11" t="s">
        <v>119</v>
      </c>
      <c r="BV117" s="9" t="s">
        <v>135</v>
      </c>
      <c r="BW117" s="11" t="s">
        <v>135</v>
      </c>
      <c r="CC117" s="11" t="s">
        <v>145</v>
      </c>
      <c r="CD117" s="9" t="s">
        <v>135</v>
      </c>
      <c r="CE117" s="20"/>
      <c r="CF117" s="16">
        <v>0</v>
      </c>
      <c r="CG117" s="20"/>
      <c r="CH117" s="16">
        <v>0</v>
      </c>
      <c r="CI117" s="20"/>
      <c r="CJ117" s="16">
        <v>0</v>
      </c>
      <c r="CK117" s="11" t="s">
        <v>872</v>
      </c>
      <c r="CL117" s="9" t="s">
        <v>335</v>
      </c>
      <c r="CT117" s="12"/>
      <c r="CW117" s="67"/>
      <c r="DC117" s="11" t="s">
        <v>335</v>
      </c>
      <c r="DP117" s="12"/>
      <c r="DQ117" s="35" t="s">
        <v>1717</v>
      </c>
      <c r="EE117" s="21"/>
      <c r="EL117" s="12"/>
      <c r="EW117" s="10" t="s">
        <v>269</v>
      </c>
      <c r="EX117" s="9" t="s">
        <v>831</v>
      </c>
      <c r="EY117" s="11" t="s">
        <v>361</v>
      </c>
      <c r="EZ117" s="9" t="s">
        <v>799</v>
      </c>
      <c r="FA117" s="11" t="s">
        <v>360</v>
      </c>
      <c r="FR117" s="16" t="s">
        <v>62</v>
      </c>
      <c r="FS117" s="11" t="s">
        <v>887</v>
      </c>
      <c r="FT117" s="9" t="s">
        <v>276</v>
      </c>
      <c r="FU117" s="11" t="s">
        <v>276</v>
      </c>
      <c r="FV117" s="9" t="s">
        <v>193</v>
      </c>
      <c r="GD117" s="9" t="s">
        <v>209</v>
      </c>
      <c r="GE117" s="11" t="s">
        <v>193</v>
      </c>
      <c r="GF117" s="9"/>
      <c r="GH117" s="9"/>
      <c r="GI117" s="11" t="s">
        <v>135</v>
      </c>
      <c r="GP117" s="12"/>
      <c r="GQ117" s="22" t="s">
        <v>1717</v>
      </c>
      <c r="GZ117" s="9" t="s">
        <v>135</v>
      </c>
      <c r="HE117" s="21"/>
      <c r="HF117" s="17" t="s">
        <v>1717</v>
      </c>
      <c r="HM117" s="21"/>
      <c r="HN117" s="17" t="s">
        <v>1717</v>
      </c>
      <c r="HQ117" s="11" t="s">
        <v>134</v>
      </c>
      <c r="HR117" s="9" t="s">
        <v>160</v>
      </c>
      <c r="HS117" s="11" t="s">
        <v>829</v>
      </c>
      <c r="HT117" s="9" t="s">
        <v>830</v>
      </c>
      <c r="HY117" s="19" t="s">
        <v>1717</v>
      </c>
      <c r="HZ117" s="9" t="s">
        <v>135</v>
      </c>
      <c r="IE117" s="11" t="s">
        <v>134</v>
      </c>
      <c r="IF117" s="23">
        <v>41830</v>
      </c>
      <c r="IG117" s="23">
        <v>41830</v>
      </c>
      <c r="IH117" s="23">
        <v>41830</v>
      </c>
      <c r="II117" s="23">
        <v>41836</v>
      </c>
      <c r="IJ117" s="23">
        <v>41843</v>
      </c>
      <c r="IK117" s="23">
        <v>41921</v>
      </c>
    </row>
    <row r="118" spans="1:245" x14ac:dyDescent="0.25">
      <c r="A118" s="8" t="s">
        <v>801</v>
      </c>
      <c r="B118" s="9" t="s">
        <v>62</v>
      </c>
      <c r="C118" s="10">
        <v>3205309</v>
      </c>
      <c r="D118" s="9" t="s">
        <v>520</v>
      </c>
      <c r="E118" s="10" t="s">
        <v>89</v>
      </c>
      <c r="AH118" s="33">
        <f t="shared" si="29"/>
        <v>1</v>
      </c>
      <c r="AI118" s="11" t="s">
        <v>834</v>
      </c>
      <c r="AJ118" s="9" t="s">
        <v>90</v>
      </c>
      <c r="BM118" s="34">
        <v>1</v>
      </c>
      <c r="BN118" s="9" t="s">
        <v>104</v>
      </c>
      <c r="BO118" s="11" t="s">
        <v>113</v>
      </c>
      <c r="BP118" s="9" t="s">
        <v>387</v>
      </c>
      <c r="BQ118" s="11" t="s">
        <v>135</v>
      </c>
      <c r="BR118" s="9" t="s">
        <v>135</v>
      </c>
      <c r="CC118" s="11" t="s">
        <v>145</v>
      </c>
      <c r="CD118" s="9" t="s">
        <v>135</v>
      </c>
      <c r="CE118" s="20"/>
      <c r="CF118" s="16">
        <v>0</v>
      </c>
      <c r="CG118" s="20"/>
      <c r="CH118" s="16">
        <v>0</v>
      </c>
      <c r="CI118" s="20"/>
      <c r="CJ118" s="16">
        <v>0</v>
      </c>
      <c r="CK118" s="11" t="s">
        <v>873</v>
      </c>
      <c r="CL118" s="9" t="s">
        <v>335</v>
      </c>
      <c r="CT118" s="12"/>
      <c r="CW118" s="67"/>
      <c r="DC118" s="11" t="s">
        <v>335</v>
      </c>
      <c r="DP118" s="12"/>
      <c r="DQ118" s="35" t="s">
        <v>1717</v>
      </c>
      <c r="EE118" s="21"/>
      <c r="EL118" s="12"/>
      <c r="EW118" s="10" t="s">
        <v>269</v>
      </c>
      <c r="EX118" s="9" t="s">
        <v>834</v>
      </c>
      <c r="EY118" s="11" t="s">
        <v>361</v>
      </c>
      <c r="EZ118" s="9" t="s">
        <v>520</v>
      </c>
      <c r="FA118" s="11" t="s">
        <v>360</v>
      </c>
      <c r="FR118" s="16" t="s">
        <v>62</v>
      </c>
      <c r="FS118" s="11" t="s">
        <v>887</v>
      </c>
      <c r="FT118" s="9" t="s">
        <v>276</v>
      </c>
      <c r="FU118" s="11" t="s">
        <v>276</v>
      </c>
      <c r="FV118" s="9" t="s">
        <v>194</v>
      </c>
      <c r="FW118" s="11" t="s">
        <v>284</v>
      </c>
      <c r="GD118" s="9" t="s">
        <v>227</v>
      </c>
      <c r="GE118" s="11" t="s">
        <v>193</v>
      </c>
      <c r="GF118" s="9"/>
      <c r="GH118" s="9"/>
      <c r="GI118" s="11" t="s">
        <v>135</v>
      </c>
      <c r="GP118" s="12"/>
      <c r="GQ118" s="22" t="s">
        <v>1717</v>
      </c>
      <c r="GZ118" s="9" t="s">
        <v>135</v>
      </c>
      <c r="HE118" s="21"/>
      <c r="HF118" s="17" t="s">
        <v>1717</v>
      </c>
      <c r="HM118" s="21"/>
      <c r="HN118" s="17" t="s">
        <v>1717</v>
      </c>
      <c r="HQ118" s="11" t="s">
        <v>135</v>
      </c>
      <c r="HY118" s="19" t="s">
        <v>1717</v>
      </c>
      <c r="HZ118" s="9" t="s">
        <v>134</v>
      </c>
      <c r="IA118" s="11" t="s">
        <v>270</v>
      </c>
      <c r="IB118" s="9" t="s">
        <v>1331</v>
      </c>
      <c r="ID118" s="9" t="s">
        <v>209</v>
      </c>
      <c r="IE118" s="11" t="s">
        <v>134</v>
      </c>
      <c r="IF118" s="23">
        <v>41849</v>
      </c>
      <c r="IG118" s="23">
        <v>41849</v>
      </c>
      <c r="IH118" s="23"/>
      <c r="II118" s="23">
        <v>41865</v>
      </c>
      <c r="IJ118" s="23">
        <v>41871</v>
      </c>
      <c r="IK118" s="23">
        <v>42053</v>
      </c>
    </row>
    <row r="119" spans="1:245" x14ac:dyDescent="0.25">
      <c r="A119" s="8" t="s">
        <v>802</v>
      </c>
      <c r="B119" s="9" t="s">
        <v>62</v>
      </c>
      <c r="C119" s="10">
        <v>3205309</v>
      </c>
      <c r="D119" s="9" t="s">
        <v>520</v>
      </c>
      <c r="E119" s="10" t="s">
        <v>89</v>
      </c>
      <c r="AH119" s="33">
        <f t="shared" si="29"/>
        <v>1</v>
      </c>
      <c r="AI119" s="11" t="s">
        <v>835</v>
      </c>
      <c r="AJ119" s="9" t="s">
        <v>91</v>
      </c>
      <c r="AO119" s="11" t="s">
        <v>836</v>
      </c>
      <c r="AP119" s="9" t="s">
        <v>83</v>
      </c>
      <c r="AQ119" s="11" t="s">
        <v>98</v>
      </c>
      <c r="AR119" s="9" t="s">
        <v>509</v>
      </c>
      <c r="AS119" s="11" t="s">
        <v>828</v>
      </c>
      <c r="BM119" s="34">
        <v>2</v>
      </c>
      <c r="BN119" s="9" t="s">
        <v>111</v>
      </c>
      <c r="BP119" s="9" t="s">
        <v>391</v>
      </c>
      <c r="BQ119" s="11" t="s">
        <v>135</v>
      </c>
      <c r="BR119" s="9" t="s">
        <v>135</v>
      </c>
      <c r="CC119" s="11" t="s">
        <v>145</v>
      </c>
      <c r="CD119" s="9" t="s">
        <v>135</v>
      </c>
      <c r="CE119" s="20"/>
      <c r="CF119" s="16">
        <v>0</v>
      </c>
      <c r="CG119" s="20"/>
      <c r="CH119" s="16">
        <v>0</v>
      </c>
      <c r="CI119" s="20"/>
      <c r="CJ119" s="16">
        <v>0</v>
      </c>
      <c r="CK119" s="11" t="s">
        <v>874</v>
      </c>
      <c r="CL119" s="9" t="s">
        <v>335</v>
      </c>
      <c r="CT119" s="12"/>
      <c r="CW119" s="67"/>
      <c r="DC119" s="11" t="s">
        <v>335</v>
      </c>
      <c r="DP119" s="12"/>
      <c r="DQ119" s="35" t="s">
        <v>1717</v>
      </c>
      <c r="EE119" s="21"/>
      <c r="EL119" s="12"/>
      <c r="EW119" s="10" t="s">
        <v>269</v>
      </c>
      <c r="EX119" s="9" t="s">
        <v>520</v>
      </c>
      <c r="EY119" s="11" t="s">
        <v>361</v>
      </c>
      <c r="EZ119" s="9" t="s">
        <v>835</v>
      </c>
      <c r="FA119" s="11" t="s">
        <v>361</v>
      </c>
      <c r="FB119" s="9" t="s">
        <v>836</v>
      </c>
      <c r="FC119" s="11" t="s">
        <v>362</v>
      </c>
      <c r="FR119" s="16" t="s">
        <v>62</v>
      </c>
      <c r="FS119" s="11" t="s">
        <v>886</v>
      </c>
      <c r="FT119" s="9" t="s">
        <v>276</v>
      </c>
      <c r="FU119" s="11" t="s">
        <v>276</v>
      </c>
      <c r="FV119" s="9" t="s">
        <v>193</v>
      </c>
      <c r="GD119" s="9" t="s">
        <v>280</v>
      </c>
      <c r="GE119" s="11" t="s">
        <v>193</v>
      </c>
      <c r="GF119" s="9"/>
      <c r="GH119" s="9"/>
      <c r="GI119" s="11" t="s">
        <v>135</v>
      </c>
      <c r="GP119" s="12"/>
      <c r="GQ119" s="22" t="s">
        <v>1717</v>
      </c>
      <c r="GZ119" s="9" t="s">
        <v>134</v>
      </c>
      <c r="HA119" s="11" t="s">
        <v>160</v>
      </c>
      <c r="HB119" s="9" t="s">
        <v>835</v>
      </c>
      <c r="HC119" s="11" t="s">
        <v>836</v>
      </c>
      <c r="HE119" s="21">
        <v>5000</v>
      </c>
      <c r="HF119" s="17" t="s">
        <v>1788</v>
      </c>
      <c r="HG119" s="11" t="s">
        <v>247</v>
      </c>
      <c r="HM119" s="21"/>
      <c r="HN119" s="17" t="s">
        <v>1717</v>
      </c>
      <c r="HQ119" s="11" t="s">
        <v>135</v>
      </c>
      <c r="HY119" s="19" t="s">
        <v>1717</v>
      </c>
      <c r="HZ119" s="9" t="s">
        <v>134</v>
      </c>
      <c r="IA119" s="11" t="s">
        <v>272</v>
      </c>
      <c r="ID119" s="9" t="s">
        <v>209</v>
      </c>
      <c r="IE119" s="11" t="s">
        <v>134</v>
      </c>
      <c r="IF119" s="23">
        <v>41915</v>
      </c>
      <c r="IG119" s="23">
        <v>41915</v>
      </c>
      <c r="IH119" s="23">
        <v>41916</v>
      </c>
      <c r="II119" s="23">
        <v>41950</v>
      </c>
      <c r="IJ119" s="23">
        <v>42130</v>
      </c>
      <c r="IK119" s="23">
        <v>42198</v>
      </c>
    </row>
    <row r="120" spans="1:245" x14ac:dyDescent="0.25">
      <c r="A120" s="8" t="s">
        <v>803</v>
      </c>
      <c r="B120" s="9" t="s">
        <v>62</v>
      </c>
      <c r="C120" s="10">
        <v>3205309</v>
      </c>
      <c r="D120" s="9" t="s">
        <v>804</v>
      </c>
      <c r="E120" s="10" t="s">
        <v>85</v>
      </c>
      <c r="AH120" s="33">
        <f t="shared" si="29"/>
        <v>1</v>
      </c>
      <c r="AI120" s="11" t="s">
        <v>837</v>
      </c>
      <c r="AJ120" s="9" t="s">
        <v>90</v>
      </c>
      <c r="AO120" s="11" t="s">
        <v>838</v>
      </c>
      <c r="AP120" s="9" t="s">
        <v>90</v>
      </c>
      <c r="AU120" s="11" t="s">
        <v>799</v>
      </c>
      <c r="AV120" s="9" t="s">
        <v>83</v>
      </c>
      <c r="AW120" s="11" t="s">
        <v>95</v>
      </c>
      <c r="AX120" s="9" t="s">
        <v>415</v>
      </c>
      <c r="AY120" s="11" t="s">
        <v>800</v>
      </c>
      <c r="BA120" s="11" t="s">
        <v>800</v>
      </c>
      <c r="BB120" s="9" t="s">
        <v>85</v>
      </c>
      <c r="BM120" s="34">
        <v>4</v>
      </c>
      <c r="BN120" s="9" t="s">
        <v>104</v>
      </c>
      <c r="BO120" s="11" t="s">
        <v>113</v>
      </c>
      <c r="BP120" s="9" t="s">
        <v>388</v>
      </c>
      <c r="BQ120" s="11" t="s">
        <v>135</v>
      </c>
      <c r="BR120" s="9" t="s">
        <v>135</v>
      </c>
      <c r="CC120" s="11" t="s">
        <v>145</v>
      </c>
      <c r="CD120" s="9" t="s">
        <v>135</v>
      </c>
      <c r="CE120" s="20"/>
      <c r="CF120" s="16">
        <v>0</v>
      </c>
      <c r="CG120" s="20"/>
      <c r="CH120" s="16">
        <v>0</v>
      </c>
      <c r="CI120" s="20"/>
      <c r="CJ120" s="16">
        <v>0</v>
      </c>
      <c r="CK120" s="11" t="s">
        <v>875</v>
      </c>
      <c r="CL120" s="9" t="s">
        <v>335</v>
      </c>
      <c r="CT120" s="12"/>
      <c r="CW120" s="67"/>
      <c r="DC120" s="11" t="s">
        <v>335</v>
      </c>
      <c r="DP120" s="12"/>
      <c r="DQ120" s="35" t="s">
        <v>1717</v>
      </c>
      <c r="EE120" s="21"/>
      <c r="EL120" s="12"/>
      <c r="EW120" s="10" t="s">
        <v>269</v>
      </c>
      <c r="EX120" s="9" t="s">
        <v>837</v>
      </c>
      <c r="EY120" s="11" t="s">
        <v>361</v>
      </c>
      <c r="EZ120" s="9" t="s">
        <v>804</v>
      </c>
      <c r="FA120" s="11" t="s">
        <v>360</v>
      </c>
      <c r="FR120" s="16" t="s">
        <v>62</v>
      </c>
      <c r="FS120" s="11" t="s">
        <v>887</v>
      </c>
      <c r="FT120" s="9" t="s">
        <v>276</v>
      </c>
      <c r="FU120" s="11" t="s">
        <v>276</v>
      </c>
      <c r="FV120" s="9" t="s">
        <v>193</v>
      </c>
      <c r="GD120" s="9" t="s">
        <v>209</v>
      </c>
      <c r="GE120" s="11" t="s">
        <v>193</v>
      </c>
      <c r="GF120" s="9"/>
      <c r="GH120" s="9"/>
      <c r="GI120" s="11" t="s">
        <v>135</v>
      </c>
      <c r="GP120" s="12"/>
      <c r="GQ120" s="22" t="s">
        <v>1717</v>
      </c>
      <c r="GZ120" s="9" t="s">
        <v>135</v>
      </c>
      <c r="HE120" s="21"/>
      <c r="HF120" s="17" t="s">
        <v>1717</v>
      </c>
      <c r="HM120" s="21"/>
      <c r="HN120" s="17" t="s">
        <v>1717</v>
      </c>
      <c r="HQ120" s="11" t="s">
        <v>135</v>
      </c>
      <c r="HY120" s="19" t="s">
        <v>1717</v>
      </c>
      <c r="HZ120" s="9" t="s">
        <v>134</v>
      </c>
      <c r="IA120" s="11" t="s">
        <v>270</v>
      </c>
      <c r="ID120" s="9" t="s">
        <v>225</v>
      </c>
      <c r="IE120" s="11" t="s">
        <v>134</v>
      </c>
      <c r="IF120" s="23">
        <v>41917</v>
      </c>
      <c r="IG120" s="23">
        <v>41917</v>
      </c>
      <c r="IH120" s="23">
        <v>41918</v>
      </c>
      <c r="II120" s="23">
        <v>41926</v>
      </c>
      <c r="IJ120" s="23">
        <v>41953</v>
      </c>
      <c r="IK120" s="23">
        <v>42184</v>
      </c>
    </row>
    <row r="121" spans="1:245" x14ac:dyDescent="0.25">
      <c r="A121" s="8" t="s">
        <v>805</v>
      </c>
      <c r="B121" s="9" t="s">
        <v>63</v>
      </c>
      <c r="C121" s="10">
        <v>5208707</v>
      </c>
      <c r="D121" s="9" t="s">
        <v>415</v>
      </c>
      <c r="E121" s="10" t="s">
        <v>84</v>
      </c>
      <c r="I121" s="11" t="s">
        <v>101</v>
      </c>
      <c r="AH121" s="33">
        <f t="shared" si="29"/>
        <v>1</v>
      </c>
      <c r="AI121" s="11" t="s">
        <v>839</v>
      </c>
      <c r="AJ121" s="9" t="s">
        <v>83</v>
      </c>
      <c r="AK121" s="11" t="s">
        <v>95</v>
      </c>
      <c r="AL121" s="9" t="s">
        <v>484</v>
      </c>
      <c r="AM121" s="11" t="s">
        <v>840</v>
      </c>
      <c r="BM121" s="34">
        <v>1</v>
      </c>
      <c r="BN121" s="9" t="s">
        <v>104</v>
      </c>
      <c r="BO121" s="11" t="s">
        <v>113</v>
      </c>
      <c r="BP121" s="9" t="s">
        <v>391</v>
      </c>
      <c r="BQ121" s="11" t="s">
        <v>135</v>
      </c>
      <c r="BR121" s="9" t="s">
        <v>135</v>
      </c>
      <c r="BS121" s="11" t="s">
        <v>104</v>
      </c>
      <c r="BT121" s="9" t="s">
        <v>114</v>
      </c>
      <c r="BU121" s="11" t="s">
        <v>391</v>
      </c>
      <c r="BV121" s="9" t="s">
        <v>135</v>
      </c>
      <c r="BW121" s="11" t="s">
        <v>135</v>
      </c>
      <c r="BX121" s="9" t="s">
        <v>104</v>
      </c>
      <c r="BY121" s="11" t="s">
        <v>116</v>
      </c>
      <c r="BZ121" s="9" t="s">
        <v>391</v>
      </c>
      <c r="CA121" s="11" t="s">
        <v>135</v>
      </c>
      <c r="CB121" s="9" t="s">
        <v>135</v>
      </c>
      <c r="CC121" s="11" t="s">
        <v>145</v>
      </c>
      <c r="CD121" s="9" t="s">
        <v>135</v>
      </c>
      <c r="CE121" s="20"/>
      <c r="CF121" s="16">
        <v>0</v>
      </c>
      <c r="CG121" s="20"/>
      <c r="CH121" s="16">
        <v>0</v>
      </c>
      <c r="CI121" s="20"/>
      <c r="CJ121" s="16">
        <v>0</v>
      </c>
      <c r="CK121" s="11" t="s">
        <v>876</v>
      </c>
      <c r="CL121" s="9" t="s">
        <v>334</v>
      </c>
      <c r="CM121" s="11" t="s">
        <v>134</v>
      </c>
      <c r="CN121" s="9" t="s">
        <v>161</v>
      </c>
      <c r="CT121" s="12"/>
      <c r="CW121" s="67"/>
      <c r="CZ121" s="9" t="s">
        <v>558</v>
      </c>
      <c r="DA121" s="11" t="s">
        <v>445</v>
      </c>
      <c r="DC121" s="11" t="s">
        <v>334</v>
      </c>
      <c r="DD121" s="9" t="s">
        <v>193</v>
      </c>
      <c r="DH121" s="9" t="s">
        <v>209</v>
      </c>
      <c r="DI121" s="11" t="s">
        <v>134</v>
      </c>
      <c r="DJ121" s="9" t="s">
        <v>161</v>
      </c>
      <c r="DP121" s="12"/>
      <c r="DQ121" s="35" t="s">
        <v>1717</v>
      </c>
      <c r="DW121" s="11" t="s">
        <v>558</v>
      </c>
      <c r="DX121" s="9" t="s">
        <v>445</v>
      </c>
      <c r="DZ121" s="9" t="s">
        <v>135</v>
      </c>
      <c r="EE121" s="21"/>
      <c r="EL121" s="12"/>
      <c r="EO121" s="11" t="s">
        <v>135</v>
      </c>
      <c r="EW121" s="10" t="s">
        <v>269</v>
      </c>
      <c r="EX121" s="9" t="s">
        <v>415</v>
      </c>
      <c r="EY121" s="11" t="s">
        <v>361</v>
      </c>
      <c r="EZ121" s="9" t="s">
        <v>839</v>
      </c>
      <c r="FA121" s="11" t="s">
        <v>360</v>
      </c>
      <c r="FR121" s="16" t="s">
        <v>63</v>
      </c>
      <c r="FS121" s="11" t="s">
        <v>888</v>
      </c>
      <c r="FT121" s="9" t="s">
        <v>277</v>
      </c>
      <c r="FU121" s="11" t="s">
        <v>277</v>
      </c>
      <c r="FV121" s="9" t="s">
        <v>193</v>
      </c>
      <c r="GD121" s="9" t="s">
        <v>209</v>
      </c>
      <c r="GE121" s="11" t="s">
        <v>193</v>
      </c>
      <c r="GF121" s="9"/>
      <c r="GH121" s="9"/>
      <c r="GI121" s="11" t="s">
        <v>134</v>
      </c>
      <c r="GJ121" s="9" t="s">
        <v>161</v>
      </c>
      <c r="GP121" s="12"/>
      <c r="GQ121" s="22" t="s">
        <v>1717</v>
      </c>
      <c r="GW121" s="11" t="s">
        <v>558</v>
      </c>
      <c r="GX121" s="9" t="s">
        <v>445</v>
      </c>
      <c r="GZ121" s="9" t="s">
        <v>135</v>
      </c>
      <c r="HE121" s="21"/>
      <c r="HF121" s="17" t="s">
        <v>1717</v>
      </c>
      <c r="HM121" s="21"/>
      <c r="HN121" s="17" t="s">
        <v>1717</v>
      </c>
      <c r="HQ121" s="11" t="s">
        <v>135</v>
      </c>
      <c r="HY121" s="19" t="s">
        <v>1717</v>
      </c>
      <c r="HZ121" s="9" t="s">
        <v>135</v>
      </c>
      <c r="ID121" s="9" t="s">
        <v>209</v>
      </c>
      <c r="IE121" s="11" t="s">
        <v>134</v>
      </c>
      <c r="IF121" s="23">
        <v>41694</v>
      </c>
      <c r="IG121" s="23">
        <v>41695</v>
      </c>
      <c r="IH121" s="23">
        <v>41723</v>
      </c>
      <c r="II121" s="23">
        <v>41764</v>
      </c>
      <c r="IJ121" s="23">
        <v>41795</v>
      </c>
      <c r="IK121" s="23">
        <v>41814</v>
      </c>
    </row>
    <row r="122" spans="1:245" x14ac:dyDescent="0.25">
      <c r="A122" s="8" t="s">
        <v>807</v>
      </c>
      <c r="B122" s="9" t="s">
        <v>63</v>
      </c>
      <c r="C122" s="10">
        <v>5204508</v>
      </c>
      <c r="D122" s="9" t="s">
        <v>520</v>
      </c>
      <c r="E122" s="10" t="s">
        <v>89</v>
      </c>
      <c r="AH122" s="33">
        <f t="shared" si="29"/>
        <v>1</v>
      </c>
      <c r="AI122" s="11" t="s">
        <v>2166</v>
      </c>
      <c r="AJ122" s="9" t="s">
        <v>83</v>
      </c>
      <c r="AK122" s="11" t="s">
        <v>98</v>
      </c>
      <c r="AL122" s="9" t="s">
        <v>484</v>
      </c>
      <c r="AM122" s="11" t="s">
        <v>840</v>
      </c>
      <c r="BM122" s="34">
        <v>1</v>
      </c>
      <c r="BN122" s="9" t="s">
        <v>104</v>
      </c>
      <c r="BO122" s="11" t="s">
        <v>113</v>
      </c>
      <c r="BP122" s="9" t="s">
        <v>388</v>
      </c>
      <c r="BQ122" s="11" t="s">
        <v>135</v>
      </c>
      <c r="BR122" s="9" t="s">
        <v>135</v>
      </c>
      <c r="CC122" s="11" t="s">
        <v>145</v>
      </c>
      <c r="CD122" s="9" t="s">
        <v>135</v>
      </c>
      <c r="CE122" s="20"/>
      <c r="CF122" s="16">
        <v>0</v>
      </c>
      <c r="CG122" s="20"/>
      <c r="CH122" s="16">
        <v>0</v>
      </c>
      <c r="CI122" s="20"/>
      <c r="CJ122" s="16">
        <v>0</v>
      </c>
      <c r="CK122" s="11" t="s">
        <v>877</v>
      </c>
      <c r="CL122" s="9" t="s">
        <v>336</v>
      </c>
      <c r="CT122" s="12"/>
      <c r="CW122" s="67"/>
      <c r="DC122" s="11" t="s">
        <v>334</v>
      </c>
      <c r="DD122" s="9" t="s">
        <v>193</v>
      </c>
      <c r="DH122" s="9" t="s">
        <v>227</v>
      </c>
      <c r="DI122" s="11" t="s">
        <v>135</v>
      </c>
      <c r="DP122" s="12"/>
      <c r="DQ122" s="35" t="s">
        <v>1717</v>
      </c>
      <c r="DZ122" s="9" t="s">
        <v>134</v>
      </c>
      <c r="EA122" s="11" t="s">
        <v>160</v>
      </c>
      <c r="EB122" s="9" t="s">
        <v>2166</v>
      </c>
      <c r="EE122" s="21">
        <v>10000</v>
      </c>
      <c r="EF122" s="9" t="s">
        <v>446</v>
      </c>
      <c r="EH122" s="9" t="s">
        <v>160</v>
      </c>
      <c r="EI122" s="11" t="s">
        <v>2166</v>
      </c>
      <c r="EL122" s="12">
        <v>10000</v>
      </c>
      <c r="EM122" s="11" t="s">
        <v>447</v>
      </c>
      <c r="EO122" s="11" t="s">
        <v>135</v>
      </c>
      <c r="EW122" s="10" t="s">
        <v>269</v>
      </c>
      <c r="EX122" s="9" t="s">
        <v>2166</v>
      </c>
      <c r="EY122" s="11" t="s">
        <v>361</v>
      </c>
      <c r="EZ122" s="9" t="s">
        <v>520</v>
      </c>
      <c r="FA122" s="11" t="s">
        <v>360</v>
      </c>
      <c r="FR122" s="16" t="s">
        <v>63</v>
      </c>
      <c r="FS122" s="11" t="s">
        <v>889</v>
      </c>
      <c r="FT122" s="9" t="s">
        <v>276</v>
      </c>
      <c r="FU122" s="11" t="s">
        <v>276</v>
      </c>
      <c r="FV122" s="9" t="s">
        <v>193</v>
      </c>
      <c r="GD122" s="9" t="s">
        <v>281</v>
      </c>
      <c r="GE122" s="11" t="s">
        <v>193</v>
      </c>
      <c r="GF122" s="9"/>
      <c r="GH122" s="9"/>
      <c r="GI122" s="11" t="s">
        <v>135</v>
      </c>
      <c r="GP122" s="12"/>
      <c r="GQ122" s="22" t="s">
        <v>1717</v>
      </c>
      <c r="GZ122" s="9" t="s">
        <v>134</v>
      </c>
      <c r="HA122" s="11" t="s">
        <v>160</v>
      </c>
      <c r="HB122" s="9" t="s">
        <v>2166</v>
      </c>
      <c r="HE122" s="21">
        <v>5000</v>
      </c>
      <c r="HF122" s="17" t="s">
        <v>1788</v>
      </c>
      <c r="HG122" s="11" t="s">
        <v>446</v>
      </c>
      <c r="HM122" s="21"/>
      <c r="HN122" s="17" t="s">
        <v>1717</v>
      </c>
      <c r="HQ122" s="11" t="s">
        <v>135</v>
      </c>
      <c r="HY122" s="19" t="s">
        <v>1717</v>
      </c>
      <c r="HZ122" s="9" t="s">
        <v>134</v>
      </c>
      <c r="IA122" s="11" t="s">
        <v>270</v>
      </c>
      <c r="ID122" s="9" t="s">
        <v>209</v>
      </c>
      <c r="IE122" s="11" t="s">
        <v>134</v>
      </c>
      <c r="IF122" s="23">
        <v>41789</v>
      </c>
      <c r="IG122" s="23">
        <v>41789</v>
      </c>
      <c r="IH122" s="23"/>
      <c r="II122" s="23">
        <v>41822</v>
      </c>
      <c r="IJ122" s="23">
        <v>41858</v>
      </c>
      <c r="IK122" s="23">
        <v>42093</v>
      </c>
    </row>
    <row r="123" spans="1:245" x14ac:dyDescent="0.25">
      <c r="A123" s="8" t="s">
        <v>808</v>
      </c>
      <c r="B123" s="9" t="s">
        <v>63</v>
      </c>
      <c r="C123" s="10">
        <v>5208707</v>
      </c>
      <c r="D123" s="9" t="s">
        <v>413</v>
      </c>
      <c r="E123" s="10" t="s">
        <v>84</v>
      </c>
      <c r="I123" s="11" t="s">
        <v>101</v>
      </c>
      <c r="AH123" s="33">
        <f t="shared" si="29"/>
        <v>1</v>
      </c>
      <c r="AI123" s="11" t="s">
        <v>839</v>
      </c>
      <c r="AJ123" s="9" t="s">
        <v>83</v>
      </c>
      <c r="AK123" s="11" t="s">
        <v>95</v>
      </c>
      <c r="AL123" s="9" t="s">
        <v>484</v>
      </c>
      <c r="AM123" s="11" t="s">
        <v>840</v>
      </c>
      <c r="AO123" s="11" t="s">
        <v>841</v>
      </c>
      <c r="BM123" s="34">
        <v>2</v>
      </c>
      <c r="BN123" s="9" t="s">
        <v>104</v>
      </c>
      <c r="BO123" s="11" t="s">
        <v>114</v>
      </c>
      <c r="BP123" s="9" t="s">
        <v>389</v>
      </c>
      <c r="BQ123" s="11" t="s">
        <v>135</v>
      </c>
      <c r="BR123" s="9" t="s">
        <v>135</v>
      </c>
      <c r="BS123" s="11" t="s">
        <v>104</v>
      </c>
      <c r="BT123" s="9" t="s">
        <v>113</v>
      </c>
      <c r="BU123" s="11" t="s">
        <v>387</v>
      </c>
      <c r="BV123" s="9" t="s">
        <v>135</v>
      </c>
      <c r="BW123" s="11" t="s">
        <v>135</v>
      </c>
      <c r="CC123" s="11" t="s">
        <v>145</v>
      </c>
      <c r="CD123" s="9" t="s">
        <v>135</v>
      </c>
      <c r="CE123" s="20"/>
      <c r="CF123" s="16">
        <v>0</v>
      </c>
      <c r="CG123" s="20"/>
      <c r="CH123" s="16">
        <v>0</v>
      </c>
      <c r="CI123" s="20"/>
      <c r="CJ123" s="16">
        <v>0</v>
      </c>
      <c r="CK123" s="11" t="s">
        <v>878</v>
      </c>
      <c r="CL123" s="9" t="s">
        <v>334</v>
      </c>
      <c r="CM123" s="11" t="s">
        <v>134</v>
      </c>
      <c r="CN123" s="9" t="s">
        <v>160</v>
      </c>
      <c r="CO123" s="11">
        <v>48</v>
      </c>
      <c r="CP123" s="9" t="s">
        <v>839</v>
      </c>
      <c r="CS123" s="11" t="s">
        <v>134</v>
      </c>
      <c r="CT123" s="12">
        <v>3000</v>
      </c>
      <c r="CU123" s="11" t="s">
        <v>173</v>
      </c>
      <c r="CV123" s="9" t="s">
        <v>174</v>
      </c>
      <c r="CW123" s="67" t="s">
        <v>445</v>
      </c>
      <c r="DC123" s="11" t="s">
        <v>334</v>
      </c>
      <c r="DD123" s="9" t="s">
        <v>195</v>
      </c>
      <c r="DE123" s="11" t="s">
        <v>203</v>
      </c>
      <c r="DF123" s="9" t="s">
        <v>841</v>
      </c>
      <c r="DH123" s="9" t="s">
        <v>225</v>
      </c>
      <c r="DI123" s="11" t="s">
        <v>134</v>
      </c>
      <c r="DJ123" s="9" t="s">
        <v>161</v>
      </c>
      <c r="DP123" s="12"/>
      <c r="DQ123" s="35" t="s">
        <v>1717</v>
      </c>
      <c r="DW123" s="11" t="s">
        <v>445</v>
      </c>
      <c r="DZ123" s="9" t="s">
        <v>135</v>
      </c>
      <c r="EE123" s="21"/>
      <c r="EL123" s="12"/>
      <c r="EO123" s="11" t="s">
        <v>135</v>
      </c>
      <c r="EW123" s="10" t="s">
        <v>269</v>
      </c>
      <c r="EX123" s="9" t="s">
        <v>413</v>
      </c>
      <c r="EY123" s="11" t="s">
        <v>361</v>
      </c>
      <c r="EZ123" s="9" t="s">
        <v>839</v>
      </c>
      <c r="FA123" s="11" t="s">
        <v>360</v>
      </c>
      <c r="FR123" s="16" t="s">
        <v>63</v>
      </c>
      <c r="FS123" s="11" t="s">
        <v>889</v>
      </c>
      <c r="FT123" s="9" t="s">
        <v>276</v>
      </c>
      <c r="FU123" s="11" t="s">
        <v>276</v>
      </c>
      <c r="FV123" s="9" t="s">
        <v>193</v>
      </c>
      <c r="GD123" s="9" t="s">
        <v>209</v>
      </c>
      <c r="GE123" s="11" t="s">
        <v>193</v>
      </c>
      <c r="GF123" s="9"/>
      <c r="GH123" s="9"/>
      <c r="GI123" s="11" t="s">
        <v>134</v>
      </c>
      <c r="GJ123" s="9" t="s">
        <v>161</v>
      </c>
      <c r="GP123" s="12"/>
      <c r="GQ123" s="22" t="s">
        <v>1717</v>
      </c>
      <c r="GZ123" s="9" t="s">
        <v>135</v>
      </c>
      <c r="HE123" s="21"/>
      <c r="HF123" s="17" t="s">
        <v>1717</v>
      </c>
      <c r="HM123" s="21"/>
      <c r="HN123" s="17" t="s">
        <v>1717</v>
      </c>
      <c r="HQ123" s="11" t="s">
        <v>135</v>
      </c>
      <c r="HY123" s="19" t="s">
        <v>1717</v>
      </c>
      <c r="HZ123" s="9" t="s">
        <v>135</v>
      </c>
      <c r="IE123" s="11" t="s">
        <v>134</v>
      </c>
      <c r="IF123" s="23">
        <v>41796</v>
      </c>
      <c r="IG123" s="23">
        <v>41796</v>
      </c>
      <c r="IH123" s="23">
        <v>41801</v>
      </c>
      <c r="II123" s="23">
        <v>41838</v>
      </c>
      <c r="IJ123" s="23">
        <v>41884</v>
      </c>
      <c r="IK123" s="23">
        <v>41908</v>
      </c>
    </row>
    <row r="124" spans="1:245" x14ac:dyDescent="0.25">
      <c r="A124" s="8" t="s">
        <v>809</v>
      </c>
      <c r="B124" s="9" t="s">
        <v>63</v>
      </c>
      <c r="C124" s="10">
        <v>5208707</v>
      </c>
      <c r="D124" s="9" t="s">
        <v>509</v>
      </c>
      <c r="E124" s="10" t="s">
        <v>84</v>
      </c>
      <c r="I124" s="11" t="s">
        <v>101</v>
      </c>
      <c r="AH124" s="33">
        <f t="shared" si="29"/>
        <v>1</v>
      </c>
      <c r="AI124" s="11" t="s">
        <v>839</v>
      </c>
      <c r="AJ124" s="9" t="s">
        <v>83</v>
      </c>
      <c r="AK124" s="11" t="s">
        <v>95</v>
      </c>
      <c r="AL124" s="9" t="s">
        <v>484</v>
      </c>
      <c r="AM124" s="11" t="s">
        <v>840</v>
      </c>
      <c r="AO124" s="11" t="s">
        <v>842</v>
      </c>
      <c r="AP124" s="9" t="s">
        <v>90</v>
      </c>
      <c r="BM124" s="34">
        <v>2</v>
      </c>
      <c r="BN124" s="9" t="s">
        <v>104</v>
      </c>
      <c r="BO124" s="11" t="s">
        <v>113</v>
      </c>
      <c r="BP124" s="9" t="s">
        <v>389</v>
      </c>
      <c r="BQ124" s="11" t="s">
        <v>135</v>
      </c>
      <c r="BR124" s="9" t="s">
        <v>135</v>
      </c>
      <c r="BS124" s="11" t="s">
        <v>104</v>
      </c>
      <c r="BT124" s="9" t="s">
        <v>114</v>
      </c>
      <c r="BU124" s="11" t="s">
        <v>389</v>
      </c>
      <c r="BV124" s="9" t="s">
        <v>135</v>
      </c>
      <c r="BW124" s="11" t="s">
        <v>135</v>
      </c>
      <c r="BX124" s="9" t="s">
        <v>104</v>
      </c>
      <c r="BY124" s="11" t="s">
        <v>116</v>
      </c>
      <c r="BZ124" s="9" t="s">
        <v>389</v>
      </c>
      <c r="CA124" s="11" t="s">
        <v>135</v>
      </c>
      <c r="CB124" s="9" t="s">
        <v>135</v>
      </c>
      <c r="CC124" s="11" t="s">
        <v>145</v>
      </c>
      <c r="CD124" s="9" t="s">
        <v>135</v>
      </c>
      <c r="CE124" s="20"/>
      <c r="CF124" s="16">
        <v>0</v>
      </c>
      <c r="CG124" s="20"/>
      <c r="CH124" s="16">
        <v>0</v>
      </c>
      <c r="CI124" s="20"/>
      <c r="CJ124" s="16">
        <v>0</v>
      </c>
      <c r="CK124" s="11" t="s">
        <v>879</v>
      </c>
      <c r="CL124" s="9" t="s">
        <v>334</v>
      </c>
      <c r="CM124" s="11" t="s">
        <v>134</v>
      </c>
      <c r="CN124" s="9" t="s">
        <v>160</v>
      </c>
      <c r="CO124" s="11">
        <v>0</v>
      </c>
      <c r="CP124" s="9" t="s">
        <v>839</v>
      </c>
      <c r="CQ124" s="11" t="s">
        <v>842</v>
      </c>
      <c r="CS124" s="11" t="s">
        <v>134</v>
      </c>
      <c r="CT124" s="12">
        <v>40000</v>
      </c>
      <c r="CU124" s="11" t="s">
        <v>174</v>
      </c>
      <c r="CV124" s="9" t="s">
        <v>174</v>
      </c>
      <c r="CW124" s="67" t="s">
        <v>445</v>
      </c>
      <c r="CX124" s="9" t="s">
        <v>182</v>
      </c>
      <c r="DC124" s="11" t="s">
        <v>334</v>
      </c>
      <c r="DD124" s="9" t="s">
        <v>193</v>
      </c>
      <c r="DH124" s="9" t="s">
        <v>209</v>
      </c>
      <c r="DI124" s="11" t="s">
        <v>134</v>
      </c>
      <c r="DJ124" s="9" t="s">
        <v>160</v>
      </c>
      <c r="DK124" s="11">
        <v>0</v>
      </c>
      <c r="DL124" s="9" t="s">
        <v>839</v>
      </c>
      <c r="DM124" s="11" t="s">
        <v>842</v>
      </c>
      <c r="DO124" s="11" t="s">
        <v>134</v>
      </c>
      <c r="DP124" s="12">
        <v>40000</v>
      </c>
      <c r="DQ124" s="35" t="s">
        <v>1717</v>
      </c>
      <c r="DR124" s="9" t="s">
        <v>174</v>
      </c>
      <c r="DS124" s="11" t="s">
        <v>174</v>
      </c>
      <c r="DT124" s="9" t="s">
        <v>445</v>
      </c>
      <c r="DU124" s="11" t="s">
        <v>182</v>
      </c>
      <c r="DZ124" s="9" t="s">
        <v>134</v>
      </c>
      <c r="EA124" s="11" t="s">
        <v>160</v>
      </c>
      <c r="EB124" s="9" t="s">
        <v>839</v>
      </c>
      <c r="EE124" s="21">
        <v>20000</v>
      </c>
      <c r="EF124" s="9" t="s">
        <v>446</v>
      </c>
      <c r="EH124" s="9" t="s">
        <v>160</v>
      </c>
      <c r="EI124" s="11" t="s">
        <v>842</v>
      </c>
      <c r="EL124" s="12">
        <v>5000</v>
      </c>
      <c r="EM124" s="11" t="s">
        <v>189</v>
      </c>
      <c r="EO124" s="11" t="s">
        <v>135</v>
      </c>
      <c r="EW124" s="10" t="s">
        <v>269</v>
      </c>
      <c r="EX124" s="9" t="s">
        <v>839</v>
      </c>
      <c r="EY124" s="11" t="s">
        <v>361</v>
      </c>
      <c r="EZ124" s="9" t="s">
        <v>509</v>
      </c>
      <c r="FA124" s="11" t="s">
        <v>360</v>
      </c>
      <c r="FR124" s="16" t="s">
        <v>63</v>
      </c>
      <c r="FS124" s="11" t="s">
        <v>890</v>
      </c>
      <c r="FT124" s="9" t="s">
        <v>276</v>
      </c>
      <c r="FU124" s="11" t="s">
        <v>276</v>
      </c>
      <c r="FV124" s="9" t="s">
        <v>193</v>
      </c>
      <c r="GD124" s="9" t="s">
        <v>209</v>
      </c>
      <c r="GE124" s="11" t="s">
        <v>193</v>
      </c>
      <c r="GF124" s="9"/>
      <c r="GH124" s="9"/>
      <c r="GI124" s="11" t="s">
        <v>134</v>
      </c>
      <c r="GJ124" s="9" t="s">
        <v>160</v>
      </c>
      <c r="GK124" s="11">
        <v>0</v>
      </c>
      <c r="GL124" s="9" t="s">
        <v>839</v>
      </c>
      <c r="GM124" s="11" t="s">
        <v>842</v>
      </c>
      <c r="GO124" s="11" t="s">
        <v>134</v>
      </c>
      <c r="GP124" s="12">
        <v>40000</v>
      </c>
      <c r="GQ124" s="22" t="s">
        <v>1717</v>
      </c>
      <c r="GR124" s="9" t="s">
        <v>174</v>
      </c>
      <c r="GT124" s="9" t="s">
        <v>445</v>
      </c>
      <c r="GZ124" s="9" t="s">
        <v>134</v>
      </c>
      <c r="HA124" s="11" t="s">
        <v>161</v>
      </c>
      <c r="HE124" s="21"/>
      <c r="HF124" s="17" t="s">
        <v>1717</v>
      </c>
      <c r="HH124" s="9" t="s">
        <v>189</v>
      </c>
      <c r="HM124" s="21"/>
      <c r="HN124" s="17" t="s">
        <v>1717</v>
      </c>
      <c r="HQ124" s="11" t="s">
        <v>135</v>
      </c>
      <c r="HY124" s="19" t="s">
        <v>1717</v>
      </c>
      <c r="HZ124" s="9" t="s">
        <v>135</v>
      </c>
      <c r="IE124" s="11" t="s">
        <v>135</v>
      </c>
      <c r="IF124" s="23">
        <v>41817</v>
      </c>
      <c r="IG124" s="23">
        <v>41817</v>
      </c>
      <c r="IH124" s="23">
        <v>41820</v>
      </c>
      <c r="II124" s="23">
        <v>41848</v>
      </c>
      <c r="IJ124" s="23">
        <v>41886</v>
      </c>
      <c r="IK124" s="23"/>
    </row>
    <row r="125" spans="1:245" x14ac:dyDescent="0.25">
      <c r="A125" s="8" t="s">
        <v>810</v>
      </c>
      <c r="B125" s="9" t="s">
        <v>63</v>
      </c>
      <c r="C125" s="10">
        <v>5208707</v>
      </c>
      <c r="D125" s="9" t="s">
        <v>415</v>
      </c>
      <c r="E125" s="10" t="s">
        <v>84</v>
      </c>
      <c r="I125" s="11" t="s">
        <v>101</v>
      </c>
      <c r="AH125" s="33">
        <f t="shared" si="29"/>
        <v>1</v>
      </c>
      <c r="AI125" s="11" t="s">
        <v>843</v>
      </c>
      <c r="AJ125" s="9" t="s">
        <v>87</v>
      </c>
      <c r="AO125" s="11" t="s">
        <v>839</v>
      </c>
      <c r="AP125" s="9" t="s">
        <v>83</v>
      </c>
      <c r="AQ125" s="11" t="s">
        <v>95</v>
      </c>
      <c r="AR125" s="9" t="s">
        <v>484</v>
      </c>
      <c r="AS125" s="11" t="s">
        <v>840</v>
      </c>
      <c r="BM125" s="34">
        <v>2</v>
      </c>
      <c r="BN125" s="9" t="s">
        <v>105</v>
      </c>
      <c r="BP125" s="9" t="s">
        <v>119</v>
      </c>
      <c r="BQ125" s="11" t="s">
        <v>135</v>
      </c>
      <c r="BR125" s="9" t="s">
        <v>135</v>
      </c>
      <c r="CC125" s="11" t="s">
        <v>145</v>
      </c>
      <c r="CD125" s="9" t="s">
        <v>135</v>
      </c>
      <c r="CE125" s="20"/>
      <c r="CF125" s="16">
        <v>0</v>
      </c>
      <c r="CG125" s="20"/>
      <c r="CH125" s="16">
        <v>0</v>
      </c>
      <c r="CI125" s="20"/>
      <c r="CJ125" s="16">
        <v>0</v>
      </c>
      <c r="CK125" s="11" t="s">
        <v>880</v>
      </c>
      <c r="CL125" s="9" t="s">
        <v>334</v>
      </c>
      <c r="CM125" s="11" t="s">
        <v>134</v>
      </c>
      <c r="CN125" s="9" t="s">
        <v>160</v>
      </c>
      <c r="CO125" s="11">
        <v>48</v>
      </c>
      <c r="CP125" s="9" t="s">
        <v>843</v>
      </c>
      <c r="CS125" s="11" t="s">
        <v>134</v>
      </c>
      <c r="CT125" s="12">
        <v>1000</v>
      </c>
      <c r="CU125" s="11" t="s">
        <v>173</v>
      </c>
      <c r="CW125" s="67" t="s">
        <v>2057</v>
      </c>
      <c r="CZ125" s="9" t="s">
        <v>445</v>
      </c>
      <c r="DC125" s="11" t="s">
        <v>334</v>
      </c>
      <c r="DD125" s="9" t="s">
        <v>193</v>
      </c>
      <c r="DH125" s="9" t="s">
        <v>225</v>
      </c>
      <c r="DI125" s="11" t="s">
        <v>134</v>
      </c>
      <c r="DJ125" s="9" t="s">
        <v>161</v>
      </c>
      <c r="DP125" s="12"/>
      <c r="DQ125" s="35" t="s">
        <v>1717</v>
      </c>
      <c r="DW125" s="11" t="s">
        <v>445</v>
      </c>
      <c r="DX125" s="9" t="s">
        <v>2057</v>
      </c>
      <c r="DZ125" s="9" t="s">
        <v>134</v>
      </c>
      <c r="EA125" s="11" t="s">
        <v>161</v>
      </c>
      <c r="EE125" s="21"/>
      <c r="EG125" s="11" t="s">
        <v>250</v>
      </c>
      <c r="EL125" s="12"/>
      <c r="EO125" s="11" t="s">
        <v>135</v>
      </c>
      <c r="EW125" s="10" t="s">
        <v>269</v>
      </c>
      <c r="EX125" s="9" t="s">
        <v>415</v>
      </c>
      <c r="EY125" s="11" t="s">
        <v>361</v>
      </c>
      <c r="EZ125" s="9" t="s">
        <v>843</v>
      </c>
      <c r="FA125" s="11" t="s">
        <v>360</v>
      </c>
      <c r="FB125" s="9" t="s">
        <v>839</v>
      </c>
      <c r="FC125" s="11" t="s">
        <v>360</v>
      </c>
      <c r="FR125" s="16" t="s">
        <v>63</v>
      </c>
      <c r="FS125" s="11" t="s">
        <v>891</v>
      </c>
      <c r="FT125" s="9" t="s">
        <v>276</v>
      </c>
      <c r="FU125" s="11" t="s">
        <v>276</v>
      </c>
      <c r="FV125" s="9" t="s">
        <v>193</v>
      </c>
      <c r="GD125" s="9" t="s">
        <v>209</v>
      </c>
      <c r="GE125" s="11" t="s">
        <v>193</v>
      </c>
      <c r="GF125" s="9"/>
      <c r="GH125" s="9"/>
      <c r="GI125" s="11" t="s">
        <v>134</v>
      </c>
      <c r="GJ125" s="9" t="s">
        <v>161</v>
      </c>
      <c r="GP125" s="12"/>
      <c r="GQ125" s="22" t="s">
        <v>1717</v>
      </c>
      <c r="GW125" s="11" t="s">
        <v>445</v>
      </c>
      <c r="GX125" s="9" t="s">
        <v>2057</v>
      </c>
      <c r="GZ125" s="9" t="s">
        <v>134</v>
      </c>
      <c r="HA125" s="11" t="s">
        <v>161</v>
      </c>
      <c r="HE125" s="21"/>
      <c r="HF125" s="17" t="s">
        <v>1717</v>
      </c>
      <c r="HH125" s="9" t="s">
        <v>250</v>
      </c>
      <c r="HM125" s="21"/>
      <c r="HN125" s="17" t="s">
        <v>1717</v>
      </c>
      <c r="HQ125" s="11" t="s">
        <v>135</v>
      </c>
      <c r="HY125" s="19" t="s">
        <v>1717</v>
      </c>
      <c r="HZ125" s="9" t="s">
        <v>135</v>
      </c>
      <c r="IE125" s="11" t="s">
        <v>134</v>
      </c>
      <c r="IF125" s="23">
        <v>41512</v>
      </c>
      <c r="IG125" s="23">
        <v>41512</v>
      </c>
      <c r="IH125" s="23">
        <v>41512</v>
      </c>
      <c r="II125" s="23">
        <v>41690</v>
      </c>
      <c r="IJ125" s="23">
        <v>41763</v>
      </c>
      <c r="IK125" s="23">
        <v>41778</v>
      </c>
    </row>
    <row r="126" spans="1:245" x14ac:dyDescent="0.25">
      <c r="A126" s="8" t="s">
        <v>811</v>
      </c>
      <c r="B126" s="9" t="s">
        <v>63</v>
      </c>
      <c r="C126" s="10">
        <v>5208707</v>
      </c>
      <c r="D126" s="9" t="s">
        <v>509</v>
      </c>
      <c r="E126" s="10" t="s">
        <v>84</v>
      </c>
      <c r="I126" s="11" t="s">
        <v>101</v>
      </c>
      <c r="AH126" s="33">
        <f t="shared" si="29"/>
        <v>1</v>
      </c>
      <c r="AI126" s="11" t="s">
        <v>844</v>
      </c>
      <c r="AJ126" s="9" t="s">
        <v>88</v>
      </c>
      <c r="AO126" s="11" t="s">
        <v>843</v>
      </c>
      <c r="AP126" s="9" t="s">
        <v>87</v>
      </c>
      <c r="BM126" s="34">
        <v>2</v>
      </c>
      <c r="BN126" s="9" t="s">
        <v>106</v>
      </c>
      <c r="BP126" s="9" t="s">
        <v>119</v>
      </c>
      <c r="BQ126" s="11" t="s">
        <v>135</v>
      </c>
      <c r="BR126" s="9" t="s">
        <v>135</v>
      </c>
      <c r="CC126" s="11" t="s">
        <v>145</v>
      </c>
      <c r="CD126" s="9" t="s">
        <v>135</v>
      </c>
      <c r="CE126" s="20"/>
      <c r="CF126" s="16">
        <v>0</v>
      </c>
      <c r="CG126" s="20"/>
      <c r="CH126" s="16">
        <v>0</v>
      </c>
      <c r="CI126" s="20"/>
      <c r="CJ126" s="16">
        <v>0</v>
      </c>
      <c r="CK126" s="11" t="s">
        <v>881</v>
      </c>
      <c r="CL126" s="9" t="s">
        <v>336</v>
      </c>
      <c r="CT126" s="12"/>
      <c r="CW126" s="67"/>
      <c r="DC126" s="11" t="s">
        <v>334</v>
      </c>
      <c r="DD126" s="9" t="s">
        <v>193</v>
      </c>
      <c r="DH126" s="9" t="s">
        <v>227</v>
      </c>
      <c r="DI126" s="11" t="s">
        <v>134</v>
      </c>
      <c r="DJ126" s="9" t="s">
        <v>161</v>
      </c>
      <c r="DP126" s="12"/>
      <c r="DQ126" s="35" t="s">
        <v>1717</v>
      </c>
      <c r="DW126" s="11" t="s">
        <v>2057</v>
      </c>
      <c r="DZ126" s="9" t="s">
        <v>134</v>
      </c>
      <c r="EA126" s="11" t="s">
        <v>161</v>
      </c>
      <c r="EE126" s="21"/>
      <c r="EG126" s="11" t="s">
        <v>250</v>
      </c>
      <c r="EL126" s="12"/>
      <c r="EO126" s="11" t="s">
        <v>134</v>
      </c>
      <c r="EP126" s="9" t="s">
        <v>161</v>
      </c>
      <c r="EW126" s="10" t="s">
        <v>269</v>
      </c>
      <c r="EX126" s="9" t="s">
        <v>509</v>
      </c>
      <c r="EY126" s="11" t="s">
        <v>361</v>
      </c>
      <c r="EZ126" s="9" t="s">
        <v>843</v>
      </c>
      <c r="FA126" s="11" t="s">
        <v>360</v>
      </c>
      <c r="FR126" s="16" t="s">
        <v>63</v>
      </c>
      <c r="FS126" s="11" t="s">
        <v>891</v>
      </c>
      <c r="FT126" s="9" t="s">
        <v>277</v>
      </c>
      <c r="FU126" s="11" t="s">
        <v>277</v>
      </c>
      <c r="FV126" s="9" t="s">
        <v>193</v>
      </c>
      <c r="GD126" s="9" t="s">
        <v>280</v>
      </c>
      <c r="GE126" s="11" t="s">
        <v>193</v>
      </c>
      <c r="GF126" s="9"/>
      <c r="GH126" s="9"/>
      <c r="GI126" s="11" t="s">
        <v>135</v>
      </c>
      <c r="GJ126" s="9" t="s">
        <v>160</v>
      </c>
      <c r="GK126" s="11">
        <v>24</v>
      </c>
      <c r="GL126" s="9" t="s">
        <v>843</v>
      </c>
      <c r="GO126" s="11" t="s">
        <v>134</v>
      </c>
      <c r="GP126" s="12">
        <v>1000</v>
      </c>
      <c r="GQ126" s="22" t="s">
        <v>1788</v>
      </c>
      <c r="GR126" s="9" t="s">
        <v>173</v>
      </c>
      <c r="GT126" s="9" t="s">
        <v>2057</v>
      </c>
      <c r="GZ126" s="9" t="s">
        <v>134</v>
      </c>
      <c r="HA126" s="11" t="s">
        <v>160</v>
      </c>
      <c r="HB126" s="9" t="s">
        <v>843</v>
      </c>
      <c r="HE126" s="21">
        <v>5000</v>
      </c>
      <c r="HF126" s="17" t="s">
        <v>1788</v>
      </c>
      <c r="HG126" s="11" t="s">
        <v>250</v>
      </c>
      <c r="HM126" s="21"/>
      <c r="HN126" s="17" t="s">
        <v>1717</v>
      </c>
      <c r="HQ126" s="11" t="s">
        <v>135</v>
      </c>
      <c r="HY126" s="19" t="s">
        <v>1717</v>
      </c>
      <c r="HZ126" s="9" t="s">
        <v>135</v>
      </c>
      <c r="IE126" s="11" t="s">
        <v>134</v>
      </c>
      <c r="IF126" s="23">
        <v>41565</v>
      </c>
      <c r="IG126" s="23">
        <v>41565</v>
      </c>
      <c r="IH126" s="23"/>
      <c r="II126" s="23">
        <v>41718</v>
      </c>
      <c r="IJ126" s="23">
        <v>41763</v>
      </c>
      <c r="IK126" s="23">
        <v>41789</v>
      </c>
    </row>
    <row r="127" spans="1:245" x14ac:dyDescent="0.25">
      <c r="A127" s="8">
        <v>1.435632014609E+16</v>
      </c>
      <c r="B127" s="9" t="s">
        <v>63</v>
      </c>
      <c r="C127" s="10">
        <v>5208707</v>
      </c>
      <c r="D127" s="9" t="s">
        <v>1165</v>
      </c>
      <c r="E127" s="10" t="s">
        <v>85</v>
      </c>
      <c r="J127" s="9" t="s">
        <v>1177</v>
      </c>
      <c r="K127" s="11" t="s">
        <v>83</v>
      </c>
      <c r="L127" s="9" t="s">
        <v>95</v>
      </c>
      <c r="M127" s="11" t="s">
        <v>509</v>
      </c>
      <c r="N127" s="9" t="s">
        <v>1165</v>
      </c>
      <c r="AH127" s="33">
        <f t="shared" si="29"/>
        <v>2</v>
      </c>
      <c r="AI127" s="11" t="s">
        <v>844</v>
      </c>
      <c r="AJ127" s="9" t="s">
        <v>88</v>
      </c>
      <c r="AO127" s="11" t="s">
        <v>843</v>
      </c>
      <c r="AP127" s="9" t="s">
        <v>87</v>
      </c>
      <c r="BM127" s="34">
        <f t="shared" ref="BM127:BM180" si="38">COUNTA(AI127,AO127,AU127,BA127,BG127)</f>
        <v>2</v>
      </c>
      <c r="BN127" s="9" t="s">
        <v>106</v>
      </c>
      <c r="BP127" s="9" t="s">
        <v>119</v>
      </c>
      <c r="BQ127" s="11" t="s">
        <v>135</v>
      </c>
      <c r="BR127" s="9" t="s">
        <v>135</v>
      </c>
      <c r="CC127" s="11" t="s">
        <v>145</v>
      </c>
      <c r="CD127" s="9" t="s">
        <v>135</v>
      </c>
      <c r="CE127" s="20"/>
      <c r="CF127" s="16">
        <f t="shared" ref="CF127:CF170" si="39">IF(ISBLANK(CE127),0,(VLOOKUP(CE127,$A$2:$CC$484,81,)))</f>
        <v>0</v>
      </c>
      <c r="CG127" s="20"/>
      <c r="CH127" s="16">
        <f t="shared" ref="CH127:CH170" si="40">IF(ISBLANK(CG127),0,(VLOOKUP(CG127,$A$2:$CC$484,81,)))</f>
        <v>0</v>
      </c>
      <c r="CI127" s="20"/>
      <c r="CJ127" s="16">
        <f t="shared" ref="CJ127:CJ170" si="41">IF(ISBLANK(CI127),0,(VLOOKUP(CI127,$A$2:$CC$484,81,)))</f>
        <v>0</v>
      </c>
      <c r="CK127" s="11" t="s">
        <v>1198</v>
      </c>
      <c r="CL127" s="9" t="s">
        <v>334</v>
      </c>
      <c r="CM127" s="11" t="s">
        <v>134</v>
      </c>
      <c r="CN127" s="9" t="s">
        <v>161</v>
      </c>
      <c r="CT127" s="12"/>
      <c r="CW127" s="67"/>
      <c r="CZ127" s="9" t="s">
        <v>187</v>
      </c>
      <c r="DC127" s="11" t="s">
        <v>334</v>
      </c>
      <c r="DD127" s="9" t="s">
        <v>193</v>
      </c>
      <c r="DH127" s="9" t="s">
        <v>209</v>
      </c>
      <c r="DI127" s="11" t="s">
        <v>134</v>
      </c>
      <c r="DJ127" s="9" t="s">
        <v>161</v>
      </c>
      <c r="DP127" s="12"/>
      <c r="DQ127" s="35" t="str">
        <f t="shared" ref="DQ127:DQ178" si="42">IF(OR((AND(DH127="Mantém",DP127=CT127)),DH127="Agrava",DH127="Relaxa",DH127="Reverte",DH127="Inaplicável",DJ127="Indefere",DJ127=""),"OK","REVER")</f>
        <v>OK</v>
      </c>
      <c r="DW127" s="11" t="s">
        <v>187</v>
      </c>
      <c r="DZ127" s="9" t="s">
        <v>134</v>
      </c>
      <c r="EA127" s="11" t="s">
        <v>161</v>
      </c>
      <c r="EE127" s="21"/>
      <c r="EG127" s="11" t="s">
        <v>250</v>
      </c>
      <c r="EL127" s="12"/>
      <c r="EO127" s="11" t="s">
        <v>135</v>
      </c>
      <c r="EW127" s="10" t="s">
        <v>269</v>
      </c>
      <c r="EX127" s="9" t="s">
        <v>1165</v>
      </c>
      <c r="EY127" s="11" t="s">
        <v>361</v>
      </c>
      <c r="EZ127" s="9" t="s">
        <v>1177</v>
      </c>
      <c r="FA127" s="11" t="s">
        <v>361</v>
      </c>
      <c r="FB127" s="9" t="s">
        <v>844</v>
      </c>
      <c r="FC127" s="11" t="s">
        <v>360</v>
      </c>
      <c r="FR127" s="16" t="str">
        <f t="shared" ref="FR127:FR170" si="43">B127</f>
        <v>GO</v>
      </c>
      <c r="FS127" s="11" t="s">
        <v>890</v>
      </c>
      <c r="FT127" s="9" t="s">
        <v>277</v>
      </c>
      <c r="FU127" s="11" t="s">
        <v>276</v>
      </c>
      <c r="FV127" s="9" t="s">
        <v>193</v>
      </c>
      <c r="GD127" s="9" t="s">
        <v>209</v>
      </c>
      <c r="GE127" s="11" t="s">
        <v>193</v>
      </c>
      <c r="GF127" s="9"/>
      <c r="GH127" s="9"/>
      <c r="GI127" s="11" t="s">
        <v>134</v>
      </c>
      <c r="GJ127" s="9" t="s">
        <v>161</v>
      </c>
      <c r="GP127" s="12"/>
      <c r="GQ127" s="22" t="str">
        <f t="shared" ref="GQ127:GQ170" si="44">IF(OR((AND(GD127="Mantém",GP127=DP127)),GD127="Mantém - Ind.",GD127="Reforma Total", GD127="Parcial - Agrava",GD127="Parcial - Relaxa",GD127="Reverte",GD127="Inaplicável",GJ127="Indefere",GJ127=""),"OK","REVER")</f>
        <v>OK</v>
      </c>
      <c r="GW127" s="11" t="s">
        <v>187</v>
      </c>
      <c r="GZ127" s="9" t="s">
        <v>134</v>
      </c>
      <c r="HA127" s="11" t="s">
        <v>161</v>
      </c>
      <c r="HE127" s="21"/>
      <c r="HF127" s="17" t="str">
        <f t="shared" ref="HF127:HF170" si="45">IF(OR((AND(GD127="Mantém",HE127=EE127)),GD127="Reverte",GD127="Inaplicável",HA127="Indefere",HA127=""),"OK","REVER")</f>
        <v>OK</v>
      </c>
      <c r="HH127" s="9" t="s">
        <v>250</v>
      </c>
      <c r="HM127" s="21"/>
      <c r="HN127" s="17" t="str">
        <f t="shared" ref="HN127:HN170" si="46">IF(OR((AND(GO127="Mantém",HM127=EM127)),GO127="Reverte",GO127="Inaplicável",HI127="Indefere",HI127=""),"OK","REVER")</f>
        <v>OK</v>
      </c>
      <c r="HQ127" s="11" t="s">
        <v>135</v>
      </c>
      <c r="HY127" s="19" t="str">
        <f t="shared" ref="HY127:HY170" si="47">IF(OR((AND(GD127="Mantém",HX127=EV127)),GD127="Reverte",GD127="Inaplicável",HR127="Indefere",HR127=""),"OK","REVER")</f>
        <v>OK</v>
      </c>
      <c r="HZ127" s="9" t="s">
        <v>135</v>
      </c>
      <c r="IE127" s="11" t="s">
        <v>134</v>
      </c>
      <c r="IF127" s="23">
        <v>41834</v>
      </c>
      <c r="IG127" s="23">
        <v>41835</v>
      </c>
      <c r="IH127" s="23">
        <v>41836</v>
      </c>
      <c r="II127" s="23">
        <v>41857</v>
      </c>
      <c r="IJ127" s="23">
        <v>41878</v>
      </c>
      <c r="IK127" s="23">
        <v>41886</v>
      </c>
    </row>
    <row r="128" spans="1:245" x14ac:dyDescent="0.25">
      <c r="A128" s="8">
        <v>1.448622014609E+16</v>
      </c>
      <c r="B128" s="9" t="s">
        <v>63</v>
      </c>
      <c r="C128" s="10">
        <v>5208707</v>
      </c>
      <c r="D128" s="9" t="s">
        <v>1165</v>
      </c>
      <c r="E128" s="10" t="s">
        <v>85</v>
      </c>
      <c r="AH128" s="33">
        <f t="shared" si="29"/>
        <v>1</v>
      </c>
      <c r="AI128" s="11" t="s">
        <v>839</v>
      </c>
      <c r="AJ128" s="9" t="s">
        <v>83</v>
      </c>
      <c r="AK128" s="11" t="s">
        <v>95</v>
      </c>
      <c r="AL128" s="9" t="s">
        <v>484</v>
      </c>
      <c r="AM128" s="11" t="s">
        <v>840</v>
      </c>
      <c r="AO128" s="11" t="s">
        <v>1980</v>
      </c>
      <c r="AP128" s="9" t="s">
        <v>83</v>
      </c>
      <c r="AQ128" s="11" t="s">
        <v>339</v>
      </c>
      <c r="AR128" s="9" t="s">
        <v>488</v>
      </c>
      <c r="AS128" s="11" t="s">
        <v>840</v>
      </c>
      <c r="AU128" s="11" t="s">
        <v>1171</v>
      </c>
      <c r="AV128" s="9" t="s">
        <v>90</v>
      </c>
      <c r="BA128" s="11" t="s">
        <v>1172</v>
      </c>
      <c r="BB128" s="9" t="s">
        <v>90</v>
      </c>
      <c r="BG128" s="11" t="s">
        <v>842</v>
      </c>
      <c r="BH128" s="9" t="s">
        <v>90</v>
      </c>
      <c r="BM128" s="34">
        <f t="shared" si="38"/>
        <v>5</v>
      </c>
      <c r="BN128" s="9" t="s">
        <v>107</v>
      </c>
      <c r="BP128" s="9" t="s">
        <v>387</v>
      </c>
      <c r="BQ128" s="11" t="s">
        <v>134</v>
      </c>
      <c r="BR128" s="9" t="s">
        <v>135</v>
      </c>
      <c r="BS128" s="11" t="s">
        <v>104</v>
      </c>
      <c r="BT128" s="9" t="s">
        <v>113</v>
      </c>
      <c r="BU128" s="11" t="s">
        <v>387</v>
      </c>
      <c r="BV128" s="9" t="s">
        <v>134</v>
      </c>
      <c r="BW128" s="11" t="s">
        <v>135</v>
      </c>
      <c r="BX128" s="9" t="s">
        <v>108</v>
      </c>
      <c r="BZ128" s="9" t="s">
        <v>387</v>
      </c>
      <c r="CA128" s="11" t="s">
        <v>134</v>
      </c>
      <c r="CB128" s="9" t="s">
        <v>135</v>
      </c>
      <c r="CC128" s="11" t="s">
        <v>145</v>
      </c>
      <c r="CD128" s="9" t="s">
        <v>135</v>
      </c>
      <c r="CE128" s="20"/>
      <c r="CF128" s="16">
        <f t="shared" si="39"/>
        <v>0</v>
      </c>
      <c r="CG128" s="20"/>
      <c r="CH128" s="16">
        <f t="shared" si="40"/>
        <v>0</v>
      </c>
      <c r="CI128" s="20"/>
      <c r="CJ128" s="16">
        <f t="shared" si="41"/>
        <v>0</v>
      </c>
      <c r="CK128" s="11" t="s">
        <v>1199</v>
      </c>
      <c r="CL128" s="9" t="s">
        <v>335</v>
      </c>
      <c r="CT128" s="12"/>
      <c r="CW128" s="67"/>
      <c r="DC128" s="11" t="s">
        <v>334</v>
      </c>
      <c r="DD128" s="9" t="s">
        <v>193</v>
      </c>
      <c r="DH128" s="9" t="s">
        <v>227</v>
      </c>
      <c r="DI128" s="11" t="s">
        <v>135</v>
      </c>
      <c r="DP128" s="12"/>
      <c r="DQ128" s="35" t="str">
        <f t="shared" si="42"/>
        <v>OK</v>
      </c>
      <c r="DZ128" s="9" t="s">
        <v>134</v>
      </c>
      <c r="EA128" s="11" t="s">
        <v>160</v>
      </c>
      <c r="EB128" s="9" t="s">
        <v>839</v>
      </c>
      <c r="EE128" s="21">
        <v>50000</v>
      </c>
      <c r="EF128" s="9" t="s">
        <v>189</v>
      </c>
      <c r="EH128" s="9" t="s">
        <v>160</v>
      </c>
      <c r="EI128" s="11" t="s">
        <v>1980</v>
      </c>
      <c r="EJ128" s="9" t="s">
        <v>1171</v>
      </c>
      <c r="EK128" s="11" t="s">
        <v>1229</v>
      </c>
      <c r="EL128" s="12">
        <v>10000</v>
      </c>
      <c r="EM128" s="11" t="s">
        <v>446</v>
      </c>
      <c r="EO128" s="11" t="s">
        <v>135</v>
      </c>
      <c r="EW128" s="10" t="s">
        <v>269</v>
      </c>
      <c r="EX128" s="9" t="s">
        <v>842</v>
      </c>
      <c r="EY128" s="11" t="s">
        <v>361</v>
      </c>
      <c r="EZ128" s="9" t="s">
        <v>1171</v>
      </c>
      <c r="FA128" s="11" t="s">
        <v>361</v>
      </c>
      <c r="FB128" s="9" t="s">
        <v>839</v>
      </c>
      <c r="FC128" s="11" t="s">
        <v>361</v>
      </c>
      <c r="FD128" s="9" t="s">
        <v>1172</v>
      </c>
      <c r="FE128" s="11" t="s">
        <v>361</v>
      </c>
      <c r="FF128" s="9" t="s">
        <v>1165</v>
      </c>
      <c r="FG128" s="11" t="s">
        <v>360</v>
      </c>
      <c r="FR128" s="16" t="str">
        <f t="shared" si="43"/>
        <v>GO</v>
      </c>
      <c r="FS128" s="11" t="s">
        <v>1230</v>
      </c>
      <c r="FT128" s="9" t="s">
        <v>276</v>
      </c>
      <c r="FU128" s="11" t="s">
        <v>276</v>
      </c>
      <c r="FV128" s="9" t="s">
        <v>193</v>
      </c>
      <c r="GD128" s="9" t="s">
        <v>280</v>
      </c>
      <c r="GE128" s="11" t="s">
        <v>193</v>
      </c>
      <c r="GF128" s="9"/>
      <c r="GH128" s="9"/>
      <c r="GI128" s="11" t="s">
        <v>135</v>
      </c>
      <c r="GP128" s="12"/>
      <c r="GQ128" s="22" t="str">
        <f t="shared" si="44"/>
        <v>OK</v>
      </c>
      <c r="GZ128" s="9" t="s">
        <v>134</v>
      </c>
      <c r="HA128" s="11" t="s">
        <v>161</v>
      </c>
      <c r="HE128" s="21"/>
      <c r="HF128" s="17" t="str">
        <f t="shared" si="45"/>
        <v>OK</v>
      </c>
      <c r="HH128" s="9" t="s">
        <v>189</v>
      </c>
      <c r="HM128" s="21"/>
      <c r="HN128" s="17" t="str">
        <f t="shared" si="46"/>
        <v>OK</v>
      </c>
      <c r="HQ128" s="11" t="s">
        <v>135</v>
      </c>
      <c r="HY128" s="19" t="str">
        <f t="shared" si="47"/>
        <v>OK</v>
      </c>
      <c r="HZ128" s="9" t="s">
        <v>135</v>
      </c>
      <c r="IE128" s="11" t="s">
        <v>134</v>
      </c>
      <c r="IF128" s="23">
        <v>41835</v>
      </c>
      <c r="IG128" s="23">
        <v>41835</v>
      </c>
      <c r="IH128" s="23">
        <v>41840</v>
      </c>
      <c r="II128" s="23">
        <v>41963</v>
      </c>
      <c r="IJ128" s="23">
        <v>42185</v>
      </c>
      <c r="IK128" s="23">
        <v>42201</v>
      </c>
    </row>
    <row r="129" spans="1:245" x14ac:dyDescent="0.25">
      <c r="A129" s="8">
        <v>1.449472014609E+16</v>
      </c>
      <c r="B129" s="9" t="s">
        <v>63</v>
      </c>
      <c r="C129" s="10">
        <v>5208707</v>
      </c>
      <c r="D129" s="9" t="s">
        <v>806</v>
      </c>
      <c r="E129" s="10" t="s">
        <v>85</v>
      </c>
      <c r="AH129" s="33">
        <f t="shared" si="29"/>
        <v>1</v>
      </c>
      <c r="AI129" s="11" t="s">
        <v>843</v>
      </c>
      <c r="AJ129" s="9" t="s">
        <v>87</v>
      </c>
      <c r="BM129" s="34">
        <f t="shared" si="38"/>
        <v>1</v>
      </c>
      <c r="BN129" s="9" t="s">
        <v>106</v>
      </c>
      <c r="BP129" s="9" t="s">
        <v>119</v>
      </c>
      <c r="BQ129" s="11" t="s">
        <v>135</v>
      </c>
      <c r="BR129" s="9" t="s">
        <v>135</v>
      </c>
      <c r="CC129" s="11" t="s">
        <v>145</v>
      </c>
      <c r="CD129" s="9" t="s">
        <v>135</v>
      </c>
      <c r="CE129" s="20"/>
      <c r="CF129" s="16">
        <f t="shared" si="39"/>
        <v>0</v>
      </c>
      <c r="CG129" s="20"/>
      <c r="CH129" s="16">
        <f t="shared" si="40"/>
        <v>0</v>
      </c>
      <c r="CI129" s="20"/>
      <c r="CJ129" s="16">
        <f t="shared" si="41"/>
        <v>0</v>
      </c>
      <c r="CK129" s="11" t="s">
        <v>1200</v>
      </c>
      <c r="CL129" s="9" t="s">
        <v>334</v>
      </c>
      <c r="CM129" s="11" t="s">
        <v>134</v>
      </c>
      <c r="CN129" s="9" t="s">
        <v>161</v>
      </c>
      <c r="CT129" s="12"/>
      <c r="CW129" s="67"/>
      <c r="CZ129" s="9" t="s">
        <v>2057</v>
      </c>
      <c r="DC129" s="11" t="s">
        <v>334</v>
      </c>
      <c r="DD129" s="9" t="s">
        <v>193</v>
      </c>
      <c r="DH129" s="9" t="s">
        <v>209</v>
      </c>
      <c r="DI129" s="11" t="s">
        <v>134</v>
      </c>
      <c r="DJ129" s="9" t="s">
        <v>161</v>
      </c>
      <c r="DP129" s="12"/>
      <c r="DQ129" s="35" t="str">
        <f t="shared" si="42"/>
        <v>OK</v>
      </c>
      <c r="DW129" s="11" t="s">
        <v>2057</v>
      </c>
      <c r="DZ129" s="9" t="s">
        <v>135</v>
      </c>
      <c r="EE129" s="21"/>
      <c r="EL129" s="12"/>
      <c r="EO129" s="11" t="s">
        <v>135</v>
      </c>
      <c r="EW129" s="10" t="s">
        <v>269</v>
      </c>
      <c r="EX129" s="9" t="s">
        <v>806</v>
      </c>
      <c r="EY129" s="11" t="s">
        <v>361</v>
      </c>
      <c r="EZ129" s="9" t="s">
        <v>843</v>
      </c>
      <c r="FA129" s="11" t="s">
        <v>360</v>
      </c>
      <c r="FR129" s="16" t="str">
        <f t="shared" si="43"/>
        <v>GO</v>
      </c>
      <c r="FS129" s="11" t="s">
        <v>889</v>
      </c>
      <c r="FT129" s="9" t="s">
        <v>277</v>
      </c>
      <c r="FU129" s="11" t="s">
        <v>276</v>
      </c>
      <c r="FV129" s="9" t="s">
        <v>193</v>
      </c>
      <c r="GD129" s="9" t="s">
        <v>209</v>
      </c>
      <c r="GE129" s="11" t="s">
        <v>193</v>
      </c>
      <c r="GF129" s="9"/>
      <c r="GH129" s="9"/>
      <c r="GI129" s="11" t="s">
        <v>134</v>
      </c>
      <c r="GJ129" s="9" t="s">
        <v>161</v>
      </c>
      <c r="GP129" s="12"/>
      <c r="GQ129" s="22" t="str">
        <f t="shared" si="44"/>
        <v>OK</v>
      </c>
      <c r="GW129" s="11" t="s">
        <v>2057</v>
      </c>
      <c r="GZ129" s="9" t="s">
        <v>135</v>
      </c>
      <c r="HE129" s="21"/>
      <c r="HF129" s="17" t="str">
        <f t="shared" si="45"/>
        <v>OK</v>
      </c>
      <c r="HM129" s="21"/>
      <c r="HN129" s="17" t="str">
        <f t="shared" si="46"/>
        <v>OK</v>
      </c>
      <c r="HQ129" s="11" t="s">
        <v>135</v>
      </c>
      <c r="HY129" s="19" t="str">
        <f t="shared" si="47"/>
        <v>OK</v>
      </c>
      <c r="HZ129" s="9" t="s">
        <v>135</v>
      </c>
      <c r="IE129" s="11" t="s">
        <v>134</v>
      </c>
      <c r="IF129" s="23">
        <v>41835</v>
      </c>
      <c r="IG129" s="23">
        <v>41835</v>
      </c>
      <c r="IH129" s="23">
        <v>41838</v>
      </c>
      <c r="II129" s="23">
        <v>41863</v>
      </c>
      <c r="IJ129" s="23">
        <v>41885</v>
      </c>
      <c r="IK129" s="23">
        <v>41888</v>
      </c>
    </row>
    <row r="130" spans="1:245" x14ac:dyDescent="0.25">
      <c r="A130" s="8">
        <v>1.470232014609E+16</v>
      </c>
      <c r="B130" s="9" t="s">
        <v>63</v>
      </c>
      <c r="C130" s="10">
        <v>5215231</v>
      </c>
      <c r="D130" s="9" t="s">
        <v>484</v>
      </c>
      <c r="E130" s="10" t="s">
        <v>84</v>
      </c>
      <c r="I130" s="11" t="s">
        <v>341</v>
      </c>
      <c r="AH130" s="33">
        <f t="shared" si="29"/>
        <v>1</v>
      </c>
      <c r="AI130" s="11" t="s">
        <v>1982</v>
      </c>
      <c r="AJ130" s="9" t="s">
        <v>83</v>
      </c>
      <c r="AK130" s="11" t="s">
        <v>98</v>
      </c>
      <c r="AL130" s="9" t="s">
        <v>824</v>
      </c>
      <c r="BM130" s="34">
        <f t="shared" si="38"/>
        <v>1</v>
      </c>
      <c r="BN130" s="9" t="s">
        <v>104</v>
      </c>
      <c r="BO130" s="11" t="s">
        <v>113</v>
      </c>
      <c r="BP130" s="9" t="s">
        <v>387</v>
      </c>
      <c r="BQ130" s="11" t="s">
        <v>134</v>
      </c>
      <c r="BR130" s="9" t="s">
        <v>135</v>
      </c>
      <c r="CC130" s="11" t="s">
        <v>145</v>
      </c>
      <c r="CD130" s="9" t="s">
        <v>135</v>
      </c>
      <c r="CE130" s="20"/>
      <c r="CF130" s="16">
        <f t="shared" si="39"/>
        <v>0</v>
      </c>
      <c r="CG130" s="20"/>
      <c r="CH130" s="16">
        <f t="shared" si="40"/>
        <v>0</v>
      </c>
      <c r="CI130" s="20"/>
      <c r="CJ130" s="16">
        <f t="shared" si="41"/>
        <v>0</v>
      </c>
      <c r="CK130" s="11" t="s">
        <v>1201</v>
      </c>
      <c r="CL130" s="9" t="s">
        <v>336</v>
      </c>
      <c r="CT130" s="12"/>
      <c r="CW130" s="67"/>
      <c r="DC130" s="11" t="s">
        <v>334</v>
      </c>
      <c r="DD130" s="9" t="s">
        <v>193</v>
      </c>
      <c r="DH130" s="9" t="s">
        <v>227</v>
      </c>
      <c r="DI130" s="11" t="s">
        <v>135</v>
      </c>
      <c r="DP130" s="12"/>
      <c r="DQ130" s="35" t="str">
        <f t="shared" si="42"/>
        <v>OK</v>
      </c>
      <c r="DZ130" s="9" t="s">
        <v>134</v>
      </c>
      <c r="EA130" s="11" t="s">
        <v>160</v>
      </c>
      <c r="EB130" s="9" t="s">
        <v>1982</v>
      </c>
      <c r="EE130" s="21">
        <v>25000</v>
      </c>
      <c r="EF130" s="9" t="s">
        <v>446</v>
      </c>
      <c r="EL130" s="12"/>
      <c r="EO130" s="11" t="s">
        <v>135</v>
      </c>
      <c r="EW130" s="10" t="s">
        <v>269</v>
      </c>
      <c r="EX130" s="9" t="s">
        <v>1982</v>
      </c>
      <c r="EY130" s="11" t="s">
        <v>361</v>
      </c>
      <c r="EZ130" s="9" t="s">
        <v>484</v>
      </c>
      <c r="FA130" s="11" t="s">
        <v>360</v>
      </c>
      <c r="FR130" s="16" t="str">
        <f t="shared" si="43"/>
        <v>GO</v>
      </c>
      <c r="FS130" s="11" t="s">
        <v>888</v>
      </c>
      <c r="FT130" s="9" t="s">
        <v>276</v>
      </c>
      <c r="FU130" s="11" t="s">
        <v>276</v>
      </c>
      <c r="FV130" s="9" t="s">
        <v>193</v>
      </c>
      <c r="GD130" s="9" t="s">
        <v>209</v>
      </c>
      <c r="GE130" s="11" t="s">
        <v>193</v>
      </c>
      <c r="GF130" s="9"/>
      <c r="GH130" s="9"/>
      <c r="GI130" s="11" t="s">
        <v>135</v>
      </c>
      <c r="GP130" s="12"/>
      <c r="GQ130" s="22" t="str">
        <f t="shared" si="44"/>
        <v>OK</v>
      </c>
      <c r="GZ130" s="9" t="s">
        <v>134</v>
      </c>
      <c r="HA130" s="11" t="s">
        <v>160</v>
      </c>
      <c r="HB130" s="9" t="s">
        <v>1982</v>
      </c>
      <c r="HE130" s="21">
        <v>25000</v>
      </c>
      <c r="HF130" s="17" t="str">
        <f t="shared" si="45"/>
        <v>OK</v>
      </c>
      <c r="HG130" s="11" t="s">
        <v>446</v>
      </c>
      <c r="HM130" s="21"/>
      <c r="HN130" s="17" t="str">
        <f t="shared" si="46"/>
        <v>OK</v>
      </c>
      <c r="HQ130" s="11" t="s">
        <v>135</v>
      </c>
      <c r="HY130" s="19" t="str">
        <f t="shared" si="47"/>
        <v>OK</v>
      </c>
      <c r="HZ130" s="9" t="s">
        <v>135</v>
      </c>
      <c r="IE130" s="11" t="s">
        <v>134</v>
      </c>
      <c r="IF130" s="23">
        <v>41836</v>
      </c>
      <c r="IG130" s="23">
        <v>41837</v>
      </c>
      <c r="IH130" s="23"/>
      <c r="II130" s="23">
        <v>41860</v>
      </c>
      <c r="IJ130" s="23">
        <v>41869</v>
      </c>
      <c r="IK130" s="23">
        <v>41872</v>
      </c>
    </row>
    <row r="131" spans="1:245" x14ac:dyDescent="0.25">
      <c r="A131" s="8">
        <v>1.484072014609E+16</v>
      </c>
      <c r="B131" s="9" t="s">
        <v>63</v>
      </c>
      <c r="C131" s="10">
        <v>5208707</v>
      </c>
      <c r="D131" s="9" t="s">
        <v>839</v>
      </c>
      <c r="E131" s="10" t="s">
        <v>83</v>
      </c>
      <c r="F131" s="9" t="s">
        <v>95</v>
      </c>
      <c r="G131" s="10" t="s">
        <v>484</v>
      </c>
      <c r="H131" s="9" t="s">
        <v>840</v>
      </c>
      <c r="AH131" s="33">
        <f t="shared" ref="AH131:AH194" si="48">COUNTA(D131,J131,P131,V131,AB131)</f>
        <v>1</v>
      </c>
      <c r="AI131" s="11" t="s">
        <v>1173</v>
      </c>
      <c r="AJ131" s="9" t="s">
        <v>83</v>
      </c>
      <c r="AK131" s="11" t="s">
        <v>96</v>
      </c>
      <c r="AL131" s="9" t="s">
        <v>648</v>
      </c>
      <c r="AM131" s="11" t="s">
        <v>806</v>
      </c>
      <c r="BM131" s="34">
        <f t="shared" si="38"/>
        <v>1</v>
      </c>
      <c r="BN131" s="9" t="s">
        <v>104</v>
      </c>
      <c r="BO131" s="11" t="s">
        <v>113</v>
      </c>
      <c r="BP131" s="9" t="s">
        <v>119</v>
      </c>
      <c r="BQ131" s="11" t="s">
        <v>135</v>
      </c>
      <c r="BR131" s="9" t="s">
        <v>135</v>
      </c>
      <c r="BS131" s="11" t="s">
        <v>104</v>
      </c>
      <c r="BT131" s="9" t="s">
        <v>114</v>
      </c>
      <c r="BU131" s="11" t="s">
        <v>119</v>
      </c>
      <c r="BV131" s="9" t="s">
        <v>135</v>
      </c>
      <c r="BW131" s="11" t="s">
        <v>135</v>
      </c>
      <c r="CC131" s="11" t="s">
        <v>147</v>
      </c>
      <c r="CD131" s="9" t="s">
        <v>135</v>
      </c>
      <c r="CE131" s="20"/>
      <c r="CF131" s="16">
        <f t="shared" si="39"/>
        <v>0</v>
      </c>
      <c r="CG131" s="20"/>
      <c r="CH131" s="16">
        <f t="shared" si="40"/>
        <v>0</v>
      </c>
      <c r="CI131" s="20"/>
      <c r="CJ131" s="16">
        <f t="shared" si="41"/>
        <v>0</v>
      </c>
      <c r="CK131" s="11" t="s">
        <v>1202</v>
      </c>
      <c r="CL131" s="9" t="s">
        <v>334</v>
      </c>
      <c r="CM131" s="11" t="s">
        <v>134</v>
      </c>
      <c r="CN131" s="9" t="s">
        <v>161</v>
      </c>
      <c r="CT131" s="12"/>
      <c r="CW131" s="67"/>
      <c r="CZ131" s="9" t="s">
        <v>2057</v>
      </c>
      <c r="DC131" s="11" t="s">
        <v>334</v>
      </c>
      <c r="DD131" s="9" t="s">
        <v>193</v>
      </c>
      <c r="DH131" s="9" t="s">
        <v>209</v>
      </c>
      <c r="DI131" s="11" t="s">
        <v>134</v>
      </c>
      <c r="DJ131" s="9" t="s">
        <v>161</v>
      </c>
      <c r="DP131" s="12"/>
      <c r="DQ131" s="35" t="str">
        <f t="shared" si="42"/>
        <v>OK</v>
      </c>
      <c r="DW131" s="11" t="s">
        <v>2057</v>
      </c>
      <c r="DZ131" s="9" t="s">
        <v>135</v>
      </c>
      <c r="EE131" s="21"/>
      <c r="EL131" s="12"/>
      <c r="EO131" s="11" t="s">
        <v>134</v>
      </c>
      <c r="EP131" s="9" t="s">
        <v>161</v>
      </c>
      <c r="EW131" s="10" t="s">
        <v>269</v>
      </c>
      <c r="EX131" s="9" t="s">
        <v>839</v>
      </c>
      <c r="EY131" s="11" t="s">
        <v>361</v>
      </c>
      <c r="EZ131" s="9" t="s">
        <v>1173</v>
      </c>
      <c r="FA131" s="11" t="s">
        <v>360</v>
      </c>
      <c r="FR131" s="16" t="str">
        <f t="shared" si="43"/>
        <v>GO</v>
      </c>
      <c r="FS131" s="11" t="s">
        <v>890</v>
      </c>
      <c r="FT131" s="9" t="s">
        <v>277</v>
      </c>
      <c r="FU131" s="11" t="s">
        <v>277</v>
      </c>
      <c r="FV131" s="9" t="s">
        <v>193</v>
      </c>
      <c r="GD131" s="9" t="s">
        <v>209</v>
      </c>
      <c r="GE131" s="11" t="s">
        <v>193</v>
      </c>
      <c r="GF131" s="9"/>
      <c r="GH131" s="9"/>
      <c r="GI131" s="11" t="s">
        <v>134</v>
      </c>
      <c r="GJ131" s="9" t="s">
        <v>161</v>
      </c>
      <c r="GP131" s="12"/>
      <c r="GQ131" s="22" t="str">
        <f t="shared" si="44"/>
        <v>OK</v>
      </c>
      <c r="GW131" s="11" t="s">
        <v>2057</v>
      </c>
      <c r="GZ131" s="9" t="s">
        <v>135</v>
      </c>
      <c r="HE131" s="21"/>
      <c r="HF131" s="17" t="str">
        <f t="shared" si="45"/>
        <v>OK</v>
      </c>
      <c r="HM131" s="21"/>
      <c r="HN131" s="17" t="str">
        <f t="shared" si="46"/>
        <v>OK</v>
      </c>
      <c r="HQ131" s="11" t="s">
        <v>134</v>
      </c>
      <c r="HR131" s="9" t="s">
        <v>161</v>
      </c>
      <c r="HY131" s="19" t="str">
        <f t="shared" si="47"/>
        <v>OK</v>
      </c>
      <c r="HZ131" s="9" t="s">
        <v>134</v>
      </c>
      <c r="IA131" s="11" t="s">
        <v>270</v>
      </c>
      <c r="ID131" s="9" t="s">
        <v>225</v>
      </c>
      <c r="IE131" s="11" t="s">
        <v>134</v>
      </c>
      <c r="IF131" s="23">
        <v>41838</v>
      </c>
      <c r="IG131" s="23">
        <v>41838</v>
      </c>
      <c r="IH131" s="23">
        <v>41841</v>
      </c>
      <c r="II131" s="23">
        <v>41849</v>
      </c>
      <c r="IJ131" s="23">
        <v>41872</v>
      </c>
      <c r="IK131" s="23">
        <v>41938</v>
      </c>
    </row>
    <row r="132" spans="1:245" x14ac:dyDescent="0.25">
      <c r="A132" s="8">
        <v>1.658162014609E+16</v>
      </c>
      <c r="B132" s="9" t="s">
        <v>63</v>
      </c>
      <c r="C132" s="10">
        <v>5208707</v>
      </c>
      <c r="D132" s="9" t="s">
        <v>839</v>
      </c>
      <c r="E132" s="10" t="s">
        <v>83</v>
      </c>
      <c r="F132" s="9" t="s">
        <v>95</v>
      </c>
      <c r="G132" s="10" t="s">
        <v>484</v>
      </c>
      <c r="H132" s="9" t="s">
        <v>840</v>
      </c>
      <c r="AH132" s="33">
        <f t="shared" si="48"/>
        <v>1</v>
      </c>
      <c r="AI132" s="11" t="s">
        <v>113</v>
      </c>
      <c r="AJ132" s="9" t="s">
        <v>86</v>
      </c>
      <c r="AO132" s="11" t="s">
        <v>1174</v>
      </c>
      <c r="AP132" s="9" t="s">
        <v>90</v>
      </c>
      <c r="BM132" s="34">
        <f t="shared" si="38"/>
        <v>2</v>
      </c>
      <c r="BN132" s="9" t="s">
        <v>104</v>
      </c>
      <c r="BO132" s="11" t="s">
        <v>113</v>
      </c>
      <c r="BP132" s="9" t="s">
        <v>120</v>
      </c>
      <c r="BQ132" s="11" t="s">
        <v>135</v>
      </c>
      <c r="BR132" s="9" t="s">
        <v>135</v>
      </c>
      <c r="CC132" s="11" t="s">
        <v>145</v>
      </c>
      <c r="CD132" s="9" t="s">
        <v>135</v>
      </c>
      <c r="CE132" s="20"/>
      <c r="CF132" s="16">
        <f t="shared" si="39"/>
        <v>0</v>
      </c>
      <c r="CG132" s="20"/>
      <c r="CH132" s="16">
        <f t="shared" si="40"/>
        <v>0</v>
      </c>
      <c r="CI132" s="20"/>
      <c r="CJ132" s="16">
        <f t="shared" si="41"/>
        <v>0</v>
      </c>
      <c r="CK132" s="11" t="s">
        <v>1203</v>
      </c>
      <c r="CL132" s="9" t="s">
        <v>334</v>
      </c>
      <c r="CM132" s="11" t="s">
        <v>134</v>
      </c>
      <c r="CN132" s="9" t="s">
        <v>160</v>
      </c>
      <c r="CO132" s="11">
        <v>48</v>
      </c>
      <c r="CP132" s="9" t="s">
        <v>113</v>
      </c>
      <c r="CS132" s="11" t="s">
        <v>134</v>
      </c>
      <c r="CT132" s="12">
        <v>5000</v>
      </c>
      <c r="CU132" s="11" t="s">
        <v>173</v>
      </c>
      <c r="CW132" s="67" t="s">
        <v>190</v>
      </c>
      <c r="DC132" s="11" t="s">
        <v>334</v>
      </c>
      <c r="DD132" s="9" t="s">
        <v>193</v>
      </c>
      <c r="DH132" s="9" t="s">
        <v>225</v>
      </c>
      <c r="DI132" s="11" t="s">
        <v>134</v>
      </c>
      <c r="DJ132" s="9" t="s">
        <v>161</v>
      </c>
      <c r="DP132" s="12"/>
      <c r="DQ132" s="35" t="str">
        <f t="shared" si="42"/>
        <v>OK</v>
      </c>
      <c r="DW132" s="11" t="s">
        <v>190</v>
      </c>
      <c r="DZ132" s="9" t="s">
        <v>135</v>
      </c>
      <c r="EE132" s="21"/>
      <c r="EL132" s="12"/>
      <c r="EO132" s="11" t="s">
        <v>135</v>
      </c>
      <c r="EW132" s="10" t="s">
        <v>269</v>
      </c>
      <c r="EX132" s="9" t="s">
        <v>839</v>
      </c>
      <c r="EY132" s="11" t="s">
        <v>361</v>
      </c>
      <c r="EZ132" s="9" t="s">
        <v>113</v>
      </c>
      <c r="FA132" s="11" t="s">
        <v>360</v>
      </c>
      <c r="FB132" s="9" t="s">
        <v>1174</v>
      </c>
      <c r="FC132" s="11" t="s">
        <v>360</v>
      </c>
      <c r="FR132" s="16" t="str">
        <f t="shared" si="43"/>
        <v>GO</v>
      </c>
      <c r="FS132" s="11" t="s">
        <v>889</v>
      </c>
      <c r="FT132" s="9" t="s">
        <v>277</v>
      </c>
      <c r="FU132" s="11" t="s">
        <v>276</v>
      </c>
      <c r="FV132" s="9" t="s">
        <v>193</v>
      </c>
      <c r="GD132" s="9" t="s">
        <v>280</v>
      </c>
      <c r="GE132" s="11" t="s">
        <v>193</v>
      </c>
      <c r="GF132" s="9"/>
      <c r="GH132" s="9"/>
      <c r="GI132" s="11" t="s">
        <v>134</v>
      </c>
      <c r="GJ132" s="9" t="s">
        <v>160</v>
      </c>
      <c r="GK132" s="11">
        <v>24</v>
      </c>
      <c r="GL132" s="9" t="s">
        <v>113</v>
      </c>
      <c r="GO132" s="11" t="s">
        <v>134</v>
      </c>
      <c r="GP132" s="12">
        <v>10000</v>
      </c>
      <c r="GQ132" s="22" t="str">
        <f t="shared" si="44"/>
        <v>OK</v>
      </c>
      <c r="GT132" s="9" t="s">
        <v>190</v>
      </c>
      <c r="GZ132" s="9" t="s">
        <v>135</v>
      </c>
      <c r="HE132" s="21"/>
      <c r="HF132" s="17" t="str">
        <f t="shared" si="45"/>
        <v>OK</v>
      </c>
      <c r="HM132" s="21"/>
      <c r="HN132" s="17" t="str">
        <f t="shared" si="46"/>
        <v>OK</v>
      </c>
      <c r="HQ132" s="11" t="s">
        <v>135</v>
      </c>
      <c r="HY132" s="19" t="str">
        <f t="shared" si="47"/>
        <v>OK</v>
      </c>
      <c r="HZ132" s="9" t="s">
        <v>134</v>
      </c>
      <c r="IA132" s="11" t="s">
        <v>272</v>
      </c>
      <c r="ID132" s="9" t="s">
        <v>209</v>
      </c>
      <c r="IE132" s="11" t="s">
        <v>134</v>
      </c>
      <c r="IF132" s="23">
        <v>41853</v>
      </c>
      <c r="IG132" s="23">
        <v>41853</v>
      </c>
      <c r="IH132" s="23">
        <v>41853</v>
      </c>
      <c r="II132" s="23">
        <v>41890</v>
      </c>
      <c r="IJ132" s="23">
        <v>41919</v>
      </c>
      <c r="IK132" s="23">
        <v>41950</v>
      </c>
    </row>
    <row r="133" spans="1:245" x14ac:dyDescent="0.25">
      <c r="A133" s="8">
        <v>1.707572014609E+16</v>
      </c>
      <c r="B133" s="9" t="s">
        <v>63</v>
      </c>
      <c r="C133" s="10">
        <v>5208707</v>
      </c>
      <c r="D133" s="9" t="s">
        <v>840</v>
      </c>
      <c r="E133" s="10" t="s">
        <v>85</v>
      </c>
      <c r="AH133" s="33">
        <f t="shared" si="48"/>
        <v>1</v>
      </c>
      <c r="AI133" s="11" t="s">
        <v>1173</v>
      </c>
      <c r="AJ133" s="9" t="s">
        <v>83</v>
      </c>
      <c r="AK133" s="11" t="s">
        <v>96</v>
      </c>
      <c r="AL133" s="9" t="s">
        <v>648</v>
      </c>
      <c r="AM133" s="11" t="s">
        <v>806</v>
      </c>
      <c r="BM133" s="34">
        <f t="shared" si="38"/>
        <v>1</v>
      </c>
      <c r="BN133" s="9" t="s">
        <v>104</v>
      </c>
      <c r="BO133" s="11" t="s">
        <v>113</v>
      </c>
      <c r="BP133" s="9" t="s">
        <v>120</v>
      </c>
      <c r="BQ133" s="11" t="s">
        <v>135</v>
      </c>
      <c r="BR133" s="9" t="s">
        <v>135</v>
      </c>
      <c r="BS133" s="11" t="s">
        <v>104</v>
      </c>
      <c r="BT133" s="9" t="s">
        <v>114</v>
      </c>
      <c r="BU133" s="11" t="s">
        <v>120</v>
      </c>
      <c r="BV133" s="9" t="s">
        <v>135</v>
      </c>
      <c r="BW133" s="11" t="s">
        <v>135</v>
      </c>
      <c r="CC133" s="11" t="s">
        <v>145</v>
      </c>
      <c r="CD133" s="9" t="s">
        <v>135</v>
      </c>
      <c r="CE133" s="20"/>
      <c r="CF133" s="16">
        <f t="shared" si="39"/>
        <v>0</v>
      </c>
      <c r="CG133" s="20"/>
      <c r="CH133" s="16">
        <f t="shared" si="40"/>
        <v>0</v>
      </c>
      <c r="CI133" s="20"/>
      <c r="CJ133" s="16">
        <f t="shared" si="41"/>
        <v>0</v>
      </c>
      <c r="CK133" s="11" t="s">
        <v>1204</v>
      </c>
      <c r="CL133" s="9" t="s">
        <v>334</v>
      </c>
      <c r="CM133" s="11" t="s">
        <v>134</v>
      </c>
      <c r="CN133" s="9" t="s">
        <v>161</v>
      </c>
      <c r="CT133" s="12"/>
      <c r="CW133" s="67"/>
      <c r="CZ133" s="9" t="s">
        <v>1324</v>
      </c>
      <c r="DC133" s="11" t="s">
        <v>334</v>
      </c>
      <c r="DD133" s="9" t="s">
        <v>194</v>
      </c>
      <c r="DE133" s="11" t="s">
        <v>1903</v>
      </c>
      <c r="DH133" s="9" t="s">
        <v>209</v>
      </c>
      <c r="DP133" s="12"/>
      <c r="DQ133" s="35" t="str">
        <f t="shared" si="42"/>
        <v>OK</v>
      </c>
      <c r="EE133" s="21"/>
      <c r="EL133" s="12"/>
      <c r="EW133" s="10" t="s">
        <v>269</v>
      </c>
      <c r="EX133" s="9" t="s">
        <v>840</v>
      </c>
      <c r="EY133" s="11" t="s">
        <v>361</v>
      </c>
      <c r="EZ133" s="9" t="s">
        <v>1173</v>
      </c>
      <c r="FA133" s="11" t="s">
        <v>360</v>
      </c>
      <c r="FR133" s="16" t="str">
        <f t="shared" si="43"/>
        <v>GO</v>
      </c>
      <c r="FS133" s="11" t="s">
        <v>890</v>
      </c>
      <c r="FT133" s="9" t="s">
        <v>276</v>
      </c>
      <c r="FU133" s="11" t="s">
        <v>276</v>
      </c>
      <c r="FV133" s="9" t="s">
        <v>193</v>
      </c>
      <c r="GD133" s="9" t="s">
        <v>209</v>
      </c>
      <c r="GE133" s="11" t="s">
        <v>193</v>
      </c>
      <c r="GF133" s="9"/>
      <c r="GH133" s="9"/>
      <c r="GI133" s="11" t="s">
        <v>134</v>
      </c>
      <c r="GJ133" s="9" t="s">
        <v>161</v>
      </c>
      <c r="GP133" s="12"/>
      <c r="GQ133" s="22" t="str">
        <f t="shared" si="44"/>
        <v>OK</v>
      </c>
      <c r="GW133" s="11" t="s">
        <v>1324</v>
      </c>
      <c r="GZ133" s="9" t="s">
        <v>135</v>
      </c>
      <c r="HE133" s="21"/>
      <c r="HF133" s="17" t="str">
        <f t="shared" si="45"/>
        <v>OK</v>
      </c>
      <c r="HM133" s="21"/>
      <c r="HN133" s="17" t="str">
        <f t="shared" si="46"/>
        <v>OK</v>
      </c>
      <c r="HQ133" s="11" t="s">
        <v>135</v>
      </c>
      <c r="HY133" s="19" t="str">
        <f t="shared" si="47"/>
        <v>OK</v>
      </c>
      <c r="HZ133" s="9" t="s">
        <v>135</v>
      </c>
      <c r="IE133" s="11" t="s">
        <v>134</v>
      </c>
      <c r="IF133" s="23">
        <v>41858</v>
      </c>
      <c r="IG133" s="23">
        <v>41858</v>
      </c>
      <c r="IH133" s="23">
        <v>41859</v>
      </c>
      <c r="II133" s="23">
        <v>41859</v>
      </c>
      <c r="IJ133" s="23">
        <v>41876</v>
      </c>
      <c r="IK133" s="23">
        <v>41886</v>
      </c>
    </row>
    <row r="134" spans="1:245" x14ac:dyDescent="0.25">
      <c r="A134" s="8">
        <v>1.720562014609E+16</v>
      </c>
      <c r="B134" s="9" t="s">
        <v>63</v>
      </c>
      <c r="C134" s="10">
        <v>5208707</v>
      </c>
      <c r="D134" s="9" t="s">
        <v>839</v>
      </c>
      <c r="E134" s="10" t="s">
        <v>83</v>
      </c>
      <c r="F134" s="9" t="s">
        <v>95</v>
      </c>
      <c r="G134" s="10" t="s">
        <v>484</v>
      </c>
      <c r="H134" s="9" t="s">
        <v>840</v>
      </c>
      <c r="AH134" s="33">
        <f t="shared" si="48"/>
        <v>1</v>
      </c>
      <c r="AI134" s="11" t="s">
        <v>1175</v>
      </c>
      <c r="AJ134" s="9" t="s">
        <v>90</v>
      </c>
      <c r="BM134" s="34">
        <f t="shared" si="38"/>
        <v>1</v>
      </c>
      <c r="BN134" s="9" t="s">
        <v>105</v>
      </c>
      <c r="BP134" s="9" t="s">
        <v>119</v>
      </c>
      <c r="BQ134" s="11" t="s">
        <v>135</v>
      </c>
      <c r="BR134" s="9" t="s">
        <v>135</v>
      </c>
      <c r="CC134" s="11" t="s">
        <v>145</v>
      </c>
      <c r="CD134" s="9" t="s">
        <v>135</v>
      </c>
      <c r="CE134" s="20"/>
      <c r="CF134" s="16">
        <f t="shared" si="39"/>
        <v>0</v>
      </c>
      <c r="CG134" s="20"/>
      <c r="CH134" s="16">
        <f t="shared" si="40"/>
        <v>0</v>
      </c>
      <c r="CI134" s="20"/>
      <c r="CJ134" s="16">
        <f t="shared" si="41"/>
        <v>0</v>
      </c>
      <c r="CK134" s="11" t="s">
        <v>1205</v>
      </c>
      <c r="CL134" s="9" t="s">
        <v>334</v>
      </c>
      <c r="CM134" s="11" t="s">
        <v>134</v>
      </c>
      <c r="CN134" s="9" t="s">
        <v>161</v>
      </c>
      <c r="CT134" s="12"/>
      <c r="CW134" s="67"/>
      <c r="CZ134" s="9" t="s">
        <v>187</v>
      </c>
      <c r="DC134" s="11" t="s">
        <v>334</v>
      </c>
      <c r="DD134" s="9" t="s">
        <v>193</v>
      </c>
      <c r="DH134" s="9" t="s">
        <v>209</v>
      </c>
      <c r="DI134" s="11" t="s">
        <v>134</v>
      </c>
      <c r="DJ134" s="9" t="s">
        <v>161</v>
      </c>
      <c r="DP134" s="12"/>
      <c r="DQ134" s="35" t="str">
        <f t="shared" si="42"/>
        <v>OK</v>
      </c>
      <c r="DW134" s="11" t="s">
        <v>187</v>
      </c>
      <c r="DZ134" s="9" t="s">
        <v>135</v>
      </c>
      <c r="EE134" s="21"/>
      <c r="EL134" s="12"/>
      <c r="EO134" s="11" t="s">
        <v>135</v>
      </c>
      <c r="EW134" s="10" t="s">
        <v>269</v>
      </c>
      <c r="EX134" s="9" t="s">
        <v>839</v>
      </c>
      <c r="EY134" s="11" t="s">
        <v>361</v>
      </c>
      <c r="EZ134" s="9" t="s">
        <v>1175</v>
      </c>
      <c r="FA134" s="11" t="s">
        <v>360</v>
      </c>
      <c r="FR134" s="16" t="str">
        <f t="shared" si="43"/>
        <v>GO</v>
      </c>
      <c r="FS134" s="11" t="s">
        <v>1231</v>
      </c>
      <c r="FT134" s="9" t="s">
        <v>277</v>
      </c>
      <c r="FU134" s="11" t="s">
        <v>276</v>
      </c>
      <c r="FV134" s="9" t="s">
        <v>193</v>
      </c>
      <c r="GD134" s="9" t="s">
        <v>280</v>
      </c>
      <c r="GE134" s="11" t="s">
        <v>193</v>
      </c>
      <c r="GF134" s="9"/>
      <c r="GH134" s="9"/>
      <c r="GI134" s="11" t="s">
        <v>134</v>
      </c>
      <c r="GJ134" s="9" t="s">
        <v>160</v>
      </c>
      <c r="GK134" s="11">
        <v>24</v>
      </c>
      <c r="GL134" s="9" t="s">
        <v>1175</v>
      </c>
      <c r="GO134" s="11" t="s">
        <v>134</v>
      </c>
      <c r="GP134" s="12">
        <v>40000</v>
      </c>
      <c r="GQ134" s="22" t="str">
        <f t="shared" si="44"/>
        <v>OK</v>
      </c>
      <c r="GR134" s="9" t="s">
        <v>173</v>
      </c>
      <c r="GT134" s="9" t="s">
        <v>187</v>
      </c>
      <c r="GZ134" s="9" t="s">
        <v>135</v>
      </c>
      <c r="HE134" s="21"/>
      <c r="HF134" s="17" t="str">
        <f t="shared" si="45"/>
        <v>OK</v>
      </c>
      <c r="HM134" s="21"/>
      <c r="HN134" s="17" t="str">
        <f t="shared" si="46"/>
        <v>OK</v>
      </c>
      <c r="HQ134" s="11" t="s">
        <v>135</v>
      </c>
      <c r="HY134" s="19" t="str">
        <f t="shared" si="47"/>
        <v>OK</v>
      </c>
      <c r="HZ134" s="9" t="s">
        <v>134</v>
      </c>
      <c r="IA134" s="11" t="s">
        <v>270</v>
      </c>
      <c r="ID134" s="9" t="s">
        <v>209</v>
      </c>
      <c r="IE134" s="11" t="s">
        <v>134</v>
      </c>
      <c r="IF134" s="23">
        <v>41862</v>
      </c>
      <c r="IG134" s="23">
        <v>41862</v>
      </c>
      <c r="IH134" s="23">
        <v>41866</v>
      </c>
      <c r="II134" s="23">
        <v>41892</v>
      </c>
      <c r="IJ134" s="23">
        <v>41900</v>
      </c>
      <c r="IK134" s="23">
        <v>41943</v>
      </c>
    </row>
    <row r="135" spans="1:245" x14ac:dyDescent="0.25">
      <c r="A135" s="8">
        <v>1.722262014609E+16</v>
      </c>
      <c r="B135" s="9" t="s">
        <v>63</v>
      </c>
      <c r="C135" s="10">
        <v>5208707</v>
      </c>
      <c r="D135" s="9" t="s">
        <v>806</v>
      </c>
      <c r="E135" s="10" t="s">
        <v>85</v>
      </c>
      <c r="AH135" s="33">
        <f t="shared" si="48"/>
        <v>1</v>
      </c>
      <c r="AI135" s="11" t="s">
        <v>839</v>
      </c>
      <c r="AJ135" s="9" t="s">
        <v>83</v>
      </c>
      <c r="AK135" s="11" t="s">
        <v>95</v>
      </c>
      <c r="AL135" s="9" t="s">
        <v>484</v>
      </c>
      <c r="AM135" s="11" t="s">
        <v>840</v>
      </c>
      <c r="AO135" s="11" t="s">
        <v>1176</v>
      </c>
      <c r="AP135" s="9" t="s">
        <v>90</v>
      </c>
      <c r="AU135" s="11" t="s">
        <v>505</v>
      </c>
      <c r="AV135" s="9" t="s">
        <v>86</v>
      </c>
      <c r="BM135" s="34">
        <f t="shared" si="38"/>
        <v>3</v>
      </c>
      <c r="BN135" s="9" t="s">
        <v>104</v>
      </c>
      <c r="BO135" s="11" t="s">
        <v>115</v>
      </c>
      <c r="BP135" s="9" t="s">
        <v>121</v>
      </c>
      <c r="BQ135" s="11" t="s">
        <v>135</v>
      </c>
      <c r="BR135" s="9" t="s">
        <v>135</v>
      </c>
      <c r="CC135" s="11" t="s">
        <v>145</v>
      </c>
      <c r="CD135" s="9" t="s">
        <v>135</v>
      </c>
      <c r="CE135" s="20"/>
      <c r="CF135" s="16">
        <f t="shared" si="39"/>
        <v>0</v>
      </c>
      <c r="CG135" s="20"/>
      <c r="CH135" s="16">
        <f t="shared" si="40"/>
        <v>0</v>
      </c>
      <c r="CI135" s="20"/>
      <c r="CJ135" s="16">
        <f t="shared" si="41"/>
        <v>0</v>
      </c>
      <c r="CK135" s="11" t="s">
        <v>1206</v>
      </c>
      <c r="CL135" s="9" t="s">
        <v>334</v>
      </c>
      <c r="CM135" s="11" t="s">
        <v>134</v>
      </c>
      <c r="CN135" s="9" t="s">
        <v>161</v>
      </c>
      <c r="CT135" s="12"/>
      <c r="CW135" s="67"/>
      <c r="CZ135" s="9" t="s">
        <v>2057</v>
      </c>
      <c r="DC135" s="11" t="s">
        <v>334</v>
      </c>
      <c r="DD135" s="9" t="s">
        <v>193</v>
      </c>
      <c r="DH135" s="9" t="s">
        <v>209</v>
      </c>
      <c r="DI135" s="11" t="s">
        <v>134</v>
      </c>
      <c r="DJ135" s="9" t="s">
        <v>161</v>
      </c>
      <c r="DP135" s="12"/>
      <c r="DQ135" s="35" t="str">
        <f t="shared" si="42"/>
        <v>OK</v>
      </c>
      <c r="DW135" s="11" t="s">
        <v>2057</v>
      </c>
      <c r="DX135" s="9" t="s">
        <v>558</v>
      </c>
      <c r="DZ135" s="9" t="s">
        <v>135</v>
      </c>
      <c r="EE135" s="21"/>
      <c r="EL135" s="12"/>
      <c r="EO135" s="11" t="s">
        <v>135</v>
      </c>
      <c r="EW135" s="10" t="s">
        <v>269</v>
      </c>
      <c r="EX135" s="9" t="s">
        <v>806</v>
      </c>
      <c r="EY135" s="11" t="s">
        <v>361</v>
      </c>
      <c r="EZ135" s="9" t="s">
        <v>839</v>
      </c>
      <c r="FA135" s="11" t="s">
        <v>360</v>
      </c>
      <c r="FB135" s="9" t="s">
        <v>1176</v>
      </c>
      <c r="FC135" s="11" t="s">
        <v>360</v>
      </c>
      <c r="FD135" s="9" t="s">
        <v>505</v>
      </c>
      <c r="FE135" s="11" t="s">
        <v>360</v>
      </c>
      <c r="FR135" s="16" t="str">
        <f t="shared" si="43"/>
        <v>GO</v>
      </c>
      <c r="FS135" s="11" t="s">
        <v>890</v>
      </c>
      <c r="FT135" s="9" t="s">
        <v>277</v>
      </c>
      <c r="FU135" s="11" t="s">
        <v>276</v>
      </c>
      <c r="FV135" s="9" t="s">
        <v>193</v>
      </c>
      <c r="GD135" s="9" t="s">
        <v>209</v>
      </c>
      <c r="GE135" s="11" t="s">
        <v>193</v>
      </c>
      <c r="GF135" s="9"/>
      <c r="GH135" s="9"/>
      <c r="GI135" s="11" t="s">
        <v>134</v>
      </c>
      <c r="GJ135" s="9" t="s">
        <v>161</v>
      </c>
      <c r="GP135" s="12"/>
      <c r="GQ135" s="22" t="str">
        <f t="shared" si="44"/>
        <v>OK</v>
      </c>
      <c r="GW135" s="11" t="s">
        <v>2057</v>
      </c>
      <c r="GX135" s="9" t="s">
        <v>558</v>
      </c>
      <c r="GZ135" s="9" t="s">
        <v>135</v>
      </c>
      <c r="HE135" s="21"/>
      <c r="HF135" s="17" t="str">
        <f t="shared" si="45"/>
        <v>OK</v>
      </c>
      <c r="HM135" s="21"/>
      <c r="HN135" s="17" t="str">
        <f t="shared" si="46"/>
        <v>OK</v>
      </c>
      <c r="HQ135" s="11" t="s">
        <v>135</v>
      </c>
      <c r="HY135" s="19" t="str">
        <f t="shared" si="47"/>
        <v>OK</v>
      </c>
      <c r="HZ135" s="9" t="s">
        <v>135</v>
      </c>
      <c r="IE135" s="11" t="s">
        <v>134</v>
      </c>
      <c r="IF135" s="23">
        <v>41863</v>
      </c>
      <c r="IG135" s="23">
        <v>41863</v>
      </c>
      <c r="IH135" s="23">
        <v>41865</v>
      </c>
      <c r="II135" s="23">
        <v>41877</v>
      </c>
      <c r="IJ135" s="23">
        <v>41890</v>
      </c>
      <c r="IK135" s="23">
        <v>41893</v>
      </c>
    </row>
    <row r="136" spans="1:245" x14ac:dyDescent="0.25">
      <c r="A136" s="8">
        <v>1.842692014609E+16</v>
      </c>
      <c r="B136" s="9" t="s">
        <v>63</v>
      </c>
      <c r="C136" s="10">
        <v>5208707</v>
      </c>
      <c r="D136" s="9" t="s">
        <v>839</v>
      </c>
      <c r="E136" s="10" t="s">
        <v>83</v>
      </c>
      <c r="F136" s="9" t="s">
        <v>95</v>
      </c>
      <c r="G136" s="10" t="s">
        <v>484</v>
      </c>
      <c r="H136" s="9" t="s">
        <v>840</v>
      </c>
      <c r="J136" s="31"/>
      <c r="AH136" s="33">
        <f t="shared" si="48"/>
        <v>1</v>
      </c>
      <c r="AI136" s="11" t="s">
        <v>505</v>
      </c>
      <c r="AJ136" s="9" t="s">
        <v>86</v>
      </c>
      <c r="BM136" s="34">
        <f t="shared" si="38"/>
        <v>1</v>
      </c>
      <c r="BN136" s="9" t="s">
        <v>104</v>
      </c>
      <c r="BO136" s="11" t="s">
        <v>115</v>
      </c>
      <c r="BP136" s="9" t="s">
        <v>121</v>
      </c>
      <c r="BQ136" s="11" t="s">
        <v>135</v>
      </c>
      <c r="BR136" s="9" t="s">
        <v>135</v>
      </c>
      <c r="CC136" s="11" t="s">
        <v>145</v>
      </c>
      <c r="CD136" s="9" t="s">
        <v>135</v>
      </c>
      <c r="CE136" s="20"/>
      <c r="CF136" s="16">
        <f t="shared" si="39"/>
        <v>0</v>
      </c>
      <c r="CG136" s="20"/>
      <c r="CH136" s="16">
        <f t="shared" si="40"/>
        <v>0</v>
      </c>
      <c r="CI136" s="20"/>
      <c r="CJ136" s="16">
        <f t="shared" si="41"/>
        <v>0</v>
      </c>
      <c r="CK136" s="11" t="s">
        <v>1207</v>
      </c>
      <c r="CL136" s="9" t="s">
        <v>334</v>
      </c>
      <c r="CM136" s="11" t="s">
        <v>134</v>
      </c>
      <c r="CN136" s="9" t="s">
        <v>163</v>
      </c>
      <c r="CO136" s="11">
        <v>24</v>
      </c>
      <c r="CP136" s="9" t="s">
        <v>505</v>
      </c>
      <c r="CS136" s="11" t="s">
        <v>134</v>
      </c>
      <c r="CT136" s="12">
        <v>40000</v>
      </c>
      <c r="CU136" s="11" t="s">
        <v>173</v>
      </c>
      <c r="CW136" s="67" t="s">
        <v>1326</v>
      </c>
      <c r="DC136" s="11" t="s">
        <v>334</v>
      </c>
      <c r="DD136" s="9" t="s">
        <v>193</v>
      </c>
      <c r="DH136" s="9" t="s">
        <v>209</v>
      </c>
      <c r="DI136" s="11" t="s">
        <v>134</v>
      </c>
      <c r="DJ136" s="9" t="s">
        <v>163</v>
      </c>
      <c r="DK136" s="11">
        <v>24</v>
      </c>
      <c r="DL136" s="9" t="s">
        <v>505</v>
      </c>
      <c r="DO136" s="11" t="s">
        <v>134</v>
      </c>
      <c r="DP136" s="12">
        <v>40000</v>
      </c>
      <c r="DQ136" s="35" t="str">
        <f t="shared" si="42"/>
        <v>OK</v>
      </c>
      <c r="DR136" s="9" t="s">
        <v>173</v>
      </c>
      <c r="DT136" s="9" t="s">
        <v>1326</v>
      </c>
      <c r="DZ136" s="9" t="s">
        <v>135</v>
      </c>
      <c r="EE136" s="21"/>
      <c r="EL136" s="12"/>
      <c r="EO136" s="11" t="s">
        <v>135</v>
      </c>
      <c r="EW136" s="10" t="s">
        <v>269</v>
      </c>
      <c r="EX136" s="9" t="s">
        <v>505</v>
      </c>
      <c r="EY136" s="11" t="s">
        <v>361</v>
      </c>
      <c r="EZ136" s="9" t="s">
        <v>839</v>
      </c>
      <c r="FA136" s="11" t="s">
        <v>360</v>
      </c>
      <c r="FR136" s="16" t="str">
        <f t="shared" si="43"/>
        <v>GO</v>
      </c>
      <c r="FS136" s="11" t="s">
        <v>888</v>
      </c>
      <c r="FT136" s="9" t="s">
        <v>276</v>
      </c>
      <c r="FU136" s="11" t="s">
        <v>276</v>
      </c>
      <c r="FV136" s="9" t="s">
        <v>193</v>
      </c>
      <c r="GD136" s="9" t="s">
        <v>209</v>
      </c>
      <c r="GE136" s="11" t="s">
        <v>193</v>
      </c>
      <c r="GF136" s="9"/>
      <c r="GH136" s="9"/>
      <c r="GI136" s="11" t="s">
        <v>134</v>
      </c>
      <c r="GJ136" s="9" t="s">
        <v>163</v>
      </c>
      <c r="GK136" s="11">
        <v>24</v>
      </c>
      <c r="GL136" s="9" t="s">
        <v>505</v>
      </c>
      <c r="GO136" s="11" t="s">
        <v>134</v>
      </c>
      <c r="GP136" s="12">
        <v>40000</v>
      </c>
      <c r="GQ136" s="22" t="str">
        <f t="shared" si="44"/>
        <v>OK</v>
      </c>
      <c r="GR136" s="9" t="s">
        <v>173</v>
      </c>
      <c r="GT136" s="9" t="s">
        <v>1326</v>
      </c>
      <c r="GZ136" s="9" t="s">
        <v>135</v>
      </c>
      <c r="HE136" s="21"/>
      <c r="HF136" s="17" t="str">
        <f t="shared" si="45"/>
        <v>OK</v>
      </c>
      <c r="HM136" s="21"/>
      <c r="HN136" s="17" t="str">
        <f t="shared" si="46"/>
        <v>OK</v>
      </c>
      <c r="HQ136" s="11" t="s">
        <v>135</v>
      </c>
      <c r="HY136" s="19" t="str">
        <f t="shared" si="47"/>
        <v>OK</v>
      </c>
      <c r="HZ136" s="9" t="s">
        <v>134</v>
      </c>
      <c r="IA136" s="11" t="s">
        <v>270</v>
      </c>
      <c r="ID136" s="9" t="s">
        <v>209</v>
      </c>
      <c r="IE136" s="11" t="s">
        <v>134</v>
      </c>
      <c r="IF136" s="23">
        <v>41864</v>
      </c>
      <c r="IG136" s="23">
        <v>41864</v>
      </c>
      <c r="IH136" s="23">
        <v>41866</v>
      </c>
      <c r="II136" s="23">
        <v>41878</v>
      </c>
      <c r="IJ136" s="23">
        <v>41890</v>
      </c>
      <c r="IK136" s="23">
        <v>41895</v>
      </c>
    </row>
    <row r="137" spans="1:245" x14ac:dyDescent="0.25">
      <c r="A137" s="8">
        <v>2.385722014609E+16</v>
      </c>
      <c r="B137" s="9" t="s">
        <v>63</v>
      </c>
      <c r="C137" s="10">
        <v>5208707</v>
      </c>
      <c r="D137" s="9" t="s">
        <v>840</v>
      </c>
      <c r="E137" s="10" t="s">
        <v>85</v>
      </c>
      <c r="AH137" s="33">
        <f t="shared" si="48"/>
        <v>1</v>
      </c>
      <c r="AI137" s="11" t="s">
        <v>113</v>
      </c>
      <c r="AJ137" s="9" t="s">
        <v>86</v>
      </c>
      <c r="AO137" s="11" t="s">
        <v>1177</v>
      </c>
      <c r="AP137" s="9" t="s">
        <v>83</v>
      </c>
      <c r="AQ137" s="11" t="s">
        <v>95</v>
      </c>
      <c r="AR137" s="9" t="s">
        <v>509</v>
      </c>
      <c r="AS137" s="11" t="s">
        <v>1165</v>
      </c>
      <c r="BM137" s="34">
        <f t="shared" si="38"/>
        <v>2</v>
      </c>
      <c r="BN137" s="9" t="s">
        <v>104</v>
      </c>
      <c r="BO137" s="11" t="s">
        <v>113</v>
      </c>
      <c r="BP137" s="9" t="s">
        <v>391</v>
      </c>
      <c r="BQ137" s="11" t="s">
        <v>135</v>
      </c>
      <c r="BR137" s="9" t="s">
        <v>135</v>
      </c>
      <c r="CC137" s="11" t="s">
        <v>145</v>
      </c>
      <c r="CD137" s="9" t="s">
        <v>135</v>
      </c>
      <c r="CE137" s="20"/>
      <c r="CF137" s="16">
        <f t="shared" si="39"/>
        <v>0</v>
      </c>
      <c r="CG137" s="20"/>
      <c r="CH137" s="16">
        <f t="shared" si="40"/>
        <v>0</v>
      </c>
      <c r="CI137" s="20"/>
      <c r="CJ137" s="16">
        <f t="shared" si="41"/>
        <v>0</v>
      </c>
      <c r="CK137" s="11" t="s">
        <v>1208</v>
      </c>
      <c r="CL137" s="9" t="s">
        <v>334</v>
      </c>
      <c r="CM137" s="11" t="s">
        <v>134</v>
      </c>
      <c r="CN137" s="9" t="s">
        <v>161</v>
      </c>
      <c r="CT137" s="12"/>
      <c r="CW137" s="67"/>
      <c r="CZ137" s="9" t="s">
        <v>558</v>
      </c>
      <c r="DC137" s="11" t="s">
        <v>334</v>
      </c>
      <c r="DD137" s="9" t="s">
        <v>193</v>
      </c>
      <c r="DH137" s="9" t="s">
        <v>209</v>
      </c>
      <c r="DI137" s="11" t="s">
        <v>134</v>
      </c>
      <c r="DJ137" s="9" t="s">
        <v>161</v>
      </c>
      <c r="DP137" s="12"/>
      <c r="DQ137" s="35" t="str">
        <f t="shared" si="42"/>
        <v>OK</v>
      </c>
      <c r="DW137" s="11" t="s">
        <v>558</v>
      </c>
      <c r="DZ137" s="9" t="s">
        <v>134</v>
      </c>
      <c r="EA137" s="11" t="s">
        <v>161</v>
      </c>
      <c r="EE137" s="21"/>
      <c r="EG137" s="11" t="s">
        <v>447</v>
      </c>
      <c r="EL137" s="12"/>
      <c r="EO137" s="11" t="s">
        <v>135</v>
      </c>
      <c r="EW137" s="10" t="s">
        <v>269</v>
      </c>
      <c r="EX137" s="9" t="s">
        <v>840</v>
      </c>
      <c r="EY137" s="11" t="s">
        <v>361</v>
      </c>
      <c r="EZ137" s="9" t="s">
        <v>113</v>
      </c>
      <c r="FA137" s="11" t="s">
        <v>360</v>
      </c>
      <c r="FB137" s="9" t="s">
        <v>1177</v>
      </c>
      <c r="FC137" s="11" t="s">
        <v>360</v>
      </c>
      <c r="FR137" s="16" t="str">
        <f t="shared" si="43"/>
        <v>GO</v>
      </c>
      <c r="FS137" s="11" t="s">
        <v>889</v>
      </c>
      <c r="FT137" s="9" t="s">
        <v>276</v>
      </c>
      <c r="FU137" s="11" t="s">
        <v>276</v>
      </c>
      <c r="FV137" s="9" t="s">
        <v>193</v>
      </c>
      <c r="GD137" s="9" t="s">
        <v>209</v>
      </c>
      <c r="GE137" s="11" t="s">
        <v>193</v>
      </c>
      <c r="GF137" s="9"/>
      <c r="GH137" s="9"/>
      <c r="GI137" s="11" t="s">
        <v>134</v>
      </c>
      <c r="GJ137" s="9" t="s">
        <v>161</v>
      </c>
      <c r="GP137" s="12"/>
      <c r="GQ137" s="22" t="str">
        <f t="shared" si="44"/>
        <v>OK</v>
      </c>
      <c r="GW137" s="11" t="s">
        <v>558</v>
      </c>
      <c r="GZ137" s="9" t="s">
        <v>134</v>
      </c>
      <c r="HA137" s="11" t="s">
        <v>161</v>
      </c>
      <c r="HE137" s="21"/>
      <c r="HF137" s="17" t="str">
        <f t="shared" si="45"/>
        <v>OK</v>
      </c>
      <c r="HH137" s="9" t="s">
        <v>447</v>
      </c>
      <c r="HM137" s="21"/>
      <c r="HN137" s="17" t="str">
        <f t="shared" si="46"/>
        <v>OK</v>
      </c>
      <c r="HQ137" s="11" t="s">
        <v>135</v>
      </c>
      <c r="HY137" s="19" t="str">
        <f t="shared" si="47"/>
        <v>OK</v>
      </c>
      <c r="HZ137" s="9" t="s">
        <v>134</v>
      </c>
      <c r="IA137" s="11" t="s">
        <v>270</v>
      </c>
      <c r="ID137" s="9" t="s">
        <v>209</v>
      </c>
      <c r="IE137" s="11" t="s">
        <v>134</v>
      </c>
      <c r="IF137" s="23">
        <v>41869</v>
      </c>
      <c r="IG137" s="23">
        <v>41869</v>
      </c>
      <c r="IH137" s="23">
        <v>41870</v>
      </c>
      <c r="II137" s="23">
        <v>41909</v>
      </c>
      <c r="IJ137" s="23">
        <v>41919</v>
      </c>
      <c r="IK137" s="23">
        <v>42069</v>
      </c>
    </row>
    <row r="138" spans="1:245" x14ac:dyDescent="0.25">
      <c r="A138" s="8">
        <v>2.649892014609E+16</v>
      </c>
      <c r="B138" s="9" t="s">
        <v>63</v>
      </c>
      <c r="C138" s="10">
        <v>5208707</v>
      </c>
      <c r="D138" s="9" t="s">
        <v>1166</v>
      </c>
      <c r="E138" s="10" t="s">
        <v>83</v>
      </c>
      <c r="F138" s="9" t="s">
        <v>97</v>
      </c>
      <c r="G138" s="10" t="s">
        <v>425</v>
      </c>
      <c r="H138" s="9" t="s">
        <v>840</v>
      </c>
      <c r="AH138" s="33">
        <f t="shared" si="48"/>
        <v>1</v>
      </c>
      <c r="AI138" s="11" t="s">
        <v>1178</v>
      </c>
      <c r="AJ138" s="9" t="s">
        <v>91</v>
      </c>
      <c r="AO138" s="11" t="s">
        <v>1179</v>
      </c>
      <c r="AP138" s="9" t="s">
        <v>91</v>
      </c>
      <c r="BM138" s="34">
        <f t="shared" si="38"/>
        <v>2</v>
      </c>
      <c r="BN138" s="9" t="s">
        <v>104</v>
      </c>
      <c r="BO138" s="11" t="s">
        <v>113</v>
      </c>
      <c r="BP138" s="9" t="s">
        <v>119</v>
      </c>
      <c r="BQ138" s="11" t="s">
        <v>135</v>
      </c>
      <c r="BR138" s="9" t="s">
        <v>135</v>
      </c>
      <c r="CC138" s="11" t="s">
        <v>145</v>
      </c>
      <c r="CD138" s="9" t="s">
        <v>135</v>
      </c>
      <c r="CE138" s="20"/>
      <c r="CF138" s="16">
        <f t="shared" si="39"/>
        <v>0</v>
      </c>
      <c r="CG138" s="20"/>
      <c r="CH138" s="16">
        <f t="shared" si="40"/>
        <v>0</v>
      </c>
      <c r="CI138" s="20"/>
      <c r="CJ138" s="16">
        <f t="shared" si="41"/>
        <v>0</v>
      </c>
      <c r="CK138" s="11" t="s">
        <v>1209</v>
      </c>
      <c r="CL138" s="9" t="s">
        <v>334</v>
      </c>
      <c r="CM138" s="11" t="s">
        <v>134</v>
      </c>
      <c r="CN138" s="9" t="s">
        <v>161</v>
      </c>
      <c r="CT138" s="12"/>
      <c r="CW138" s="67"/>
      <c r="CZ138" s="9" t="s">
        <v>190</v>
      </c>
      <c r="DC138" s="11" t="s">
        <v>334</v>
      </c>
      <c r="DD138" s="9" t="s">
        <v>193</v>
      </c>
      <c r="DH138" s="9" t="s">
        <v>209</v>
      </c>
      <c r="DI138" s="11" t="s">
        <v>134</v>
      </c>
      <c r="DJ138" s="9" t="s">
        <v>161</v>
      </c>
      <c r="DP138" s="12"/>
      <c r="DQ138" s="35" t="str">
        <f t="shared" si="42"/>
        <v>OK</v>
      </c>
      <c r="DW138" s="11" t="s">
        <v>190</v>
      </c>
      <c r="DZ138" s="9" t="s">
        <v>135</v>
      </c>
      <c r="EE138" s="21"/>
      <c r="EL138" s="12"/>
      <c r="EO138" s="11" t="s">
        <v>135</v>
      </c>
      <c r="EW138" s="10" t="s">
        <v>269</v>
      </c>
      <c r="EX138" s="9" t="s">
        <v>1166</v>
      </c>
      <c r="EY138" s="11" t="s">
        <v>361</v>
      </c>
      <c r="EZ138" s="9" t="s">
        <v>1178</v>
      </c>
      <c r="FA138" s="11" t="s">
        <v>360</v>
      </c>
      <c r="FB138" s="9" t="s">
        <v>1179</v>
      </c>
      <c r="FC138" s="11" t="s">
        <v>360</v>
      </c>
      <c r="FR138" s="16" t="str">
        <f t="shared" si="43"/>
        <v>GO</v>
      </c>
      <c r="FS138" s="11" t="s">
        <v>888</v>
      </c>
      <c r="FT138" s="9" t="s">
        <v>277</v>
      </c>
      <c r="FU138" s="11" t="s">
        <v>277</v>
      </c>
      <c r="FV138" s="9" t="s">
        <v>193</v>
      </c>
      <c r="GD138" s="9" t="s">
        <v>209</v>
      </c>
      <c r="GE138" s="11" t="s">
        <v>193</v>
      </c>
      <c r="GF138" s="9"/>
      <c r="GH138" s="9"/>
      <c r="GI138" s="11" t="s">
        <v>134</v>
      </c>
      <c r="GJ138" s="9" t="s">
        <v>161</v>
      </c>
      <c r="GP138" s="12"/>
      <c r="GQ138" s="22" t="str">
        <f t="shared" si="44"/>
        <v>OK</v>
      </c>
      <c r="GW138" s="11" t="s">
        <v>190</v>
      </c>
      <c r="GZ138" s="9" t="s">
        <v>135</v>
      </c>
      <c r="HE138" s="21"/>
      <c r="HF138" s="17" t="str">
        <f t="shared" si="45"/>
        <v>OK</v>
      </c>
      <c r="HM138" s="21"/>
      <c r="HN138" s="17" t="str">
        <f t="shared" si="46"/>
        <v>OK</v>
      </c>
      <c r="HQ138" s="11" t="s">
        <v>135</v>
      </c>
      <c r="HY138" s="19" t="str">
        <f t="shared" si="47"/>
        <v>OK</v>
      </c>
      <c r="HZ138" s="9" t="s">
        <v>135</v>
      </c>
      <c r="IE138" s="11" t="s">
        <v>134</v>
      </c>
      <c r="IF138" s="23">
        <v>41877</v>
      </c>
      <c r="IG138" s="23">
        <v>41877</v>
      </c>
      <c r="IH138" s="23">
        <v>41878</v>
      </c>
      <c r="II138" s="23">
        <v>41892</v>
      </c>
      <c r="IJ138" s="23">
        <v>41900</v>
      </c>
      <c r="IK138" s="23">
        <v>41903</v>
      </c>
    </row>
    <row r="139" spans="1:245" x14ac:dyDescent="0.25">
      <c r="A139" s="8">
        <v>2.986782014609E+16</v>
      </c>
      <c r="B139" s="9" t="s">
        <v>63</v>
      </c>
      <c r="C139" s="10">
        <v>5208707</v>
      </c>
      <c r="D139" s="9" t="s">
        <v>1165</v>
      </c>
      <c r="E139" s="10" t="s">
        <v>85</v>
      </c>
      <c r="AH139" s="33">
        <f t="shared" si="48"/>
        <v>1</v>
      </c>
      <c r="AI139" s="11" t="s">
        <v>839</v>
      </c>
      <c r="AJ139" s="9" t="s">
        <v>83</v>
      </c>
      <c r="AK139" s="11" t="s">
        <v>95</v>
      </c>
      <c r="AL139" s="9" t="s">
        <v>484</v>
      </c>
      <c r="AM139" s="11" t="s">
        <v>840</v>
      </c>
      <c r="AO139" s="11" t="s">
        <v>840</v>
      </c>
      <c r="AP139" s="9" t="s">
        <v>85</v>
      </c>
      <c r="AU139" s="11" t="s">
        <v>1180</v>
      </c>
      <c r="AV139" s="9" t="s">
        <v>83</v>
      </c>
      <c r="AW139" s="11" t="s">
        <v>96</v>
      </c>
      <c r="AX139" s="9" t="s">
        <v>425</v>
      </c>
      <c r="AY139" s="11" t="s">
        <v>840</v>
      </c>
      <c r="BA139" s="11" t="s">
        <v>113</v>
      </c>
      <c r="BB139" s="9" t="s">
        <v>86</v>
      </c>
      <c r="BM139" s="34">
        <f t="shared" si="38"/>
        <v>4</v>
      </c>
      <c r="BN139" s="9" t="s">
        <v>104</v>
      </c>
      <c r="BO139" s="11" t="s">
        <v>113</v>
      </c>
      <c r="BP139" s="9" t="s">
        <v>391</v>
      </c>
      <c r="BQ139" s="11" t="s">
        <v>135</v>
      </c>
      <c r="BR139" s="9" t="s">
        <v>135</v>
      </c>
      <c r="CC139" s="11" t="s">
        <v>145</v>
      </c>
      <c r="CD139" s="9" t="s">
        <v>135</v>
      </c>
      <c r="CE139" s="20"/>
      <c r="CF139" s="16">
        <f t="shared" si="39"/>
        <v>0</v>
      </c>
      <c r="CG139" s="20"/>
      <c r="CH139" s="16">
        <f t="shared" si="40"/>
        <v>0</v>
      </c>
      <c r="CI139" s="20"/>
      <c r="CJ139" s="16">
        <f t="shared" si="41"/>
        <v>0</v>
      </c>
      <c r="CK139" s="11" t="s">
        <v>1210</v>
      </c>
      <c r="CL139" s="9" t="s">
        <v>334</v>
      </c>
      <c r="CM139" s="11" t="s">
        <v>134</v>
      </c>
      <c r="CN139" s="9" t="s">
        <v>160</v>
      </c>
      <c r="CO139" s="11">
        <v>4</v>
      </c>
      <c r="CP139" s="9" t="s">
        <v>839</v>
      </c>
      <c r="CQ139" s="11" t="s">
        <v>840</v>
      </c>
      <c r="CR139" s="9" t="s">
        <v>1180</v>
      </c>
      <c r="CS139" s="11" t="s">
        <v>134</v>
      </c>
      <c r="CT139" s="12">
        <v>5000</v>
      </c>
      <c r="CU139" s="11" t="s">
        <v>173</v>
      </c>
      <c r="CW139" s="67" t="s">
        <v>558</v>
      </c>
      <c r="DC139" s="11" t="s">
        <v>334</v>
      </c>
      <c r="DD139" s="9" t="s">
        <v>193</v>
      </c>
      <c r="DH139" s="9" t="s">
        <v>209</v>
      </c>
      <c r="DI139" s="11" t="s">
        <v>134</v>
      </c>
      <c r="DJ139" s="9" t="s">
        <v>160</v>
      </c>
      <c r="DK139" s="11">
        <v>4</v>
      </c>
      <c r="DL139" s="9" t="s">
        <v>839</v>
      </c>
      <c r="DM139" s="11" t="s">
        <v>840</v>
      </c>
      <c r="DN139" s="9" t="s">
        <v>1180</v>
      </c>
      <c r="DO139" s="11" t="s">
        <v>134</v>
      </c>
      <c r="DP139" s="12">
        <v>5000</v>
      </c>
      <c r="DQ139" s="35" t="str">
        <f t="shared" si="42"/>
        <v>OK</v>
      </c>
      <c r="DR139" s="9" t="s">
        <v>173</v>
      </c>
      <c r="DT139" s="9" t="s">
        <v>558</v>
      </c>
      <c r="DZ139" s="9" t="s">
        <v>134</v>
      </c>
      <c r="EA139" s="11" t="s">
        <v>161</v>
      </c>
      <c r="EE139" s="21"/>
      <c r="EG139" s="11" t="s">
        <v>447</v>
      </c>
      <c r="EL139" s="12"/>
      <c r="EO139" s="11" t="s">
        <v>135</v>
      </c>
      <c r="EW139" s="10" t="s">
        <v>269</v>
      </c>
      <c r="EX139" s="9" t="s">
        <v>1165</v>
      </c>
      <c r="EY139" s="11" t="s">
        <v>361</v>
      </c>
      <c r="EZ139" s="9" t="s">
        <v>839</v>
      </c>
      <c r="FA139" s="11" t="s">
        <v>362</v>
      </c>
      <c r="FB139" s="9" t="s">
        <v>840</v>
      </c>
      <c r="FC139" s="11" t="s">
        <v>362</v>
      </c>
      <c r="FD139" s="9" t="s">
        <v>1180</v>
      </c>
      <c r="FE139" s="11" t="s">
        <v>362</v>
      </c>
      <c r="FF139" s="9" t="s">
        <v>1165</v>
      </c>
      <c r="FG139" s="11" t="s">
        <v>360</v>
      </c>
      <c r="FH139" s="9" t="s">
        <v>839</v>
      </c>
      <c r="FI139" s="11" t="s">
        <v>360</v>
      </c>
      <c r="FJ139" s="9" t="s">
        <v>840</v>
      </c>
      <c r="FK139" s="11" t="s">
        <v>360</v>
      </c>
      <c r="FL139" s="9" t="s">
        <v>1180</v>
      </c>
      <c r="FM139" s="11" t="s">
        <v>360</v>
      </c>
      <c r="FR139" s="16" t="str">
        <f t="shared" si="43"/>
        <v>GO</v>
      </c>
      <c r="FS139" s="11" t="s">
        <v>890</v>
      </c>
      <c r="FT139" s="9" t="s">
        <v>276</v>
      </c>
      <c r="FU139" s="11" t="s">
        <v>276</v>
      </c>
      <c r="FV139" s="9" t="s">
        <v>193</v>
      </c>
      <c r="FX139" s="9" t="s">
        <v>276</v>
      </c>
      <c r="FY139" s="11" t="s">
        <v>193</v>
      </c>
      <c r="GD139" s="9" t="s">
        <v>209</v>
      </c>
      <c r="GE139" s="11" t="s">
        <v>193</v>
      </c>
      <c r="GF139" s="9"/>
      <c r="GH139" s="9"/>
      <c r="GI139" s="11" t="s">
        <v>134</v>
      </c>
      <c r="GJ139" s="9" t="s">
        <v>160</v>
      </c>
      <c r="GK139" s="11">
        <v>4</v>
      </c>
      <c r="GL139" s="9" t="s">
        <v>839</v>
      </c>
      <c r="GM139" s="11" t="s">
        <v>840</v>
      </c>
      <c r="GN139" s="9" t="s">
        <v>1180</v>
      </c>
      <c r="GO139" s="11" t="s">
        <v>134</v>
      </c>
      <c r="GP139" s="12">
        <v>5000</v>
      </c>
      <c r="GQ139" s="22" t="str">
        <f t="shared" si="44"/>
        <v>OK</v>
      </c>
      <c r="GR139" s="9" t="s">
        <v>173</v>
      </c>
      <c r="GT139" s="9" t="s">
        <v>558</v>
      </c>
      <c r="GZ139" s="9" t="s">
        <v>134</v>
      </c>
      <c r="HA139" s="11" t="s">
        <v>161</v>
      </c>
      <c r="HE139" s="21"/>
      <c r="HF139" s="17" t="str">
        <f t="shared" si="45"/>
        <v>OK</v>
      </c>
      <c r="HH139" s="9" t="s">
        <v>447</v>
      </c>
      <c r="HM139" s="21"/>
      <c r="HN139" s="17" t="str">
        <f t="shared" si="46"/>
        <v>OK</v>
      </c>
      <c r="HQ139" s="11" t="s">
        <v>135</v>
      </c>
      <c r="HY139" s="19" t="str">
        <f t="shared" si="47"/>
        <v>OK</v>
      </c>
      <c r="HZ139" s="9" t="s">
        <v>135</v>
      </c>
      <c r="IE139" s="11" t="s">
        <v>134</v>
      </c>
      <c r="IF139" s="23">
        <v>41888</v>
      </c>
      <c r="IG139" s="23">
        <v>41888</v>
      </c>
      <c r="IH139" s="23">
        <v>41889</v>
      </c>
      <c r="II139" s="23">
        <v>41897</v>
      </c>
      <c r="IJ139" s="23">
        <v>41905</v>
      </c>
      <c r="IK139" s="23">
        <v>41908</v>
      </c>
    </row>
    <row r="140" spans="1:245" x14ac:dyDescent="0.25">
      <c r="A140" s="8">
        <v>3.771402014609E+16</v>
      </c>
      <c r="B140" s="9" t="s">
        <v>63</v>
      </c>
      <c r="C140" s="10">
        <v>5208707</v>
      </c>
      <c r="D140" s="9" t="s">
        <v>520</v>
      </c>
      <c r="E140" s="10" t="s">
        <v>89</v>
      </c>
      <c r="AH140" s="33">
        <f t="shared" si="48"/>
        <v>1</v>
      </c>
      <c r="AI140" s="11" t="s">
        <v>1181</v>
      </c>
      <c r="AJ140" s="9" t="s">
        <v>83</v>
      </c>
      <c r="AK140" s="11" t="s">
        <v>97</v>
      </c>
      <c r="AL140" s="9" t="s">
        <v>1566</v>
      </c>
      <c r="BM140" s="34">
        <f t="shared" si="38"/>
        <v>1</v>
      </c>
      <c r="BN140" s="9" t="s">
        <v>104</v>
      </c>
      <c r="BO140" s="11" t="s">
        <v>113</v>
      </c>
      <c r="BP140" s="9" t="s">
        <v>387</v>
      </c>
      <c r="BQ140" s="11" t="s">
        <v>135</v>
      </c>
      <c r="BR140" s="9" t="s">
        <v>135</v>
      </c>
      <c r="CC140" s="11" t="s">
        <v>145</v>
      </c>
      <c r="CD140" s="9" t="s">
        <v>135</v>
      </c>
      <c r="CE140" s="20"/>
      <c r="CF140" s="16">
        <f t="shared" si="39"/>
        <v>0</v>
      </c>
      <c r="CG140" s="20"/>
      <c r="CH140" s="16">
        <f t="shared" si="40"/>
        <v>0</v>
      </c>
      <c r="CI140" s="20"/>
      <c r="CJ140" s="16">
        <f t="shared" si="41"/>
        <v>0</v>
      </c>
      <c r="CK140" s="11" t="s">
        <v>1211</v>
      </c>
      <c r="CL140" s="9" t="s">
        <v>336</v>
      </c>
      <c r="CT140" s="12"/>
      <c r="CW140" s="67"/>
      <c r="DC140" s="11" t="s">
        <v>334</v>
      </c>
      <c r="DD140" s="9" t="s">
        <v>194</v>
      </c>
      <c r="DE140" s="11" t="s">
        <v>203</v>
      </c>
      <c r="DF140" s="9" t="s">
        <v>1181</v>
      </c>
      <c r="DH140" s="9" t="s">
        <v>227</v>
      </c>
      <c r="DP140" s="12"/>
      <c r="DQ140" s="35" t="str">
        <f t="shared" si="42"/>
        <v>OK</v>
      </c>
      <c r="EE140" s="21"/>
      <c r="EL140" s="12"/>
      <c r="EW140" s="10" t="s">
        <v>269</v>
      </c>
      <c r="EX140" s="9" t="s">
        <v>520</v>
      </c>
      <c r="EY140" s="11" t="s">
        <v>361</v>
      </c>
      <c r="EZ140" s="9" t="s">
        <v>1181</v>
      </c>
      <c r="FA140" s="11" t="s">
        <v>360</v>
      </c>
      <c r="FR140" s="16" t="str">
        <f t="shared" si="43"/>
        <v>GO</v>
      </c>
      <c r="FS140" s="11" t="s">
        <v>1232</v>
      </c>
      <c r="FT140" s="9" t="s">
        <v>276</v>
      </c>
      <c r="FU140" s="11" t="s">
        <v>276</v>
      </c>
      <c r="FV140" s="9" t="s">
        <v>193</v>
      </c>
      <c r="GD140" s="9" t="s">
        <v>209</v>
      </c>
      <c r="GE140" s="11" t="s">
        <v>193</v>
      </c>
      <c r="GF140" s="9"/>
      <c r="GH140" s="9"/>
      <c r="GI140" s="11" t="s">
        <v>135</v>
      </c>
      <c r="GP140" s="12"/>
      <c r="GQ140" s="22" t="str">
        <f t="shared" si="44"/>
        <v>OK</v>
      </c>
      <c r="GZ140" s="9" t="s">
        <v>135</v>
      </c>
      <c r="HE140" s="21"/>
      <c r="HF140" s="17" t="str">
        <f t="shared" si="45"/>
        <v>OK</v>
      </c>
      <c r="HM140" s="21"/>
      <c r="HN140" s="17" t="str">
        <f t="shared" si="46"/>
        <v>OK</v>
      </c>
      <c r="HQ140" s="11" t="s">
        <v>135</v>
      </c>
      <c r="HY140" s="19" t="str">
        <f t="shared" si="47"/>
        <v>OK</v>
      </c>
      <c r="HZ140" s="9" t="s">
        <v>135</v>
      </c>
      <c r="IE140" s="11" t="s">
        <v>134</v>
      </c>
      <c r="IF140" s="23">
        <v>41916</v>
      </c>
      <c r="IG140" s="23">
        <v>41916</v>
      </c>
      <c r="IH140" s="23"/>
      <c r="II140" s="23">
        <v>41929</v>
      </c>
      <c r="IJ140" s="23">
        <v>41968</v>
      </c>
      <c r="IK140" s="23">
        <v>41984</v>
      </c>
    </row>
    <row r="141" spans="1:245" x14ac:dyDescent="0.25">
      <c r="A141" s="8">
        <v>3.781842014609E+16</v>
      </c>
      <c r="B141" s="9" t="s">
        <v>63</v>
      </c>
      <c r="C141" s="10">
        <v>5219753</v>
      </c>
      <c r="D141" s="9" t="s">
        <v>520</v>
      </c>
      <c r="E141" s="10" t="s">
        <v>89</v>
      </c>
      <c r="AH141" s="33">
        <f t="shared" si="48"/>
        <v>1</v>
      </c>
      <c r="AI141" s="11" t="s">
        <v>1182</v>
      </c>
      <c r="AJ141" s="9" t="s">
        <v>90</v>
      </c>
      <c r="BM141" s="34">
        <f t="shared" si="38"/>
        <v>1</v>
      </c>
      <c r="BN141" s="9" t="s">
        <v>104</v>
      </c>
      <c r="BO141" s="11" t="s">
        <v>113</v>
      </c>
      <c r="BP141" s="9" t="s">
        <v>120</v>
      </c>
      <c r="BQ141" s="11" t="s">
        <v>135</v>
      </c>
      <c r="BR141" s="9" t="s">
        <v>135</v>
      </c>
      <c r="CC141" s="11" t="s">
        <v>145</v>
      </c>
      <c r="CD141" s="9" t="s">
        <v>135</v>
      </c>
      <c r="CE141" s="20"/>
      <c r="CF141" s="16">
        <f t="shared" si="39"/>
        <v>0</v>
      </c>
      <c r="CG141" s="20"/>
      <c r="CH141" s="16">
        <f t="shared" si="40"/>
        <v>0</v>
      </c>
      <c r="CI141" s="20"/>
      <c r="CJ141" s="16">
        <f t="shared" si="41"/>
        <v>0</v>
      </c>
      <c r="CK141" s="11" t="s">
        <v>1212</v>
      </c>
      <c r="CL141" s="9" t="s">
        <v>336</v>
      </c>
      <c r="CT141" s="12"/>
      <c r="CW141" s="67"/>
      <c r="DC141" s="11" t="s">
        <v>334</v>
      </c>
      <c r="DD141" s="9" t="s">
        <v>193</v>
      </c>
      <c r="DH141" s="9" t="s">
        <v>227</v>
      </c>
      <c r="DI141" s="11" t="s">
        <v>135</v>
      </c>
      <c r="DP141" s="12"/>
      <c r="DQ141" s="35" t="str">
        <f t="shared" si="42"/>
        <v>OK</v>
      </c>
      <c r="DZ141" s="9" t="s">
        <v>134</v>
      </c>
      <c r="EA141" s="11" t="s">
        <v>161</v>
      </c>
      <c r="EE141" s="21"/>
      <c r="EG141" s="11" t="s">
        <v>447</v>
      </c>
      <c r="EL141" s="12"/>
      <c r="EO141" s="11" t="s">
        <v>135</v>
      </c>
      <c r="EW141" s="10" t="s">
        <v>269</v>
      </c>
      <c r="EX141" s="9" t="s">
        <v>520</v>
      </c>
      <c r="EY141" s="11" t="s">
        <v>361</v>
      </c>
      <c r="EZ141" s="9" t="s">
        <v>1182</v>
      </c>
      <c r="FA141" s="11" t="s">
        <v>360</v>
      </c>
      <c r="FR141" s="16" t="str">
        <f t="shared" si="43"/>
        <v>GO</v>
      </c>
      <c r="FS141" s="11" t="s">
        <v>890</v>
      </c>
      <c r="FT141" s="9" t="s">
        <v>276</v>
      </c>
      <c r="FU141" s="11" t="s">
        <v>276</v>
      </c>
      <c r="FV141" s="9" t="s">
        <v>193</v>
      </c>
      <c r="GD141" s="9" t="s">
        <v>209</v>
      </c>
      <c r="GE141" s="11" t="s">
        <v>193</v>
      </c>
      <c r="GF141" s="9"/>
      <c r="GH141" s="9"/>
      <c r="GI141" s="11" t="s">
        <v>135</v>
      </c>
      <c r="GP141" s="12"/>
      <c r="GQ141" s="22" t="str">
        <f t="shared" si="44"/>
        <v>OK</v>
      </c>
      <c r="GZ141" s="9" t="s">
        <v>134</v>
      </c>
      <c r="HA141" s="11" t="s">
        <v>161</v>
      </c>
      <c r="HE141" s="21"/>
      <c r="HF141" s="17" t="str">
        <f t="shared" si="45"/>
        <v>OK</v>
      </c>
      <c r="HH141" s="9" t="s">
        <v>447</v>
      </c>
      <c r="HM141" s="21"/>
      <c r="HN141" s="17" t="str">
        <f t="shared" si="46"/>
        <v>OK</v>
      </c>
      <c r="HQ141" s="11" t="s">
        <v>135</v>
      </c>
      <c r="HY141" s="19" t="str">
        <f t="shared" si="47"/>
        <v>OK</v>
      </c>
      <c r="HZ141" s="9" t="s">
        <v>135</v>
      </c>
      <c r="IE141" s="11" t="s">
        <v>134</v>
      </c>
      <c r="IF141" s="23">
        <v>41916</v>
      </c>
      <c r="IG141" s="23">
        <v>41917</v>
      </c>
      <c r="IH141" s="23"/>
      <c r="II141" s="23">
        <v>41935</v>
      </c>
      <c r="IJ141" s="23">
        <v>41960</v>
      </c>
      <c r="IK141" s="23">
        <v>41974</v>
      </c>
    </row>
    <row r="142" spans="1:245" x14ac:dyDescent="0.25">
      <c r="A142" s="8">
        <v>54920146100000</v>
      </c>
      <c r="B142" s="9" t="s">
        <v>64</v>
      </c>
      <c r="C142" s="10">
        <v>2111300</v>
      </c>
      <c r="D142" s="9" t="s">
        <v>957</v>
      </c>
      <c r="E142" s="10" t="s">
        <v>84</v>
      </c>
      <c r="I142" s="11" t="s">
        <v>101</v>
      </c>
      <c r="AH142" s="33">
        <f t="shared" si="48"/>
        <v>1</v>
      </c>
      <c r="AI142" s="11" t="s">
        <v>1183</v>
      </c>
      <c r="AJ142" s="9" t="s">
        <v>87</v>
      </c>
      <c r="BM142" s="34">
        <f t="shared" si="38"/>
        <v>1</v>
      </c>
      <c r="BN142" s="9" t="s">
        <v>105</v>
      </c>
      <c r="BP142" s="9" t="s">
        <v>119</v>
      </c>
      <c r="BQ142" s="11" t="s">
        <v>135</v>
      </c>
      <c r="BR142" s="9" t="s">
        <v>135</v>
      </c>
      <c r="CC142" s="11" t="s">
        <v>145</v>
      </c>
      <c r="CD142" s="9" t="s">
        <v>135</v>
      </c>
      <c r="CE142" s="20"/>
      <c r="CF142" s="16">
        <f t="shared" si="39"/>
        <v>0</v>
      </c>
      <c r="CG142" s="20"/>
      <c r="CH142" s="16">
        <f t="shared" si="40"/>
        <v>0</v>
      </c>
      <c r="CI142" s="20"/>
      <c r="CJ142" s="16">
        <f t="shared" si="41"/>
        <v>0</v>
      </c>
      <c r="CK142" s="11" t="s">
        <v>1213</v>
      </c>
      <c r="CL142" s="9" t="s">
        <v>334</v>
      </c>
      <c r="CM142" s="11" t="s">
        <v>134</v>
      </c>
      <c r="CN142" s="9" t="s">
        <v>160</v>
      </c>
      <c r="CO142" s="11">
        <v>24</v>
      </c>
      <c r="CP142" s="9" t="s">
        <v>1183</v>
      </c>
      <c r="CS142" s="11" t="s">
        <v>134</v>
      </c>
      <c r="CT142" s="12">
        <v>500</v>
      </c>
      <c r="CU142" s="11" t="s">
        <v>173</v>
      </c>
      <c r="CW142" s="67" t="s">
        <v>445</v>
      </c>
      <c r="DC142" s="11" t="s">
        <v>334</v>
      </c>
      <c r="DD142" s="9" t="s">
        <v>193</v>
      </c>
      <c r="DH142" s="9" t="s">
        <v>209</v>
      </c>
      <c r="DI142" s="11" t="s">
        <v>134</v>
      </c>
      <c r="DJ142" s="9" t="s">
        <v>160</v>
      </c>
      <c r="DK142" s="11">
        <v>24</v>
      </c>
      <c r="DL142" s="9" t="s">
        <v>1183</v>
      </c>
      <c r="DO142" s="11" t="s">
        <v>134</v>
      </c>
      <c r="DP142" s="12">
        <v>500</v>
      </c>
      <c r="DQ142" s="35" t="str">
        <f t="shared" si="42"/>
        <v>OK</v>
      </c>
      <c r="DR142" s="9" t="s">
        <v>173</v>
      </c>
      <c r="DT142" s="9" t="s">
        <v>445</v>
      </c>
      <c r="DZ142" s="9" t="s">
        <v>134</v>
      </c>
      <c r="EA142" s="11" t="s">
        <v>161</v>
      </c>
      <c r="EE142" s="21"/>
      <c r="EG142" s="11" t="s">
        <v>446</v>
      </c>
      <c r="EL142" s="12"/>
      <c r="EO142" s="11" t="s">
        <v>135</v>
      </c>
      <c r="EW142" s="10" t="s">
        <v>269</v>
      </c>
      <c r="EX142" s="9" t="s">
        <v>957</v>
      </c>
      <c r="EY142" s="11" t="s">
        <v>361</v>
      </c>
      <c r="EZ142" s="9" t="s">
        <v>1183</v>
      </c>
      <c r="FA142" s="11" t="s">
        <v>360</v>
      </c>
      <c r="FR142" s="16" t="str">
        <f t="shared" si="43"/>
        <v>MA</v>
      </c>
      <c r="FS142" s="11" t="s">
        <v>1233</v>
      </c>
      <c r="FT142" s="9" t="s">
        <v>277</v>
      </c>
      <c r="FU142" s="11" t="s">
        <v>276</v>
      </c>
      <c r="FV142" s="9" t="s">
        <v>193</v>
      </c>
      <c r="GD142" s="9" t="s">
        <v>209</v>
      </c>
      <c r="GE142" s="11" t="s">
        <v>193</v>
      </c>
      <c r="GF142" s="9"/>
      <c r="GH142" s="9"/>
      <c r="GI142" s="11" t="s">
        <v>134</v>
      </c>
      <c r="GJ142" s="9" t="s">
        <v>160</v>
      </c>
      <c r="GK142" s="11">
        <v>24</v>
      </c>
      <c r="GL142" s="9" t="s">
        <v>1183</v>
      </c>
      <c r="GO142" s="11" t="s">
        <v>134</v>
      </c>
      <c r="GP142" s="12">
        <v>500</v>
      </c>
      <c r="GQ142" s="22" t="str">
        <f t="shared" si="44"/>
        <v>OK</v>
      </c>
      <c r="GR142" s="9" t="s">
        <v>173</v>
      </c>
      <c r="GT142" s="9" t="s">
        <v>445</v>
      </c>
      <c r="GZ142" s="9" t="s">
        <v>134</v>
      </c>
      <c r="HA142" s="11" t="s">
        <v>161</v>
      </c>
      <c r="HE142" s="21"/>
      <c r="HF142" s="17" t="str">
        <f t="shared" si="45"/>
        <v>OK</v>
      </c>
      <c r="HH142" s="9" t="s">
        <v>446</v>
      </c>
      <c r="HM142" s="21"/>
      <c r="HN142" s="17" t="str">
        <f t="shared" si="46"/>
        <v>OK</v>
      </c>
      <c r="HQ142" s="11" t="s">
        <v>135</v>
      </c>
      <c r="HY142" s="19" t="str">
        <f t="shared" si="47"/>
        <v>OK</v>
      </c>
      <c r="HZ142" s="9" t="s">
        <v>134</v>
      </c>
      <c r="IA142" s="11" t="s">
        <v>272</v>
      </c>
      <c r="IB142" s="9" t="s">
        <v>270</v>
      </c>
      <c r="ID142" s="9" t="s">
        <v>209</v>
      </c>
      <c r="IE142" s="11" t="s">
        <v>134</v>
      </c>
      <c r="IF142" s="23">
        <v>41670</v>
      </c>
      <c r="IG142" s="23">
        <v>41670</v>
      </c>
      <c r="IH142" s="23">
        <v>41675</v>
      </c>
      <c r="II142" s="23">
        <v>41814</v>
      </c>
      <c r="IJ142" s="23">
        <v>41849</v>
      </c>
      <c r="IK142" s="23">
        <v>42202</v>
      </c>
    </row>
    <row r="143" spans="1:245" x14ac:dyDescent="0.25">
      <c r="A143" s="8">
        <v>63420146100000</v>
      </c>
      <c r="B143" s="9" t="s">
        <v>64</v>
      </c>
      <c r="C143" s="10">
        <v>2111300</v>
      </c>
      <c r="D143" s="9" t="s">
        <v>957</v>
      </c>
      <c r="E143" s="10" t="s">
        <v>84</v>
      </c>
      <c r="I143" s="11" t="s">
        <v>101</v>
      </c>
      <c r="AH143" s="33">
        <f t="shared" si="48"/>
        <v>1</v>
      </c>
      <c r="AI143" s="11" t="s">
        <v>1183</v>
      </c>
      <c r="AJ143" s="9" t="s">
        <v>87</v>
      </c>
      <c r="BM143" s="34">
        <f t="shared" si="38"/>
        <v>1</v>
      </c>
      <c r="BN143" s="9" t="s">
        <v>105</v>
      </c>
      <c r="BP143" s="9" t="s">
        <v>119</v>
      </c>
      <c r="BQ143" s="11" t="s">
        <v>135</v>
      </c>
      <c r="BR143" s="9" t="s">
        <v>135</v>
      </c>
      <c r="CC143" s="11" t="s">
        <v>145</v>
      </c>
      <c r="CD143" s="9" t="s">
        <v>135</v>
      </c>
      <c r="CE143" s="20"/>
      <c r="CF143" s="16">
        <f t="shared" si="39"/>
        <v>0</v>
      </c>
      <c r="CG143" s="20"/>
      <c r="CH143" s="16">
        <f t="shared" si="40"/>
        <v>0</v>
      </c>
      <c r="CI143" s="20"/>
      <c r="CJ143" s="16">
        <f t="shared" si="41"/>
        <v>0</v>
      </c>
      <c r="CK143" s="11" t="s">
        <v>1214</v>
      </c>
      <c r="CL143" s="9" t="s">
        <v>334</v>
      </c>
      <c r="CM143" s="11" t="s">
        <v>134</v>
      </c>
      <c r="CN143" s="9" t="s">
        <v>160</v>
      </c>
      <c r="CO143" s="11">
        <v>24</v>
      </c>
      <c r="CP143" s="9" t="s">
        <v>1183</v>
      </c>
      <c r="CS143" s="11" t="s">
        <v>134</v>
      </c>
      <c r="CT143" s="12">
        <v>500</v>
      </c>
      <c r="CU143" s="11" t="s">
        <v>173</v>
      </c>
      <c r="CW143" s="67" t="s">
        <v>445</v>
      </c>
      <c r="DC143" s="11" t="s">
        <v>334</v>
      </c>
      <c r="DD143" s="9" t="s">
        <v>193</v>
      </c>
      <c r="DH143" s="9" t="s">
        <v>209</v>
      </c>
      <c r="DI143" s="11" t="s">
        <v>134</v>
      </c>
      <c r="DJ143" s="9" t="s">
        <v>160</v>
      </c>
      <c r="DK143" s="11">
        <v>24</v>
      </c>
      <c r="DL143" s="9" t="s">
        <v>1183</v>
      </c>
      <c r="DO143" s="11" t="s">
        <v>134</v>
      </c>
      <c r="DP143" s="12">
        <v>500</v>
      </c>
      <c r="DQ143" s="35" t="str">
        <f t="shared" si="42"/>
        <v>OK</v>
      </c>
      <c r="DR143" s="9" t="s">
        <v>173</v>
      </c>
      <c r="DT143" s="9" t="s">
        <v>445</v>
      </c>
      <c r="DZ143" s="9" t="s">
        <v>134</v>
      </c>
      <c r="EA143" s="11" t="s">
        <v>161</v>
      </c>
      <c r="EE143" s="21"/>
      <c r="EG143" s="11" t="s">
        <v>446</v>
      </c>
      <c r="EL143" s="12"/>
      <c r="EO143" s="11" t="s">
        <v>135</v>
      </c>
      <c r="EW143" s="10" t="s">
        <v>269</v>
      </c>
      <c r="EX143" s="9" t="s">
        <v>957</v>
      </c>
      <c r="EY143" s="11" t="s">
        <v>361</v>
      </c>
      <c r="EZ143" s="9" t="s">
        <v>1183</v>
      </c>
      <c r="FA143" s="11" t="s">
        <v>360</v>
      </c>
      <c r="FR143" s="16" t="str">
        <f t="shared" si="43"/>
        <v>MA</v>
      </c>
      <c r="FS143" s="11" t="s">
        <v>1233</v>
      </c>
      <c r="FT143" s="9" t="s">
        <v>277</v>
      </c>
      <c r="FU143" s="11" t="s">
        <v>276</v>
      </c>
      <c r="FV143" s="9" t="s">
        <v>193</v>
      </c>
      <c r="GD143" s="9" t="s">
        <v>209</v>
      </c>
      <c r="GE143" s="11" t="s">
        <v>193</v>
      </c>
      <c r="GF143" s="9"/>
      <c r="GH143" s="9"/>
      <c r="GI143" s="11" t="s">
        <v>134</v>
      </c>
      <c r="GJ143" s="9" t="s">
        <v>160</v>
      </c>
      <c r="GK143" s="11">
        <v>24</v>
      </c>
      <c r="GL143" s="9" t="s">
        <v>1183</v>
      </c>
      <c r="GO143" s="11" t="s">
        <v>134</v>
      </c>
      <c r="GP143" s="12">
        <v>500</v>
      </c>
      <c r="GQ143" s="22" t="str">
        <f t="shared" si="44"/>
        <v>OK</v>
      </c>
      <c r="GR143" s="9" t="s">
        <v>173</v>
      </c>
      <c r="GT143" s="9" t="s">
        <v>445</v>
      </c>
      <c r="GZ143" s="9" t="s">
        <v>134</v>
      </c>
      <c r="HA143" s="11" t="s">
        <v>161</v>
      </c>
      <c r="HE143" s="21"/>
      <c r="HF143" s="17" t="str">
        <f t="shared" si="45"/>
        <v>OK</v>
      </c>
      <c r="HH143" s="9" t="s">
        <v>446</v>
      </c>
      <c r="HM143" s="21"/>
      <c r="HN143" s="17" t="str">
        <f t="shared" si="46"/>
        <v>OK</v>
      </c>
      <c r="HQ143" s="11" t="s">
        <v>135</v>
      </c>
      <c r="HY143" s="19" t="str">
        <f t="shared" si="47"/>
        <v>OK</v>
      </c>
      <c r="HZ143" s="9" t="s">
        <v>134</v>
      </c>
      <c r="IA143" s="11" t="s">
        <v>270</v>
      </c>
      <c r="IB143" s="9" t="s">
        <v>271</v>
      </c>
      <c r="ID143" s="9" t="s">
        <v>209</v>
      </c>
      <c r="IE143" s="11" t="s">
        <v>134</v>
      </c>
      <c r="IF143" s="23">
        <v>41670</v>
      </c>
      <c r="IG143" s="23">
        <v>41670</v>
      </c>
      <c r="IH143" s="23">
        <v>41675</v>
      </c>
      <c r="II143" s="23">
        <v>41814</v>
      </c>
      <c r="IJ143" s="23">
        <v>41849</v>
      </c>
      <c r="IK143" s="23">
        <v>42167</v>
      </c>
    </row>
    <row r="144" spans="1:245" x14ac:dyDescent="0.25">
      <c r="A144" s="8">
        <v>271020146100000</v>
      </c>
      <c r="B144" s="9" t="s">
        <v>64</v>
      </c>
      <c r="C144" s="10">
        <v>2111300</v>
      </c>
      <c r="D144" s="9" t="s">
        <v>957</v>
      </c>
      <c r="E144" s="10" t="s">
        <v>84</v>
      </c>
      <c r="I144" s="11" t="s">
        <v>101</v>
      </c>
      <c r="AH144" s="33">
        <f t="shared" si="48"/>
        <v>1</v>
      </c>
      <c r="AI144" s="11" t="s">
        <v>1183</v>
      </c>
      <c r="AJ144" s="9" t="s">
        <v>87</v>
      </c>
      <c r="AO144" s="11" t="s">
        <v>505</v>
      </c>
      <c r="AP144" s="9" t="s">
        <v>86</v>
      </c>
      <c r="BM144" s="34">
        <f t="shared" si="38"/>
        <v>2</v>
      </c>
      <c r="BN144" s="9" t="s">
        <v>105</v>
      </c>
      <c r="BP144" s="9" t="s">
        <v>121</v>
      </c>
      <c r="BQ144" s="11" t="s">
        <v>135</v>
      </c>
      <c r="BR144" s="9" t="s">
        <v>135</v>
      </c>
      <c r="BS144" s="11" t="s">
        <v>104</v>
      </c>
      <c r="BT144" s="9" t="s">
        <v>115</v>
      </c>
      <c r="BU144" s="11" t="s">
        <v>121</v>
      </c>
      <c r="BV144" s="9" t="s">
        <v>135</v>
      </c>
      <c r="BW144" s="11" t="s">
        <v>135</v>
      </c>
      <c r="CC144" s="11" t="s">
        <v>145</v>
      </c>
      <c r="CD144" s="9" t="s">
        <v>135</v>
      </c>
      <c r="CE144" s="20"/>
      <c r="CF144" s="16">
        <f t="shared" si="39"/>
        <v>0</v>
      </c>
      <c r="CG144" s="20"/>
      <c r="CH144" s="16">
        <f t="shared" si="40"/>
        <v>0</v>
      </c>
      <c r="CI144" s="20"/>
      <c r="CJ144" s="16">
        <f t="shared" si="41"/>
        <v>0</v>
      </c>
      <c r="CK144" s="11" t="s">
        <v>1215</v>
      </c>
      <c r="CL144" s="9" t="s">
        <v>335</v>
      </c>
      <c r="CT144" s="12"/>
      <c r="CW144" s="67"/>
      <c r="DC144" s="11" t="s">
        <v>335</v>
      </c>
      <c r="DP144" s="12"/>
      <c r="DQ144" s="35" t="str">
        <f t="shared" si="42"/>
        <v>OK</v>
      </c>
      <c r="EE144" s="21"/>
      <c r="EL144" s="12"/>
      <c r="EW144" s="10" t="s">
        <v>269</v>
      </c>
      <c r="EX144" s="9" t="s">
        <v>957</v>
      </c>
      <c r="EY144" s="11" t="s">
        <v>360</v>
      </c>
      <c r="EZ144" s="9" t="s">
        <v>1183</v>
      </c>
      <c r="FA144" s="11" t="s">
        <v>361</v>
      </c>
      <c r="FR144" s="16" t="str">
        <f t="shared" si="43"/>
        <v>MA</v>
      </c>
      <c r="FS144" s="11" t="s">
        <v>1234</v>
      </c>
      <c r="FT144" s="9" t="s">
        <v>276</v>
      </c>
      <c r="FU144" s="11" t="s">
        <v>276</v>
      </c>
      <c r="FV144" s="9" t="s">
        <v>193</v>
      </c>
      <c r="GD144" s="9" t="s">
        <v>411</v>
      </c>
      <c r="GE144" s="11" t="s">
        <v>193</v>
      </c>
      <c r="GF144" s="9"/>
      <c r="GH144" s="9"/>
      <c r="GI144" s="11" t="s">
        <v>134</v>
      </c>
      <c r="GJ144" s="9" t="s">
        <v>160</v>
      </c>
      <c r="GK144" s="11">
        <v>24</v>
      </c>
      <c r="GL144" s="9" t="s">
        <v>1183</v>
      </c>
      <c r="GM144" s="11" t="s">
        <v>505</v>
      </c>
      <c r="GO144" s="11" t="s">
        <v>134</v>
      </c>
      <c r="GP144" s="12">
        <v>500</v>
      </c>
      <c r="GQ144" s="22" t="str">
        <f t="shared" si="44"/>
        <v>OK</v>
      </c>
      <c r="GR144" s="9" t="s">
        <v>173</v>
      </c>
      <c r="GT144" s="9" t="s">
        <v>445</v>
      </c>
      <c r="GZ144" s="9" t="s">
        <v>134</v>
      </c>
      <c r="HA144" s="11" t="s">
        <v>160</v>
      </c>
      <c r="HB144" s="9" t="s">
        <v>1183</v>
      </c>
      <c r="HE144" s="21">
        <v>15000</v>
      </c>
      <c r="HF144" s="17" t="str">
        <f t="shared" si="45"/>
        <v>REVER</v>
      </c>
      <c r="HG144" s="11" t="s">
        <v>446</v>
      </c>
      <c r="HM144" s="21"/>
      <c r="HN144" s="17" t="str">
        <f t="shared" si="46"/>
        <v>OK</v>
      </c>
      <c r="HQ144" s="11" t="s">
        <v>135</v>
      </c>
      <c r="HY144" s="19" t="str">
        <f t="shared" si="47"/>
        <v>OK</v>
      </c>
      <c r="HZ144" s="9" t="s">
        <v>135</v>
      </c>
      <c r="IE144" s="11" t="s">
        <v>135</v>
      </c>
      <c r="IF144" s="23">
        <v>41736</v>
      </c>
      <c r="IG144" s="23">
        <v>41736</v>
      </c>
      <c r="IH144" s="23"/>
      <c r="II144" s="23"/>
      <c r="IJ144" s="23">
        <v>41816</v>
      </c>
      <c r="IK144" s="23"/>
    </row>
    <row r="145" spans="1:245" x14ac:dyDescent="0.25">
      <c r="A145" s="8">
        <v>358420146100000</v>
      </c>
      <c r="B145" s="9" t="s">
        <v>64</v>
      </c>
      <c r="C145" s="10">
        <v>2111300</v>
      </c>
      <c r="D145" s="9" t="s">
        <v>957</v>
      </c>
      <c r="E145" s="10" t="s">
        <v>84</v>
      </c>
      <c r="I145" s="11" t="s">
        <v>101</v>
      </c>
      <c r="AH145" s="33">
        <f t="shared" si="48"/>
        <v>1</v>
      </c>
      <c r="AI145" s="11" t="s">
        <v>1184</v>
      </c>
      <c r="AJ145" s="9" t="s">
        <v>87</v>
      </c>
      <c r="AO145" s="11" t="s">
        <v>1185</v>
      </c>
      <c r="AP145" s="9" t="s">
        <v>88</v>
      </c>
      <c r="BM145" s="34">
        <f t="shared" si="38"/>
        <v>2</v>
      </c>
      <c r="BN145" s="9" t="s">
        <v>105</v>
      </c>
      <c r="BP145" s="9" t="s">
        <v>123</v>
      </c>
      <c r="BQ145" s="11" t="s">
        <v>135</v>
      </c>
      <c r="BR145" s="9" t="s">
        <v>135</v>
      </c>
      <c r="CC145" s="11" t="s">
        <v>145</v>
      </c>
      <c r="CD145" s="9" t="s">
        <v>135</v>
      </c>
      <c r="CE145" s="20"/>
      <c r="CF145" s="16">
        <f t="shared" si="39"/>
        <v>0</v>
      </c>
      <c r="CG145" s="20"/>
      <c r="CH145" s="16">
        <f t="shared" si="40"/>
        <v>0</v>
      </c>
      <c r="CI145" s="20"/>
      <c r="CJ145" s="16">
        <f t="shared" si="41"/>
        <v>0</v>
      </c>
      <c r="CK145" s="11" t="s">
        <v>1216</v>
      </c>
      <c r="CL145" s="9" t="s">
        <v>334</v>
      </c>
      <c r="CM145" s="11" t="s">
        <v>134</v>
      </c>
      <c r="CN145" s="9" t="s">
        <v>160</v>
      </c>
      <c r="CO145" s="11">
        <v>24</v>
      </c>
      <c r="CP145" s="9" t="s">
        <v>1184</v>
      </c>
      <c r="CQ145" s="11" t="s">
        <v>1185</v>
      </c>
      <c r="CS145" s="11" t="s">
        <v>134</v>
      </c>
      <c r="CT145" s="12">
        <v>5000</v>
      </c>
      <c r="CU145" s="11" t="s">
        <v>173</v>
      </c>
      <c r="CW145" s="67" t="s">
        <v>179</v>
      </c>
      <c r="DC145" s="11" t="s">
        <v>334</v>
      </c>
      <c r="DD145" s="9" t="s">
        <v>195</v>
      </c>
      <c r="DE145" s="11" t="s">
        <v>203</v>
      </c>
      <c r="DF145" s="9" t="s">
        <v>1185</v>
      </c>
      <c r="DH145" s="9" t="s">
        <v>225</v>
      </c>
      <c r="DI145" s="11" t="s">
        <v>134</v>
      </c>
      <c r="DJ145" s="9" t="s">
        <v>160</v>
      </c>
      <c r="DK145" s="11">
        <v>24</v>
      </c>
      <c r="DL145" s="9" t="s">
        <v>1184</v>
      </c>
      <c r="DO145" s="11" t="s">
        <v>134</v>
      </c>
      <c r="DP145" s="12">
        <v>5000</v>
      </c>
      <c r="DQ145" s="35" t="str">
        <f t="shared" si="42"/>
        <v>OK</v>
      </c>
      <c r="DR145" s="9" t="s">
        <v>173</v>
      </c>
      <c r="DT145" s="9" t="s">
        <v>179</v>
      </c>
      <c r="DZ145" s="9" t="s">
        <v>134</v>
      </c>
      <c r="EA145" s="11" t="s">
        <v>160</v>
      </c>
      <c r="EB145" s="9" t="s">
        <v>1184</v>
      </c>
      <c r="EE145" s="21">
        <v>53205</v>
      </c>
      <c r="EF145" s="9" t="s">
        <v>179</v>
      </c>
      <c r="EL145" s="12"/>
      <c r="EO145" s="11" t="s">
        <v>135</v>
      </c>
      <c r="EW145" s="10" t="s">
        <v>269</v>
      </c>
      <c r="EX145" s="9" t="s">
        <v>1184</v>
      </c>
      <c r="EY145" s="11" t="s">
        <v>361</v>
      </c>
      <c r="EZ145" s="9" t="s">
        <v>957</v>
      </c>
      <c r="FA145" s="11" t="s">
        <v>360</v>
      </c>
      <c r="FR145" s="16" t="str">
        <f t="shared" si="43"/>
        <v>MA</v>
      </c>
      <c r="FS145" s="11" t="s">
        <v>1235</v>
      </c>
      <c r="FT145" s="9" t="s">
        <v>276</v>
      </c>
      <c r="FU145" s="11" t="s">
        <v>276</v>
      </c>
      <c r="FV145" s="9" t="s">
        <v>193</v>
      </c>
      <c r="GD145" s="9" t="s">
        <v>209</v>
      </c>
      <c r="GE145" s="11" t="s">
        <v>193</v>
      </c>
      <c r="GF145" s="9"/>
      <c r="GH145" s="9"/>
      <c r="GI145" s="11" t="s">
        <v>134</v>
      </c>
      <c r="GJ145" s="9" t="s">
        <v>160</v>
      </c>
      <c r="GK145" s="11">
        <v>24</v>
      </c>
      <c r="GL145" s="9" t="s">
        <v>1184</v>
      </c>
      <c r="GO145" s="11" t="s">
        <v>134</v>
      </c>
      <c r="GP145" s="12">
        <v>5000</v>
      </c>
      <c r="GQ145" s="22" t="str">
        <f t="shared" si="44"/>
        <v>OK</v>
      </c>
      <c r="GR145" s="9" t="s">
        <v>173</v>
      </c>
      <c r="GT145" s="9" t="s">
        <v>179</v>
      </c>
      <c r="GZ145" s="9" t="s">
        <v>134</v>
      </c>
      <c r="HA145" s="11" t="s">
        <v>160</v>
      </c>
      <c r="HB145" s="9" t="s">
        <v>1184</v>
      </c>
      <c r="HE145" s="21">
        <v>53205</v>
      </c>
      <c r="HF145" s="17" t="str">
        <f t="shared" si="45"/>
        <v>OK</v>
      </c>
      <c r="HG145" s="11" t="s">
        <v>179</v>
      </c>
      <c r="HM145" s="21"/>
      <c r="HN145" s="17" t="str">
        <f t="shared" si="46"/>
        <v>OK</v>
      </c>
      <c r="HQ145" s="11" t="s">
        <v>135</v>
      </c>
      <c r="HY145" s="19" t="str">
        <f t="shared" si="47"/>
        <v>OK</v>
      </c>
      <c r="HZ145" s="9" t="s">
        <v>134</v>
      </c>
      <c r="IA145" s="11" t="s">
        <v>270</v>
      </c>
      <c r="ID145" s="9" t="s">
        <v>209</v>
      </c>
      <c r="IE145" s="11" t="s">
        <v>135</v>
      </c>
      <c r="IF145" s="23">
        <v>41751</v>
      </c>
      <c r="IG145" s="23">
        <v>41752</v>
      </c>
      <c r="IH145" s="23">
        <v>41758</v>
      </c>
      <c r="II145" s="23">
        <v>41808</v>
      </c>
      <c r="IJ145" s="23">
        <v>41830</v>
      </c>
      <c r="IK145" s="23"/>
    </row>
    <row r="146" spans="1:245" x14ac:dyDescent="0.25">
      <c r="A146" s="8">
        <v>721420146100000</v>
      </c>
      <c r="B146" s="9" t="s">
        <v>64</v>
      </c>
      <c r="C146" s="10">
        <v>2111300</v>
      </c>
      <c r="D146" s="9" t="s">
        <v>415</v>
      </c>
      <c r="E146" s="10" t="s">
        <v>84</v>
      </c>
      <c r="I146" s="11" t="s">
        <v>101</v>
      </c>
      <c r="AH146" s="33">
        <f t="shared" si="48"/>
        <v>1</v>
      </c>
      <c r="AI146" s="11" t="s">
        <v>1186</v>
      </c>
      <c r="AJ146" s="9" t="s">
        <v>87</v>
      </c>
      <c r="BM146" s="34">
        <f t="shared" si="38"/>
        <v>1</v>
      </c>
      <c r="BN146" s="9" t="s">
        <v>105</v>
      </c>
      <c r="BP146" s="9" t="s">
        <v>119</v>
      </c>
      <c r="BQ146" s="11" t="s">
        <v>135</v>
      </c>
      <c r="BR146" s="9" t="s">
        <v>135</v>
      </c>
      <c r="CC146" s="11" t="s">
        <v>145</v>
      </c>
      <c r="CD146" s="9" t="s">
        <v>135</v>
      </c>
      <c r="CE146" s="20"/>
      <c r="CF146" s="16">
        <f t="shared" si="39"/>
        <v>0</v>
      </c>
      <c r="CG146" s="20"/>
      <c r="CH146" s="16">
        <f t="shared" si="40"/>
        <v>0</v>
      </c>
      <c r="CI146" s="20"/>
      <c r="CJ146" s="16">
        <f t="shared" si="41"/>
        <v>0</v>
      </c>
      <c r="CK146" s="11" t="s">
        <v>1217</v>
      </c>
      <c r="CL146" s="9" t="s">
        <v>334</v>
      </c>
      <c r="CM146" s="11" t="s">
        <v>134</v>
      </c>
      <c r="CN146" s="9" t="s">
        <v>160</v>
      </c>
      <c r="CO146" s="11">
        <v>24</v>
      </c>
      <c r="CP146" s="9" t="s">
        <v>1186</v>
      </c>
      <c r="CS146" s="11" t="s">
        <v>134</v>
      </c>
      <c r="CT146" s="12">
        <v>2000</v>
      </c>
      <c r="CU146" s="11" t="s">
        <v>173</v>
      </c>
      <c r="CW146" s="67" t="s">
        <v>190</v>
      </c>
      <c r="DC146" s="11" t="s">
        <v>334</v>
      </c>
      <c r="DD146" s="9" t="s">
        <v>193</v>
      </c>
      <c r="DH146" s="9" t="s">
        <v>209</v>
      </c>
      <c r="DI146" s="11" t="s">
        <v>134</v>
      </c>
      <c r="DJ146" s="9" t="s">
        <v>160</v>
      </c>
      <c r="DK146" s="11">
        <v>24</v>
      </c>
      <c r="DL146" s="9" t="s">
        <v>1186</v>
      </c>
      <c r="DO146" s="11" t="s">
        <v>134</v>
      </c>
      <c r="DP146" s="12">
        <v>2000</v>
      </c>
      <c r="DQ146" s="35" t="str">
        <f t="shared" si="42"/>
        <v>OK</v>
      </c>
      <c r="DR146" s="9" t="s">
        <v>173</v>
      </c>
      <c r="DT146" s="9" t="s">
        <v>190</v>
      </c>
      <c r="DZ146" s="9" t="s">
        <v>134</v>
      </c>
      <c r="EA146" s="11" t="s">
        <v>160</v>
      </c>
      <c r="EB146" s="9" t="s">
        <v>1186</v>
      </c>
      <c r="EE146" s="21">
        <v>5000</v>
      </c>
      <c r="EF146" s="9" t="s">
        <v>446</v>
      </c>
      <c r="EL146" s="12"/>
      <c r="EO146" s="11" t="s">
        <v>135</v>
      </c>
      <c r="EW146" s="10" t="s">
        <v>269</v>
      </c>
      <c r="EX146" s="9" t="s">
        <v>1186</v>
      </c>
      <c r="EY146" s="11" t="s">
        <v>361</v>
      </c>
      <c r="EZ146" s="9" t="s">
        <v>415</v>
      </c>
      <c r="FA146" s="11" t="s">
        <v>360</v>
      </c>
      <c r="FR146" s="16" t="str">
        <f t="shared" si="43"/>
        <v>MA</v>
      </c>
      <c r="FS146" s="11" t="s">
        <v>1235</v>
      </c>
      <c r="FT146" s="9" t="s">
        <v>276</v>
      </c>
      <c r="FU146" s="11" t="s">
        <v>276</v>
      </c>
      <c r="FV146" s="9" t="s">
        <v>194</v>
      </c>
      <c r="GD146" s="9" t="s">
        <v>209</v>
      </c>
      <c r="GE146" s="11" t="s">
        <v>193</v>
      </c>
      <c r="GF146" s="9"/>
      <c r="GH146" s="9"/>
      <c r="GI146" s="11" t="s">
        <v>134</v>
      </c>
      <c r="GJ146" s="9" t="s">
        <v>160</v>
      </c>
      <c r="GK146" s="11">
        <v>24</v>
      </c>
      <c r="GL146" s="9" t="s">
        <v>1186</v>
      </c>
      <c r="GO146" s="11" t="s">
        <v>134</v>
      </c>
      <c r="GP146" s="12">
        <v>2000</v>
      </c>
      <c r="GQ146" s="22" t="str">
        <f t="shared" si="44"/>
        <v>OK</v>
      </c>
      <c r="GR146" s="9" t="s">
        <v>173</v>
      </c>
      <c r="GT146" s="9" t="s">
        <v>190</v>
      </c>
      <c r="GZ146" s="9" t="s">
        <v>134</v>
      </c>
      <c r="HA146" s="11" t="s">
        <v>160</v>
      </c>
      <c r="HB146" s="9" t="s">
        <v>1186</v>
      </c>
      <c r="HE146" s="21">
        <v>5000</v>
      </c>
      <c r="HF146" s="17" t="str">
        <f t="shared" si="45"/>
        <v>OK</v>
      </c>
      <c r="HG146" s="11" t="s">
        <v>446</v>
      </c>
      <c r="HM146" s="21"/>
      <c r="HN146" s="17" t="str">
        <f t="shared" si="46"/>
        <v>OK</v>
      </c>
      <c r="HQ146" s="11" t="s">
        <v>135</v>
      </c>
      <c r="HY146" s="19" t="str">
        <f t="shared" si="47"/>
        <v>OK</v>
      </c>
      <c r="HZ146" s="9" t="s">
        <v>134</v>
      </c>
      <c r="IE146" s="11" t="s">
        <v>134</v>
      </c>
      <c r="IF146" s="23">
        <v>41788</v>
      </c>
      <c r="IG146" s="23">
        <v>41788</v>
      </c>
      <c r="IH146" s="23">
        <v>41789</v>
      </c>
      <c r="II146" s="23">
        <v>41806</v>
      </c>
      <c r="IJ146" s="23">
        <v>41830</v>
      </c>
      <c r="IK146" s="23">
        <v>41833</v>
      </c>
    </row>
    <row r="147" spans="1:245" x14ac:dyDescent="0.25">
      <c r="A147" s="8">
        <v>842820146100000</v>
      </c>
      <c r="B147" s="9" t="s">
        <v>64</v>
      </c>
      <c r="C147" s="10">
        <v>2111300</v>
      </c>
      <c r="D147" s="9" t="s">
        <v>415</v>
      </c>
      <c r="E147" s="10" t="s">
        <v>84</v>
      </c>
      <c r="I147" s="11" t="s">
        <v>101</v>
      </c>
      <c r="AH147" s="33">
        <f t="shared" si="48"/>
        <v>1</v>
      </c>
      <c r="AI147" s="11" t="s">
        <v>1187</v>
      </c>
      <c r="AJ147" s="9" t="s">
        <v>87</v>
      </c>
      <c r="BM147" s="34">
        <f t="shared" si="38"/>
        <v>1</v>
      </c>
      <c r="BN147" s="9" t="s">
        <v>105</v>
      </c>
      <c r="BP147" s="9" t="s">
        <v>119</v>
      </c>
      <c r="BQ147" s="11" t="s">
        <v>135</v>
      </c>
      <c r="BR147" s="9" t="s">
        <v>135</v>
      </c>
      <c r="CC147" s="11" t="s">
        <v>145</v>
      </c>
      <c r="CD147" s="9" t="s">
        <v>135</v>
      </c>
      <c r="CE147" s="20"/>
      <c r="CF147" s="16">
        <f t="shared" si="39"/>
        <v>0</v>
      </c>
      <c r="CG147" s="20"/>
      <c r="CH147" s="16">
        <f t="shared" si="40"/>
        <v>0</v>
      </c>
      <c r="CI147" s="20"/>
      <c r="CJ147" s="16">
        <f t="shared" si="41"/>
        <v>0</v>
      </c>
      <c r="CK147" s="11" t="s">
        <v>1218</v>
      </c>
      <c r="CL147" s="9" t="s">
        <v>334</v>
      </c>
      <c r="CM147" s="11" t="s">
        <v>134</v>
      </c>
      <c r="CN147" s="9" t="s">
        <v>160</v>
      </c>
      <c r="CO147" s="11">
        <v>24</v>
      </c>
      <c r="CP147" s="9" t="s">
        <v>1187</v>
      </c>
      <c r="CS147" s="11" t="s">
        <v>134</v>
      </c>
      <c r="CT147" s="12">
        <v>2000</v>
      </c>
      <c r="CU147" s="11" t="s">
        <v>173</v>
      </c>
      <c r="CW147" s="67" t="s">
        <v>445</v>
      </c>
      <c r="DC147" s="11" t="s">
        <v>334</v>
      </c>
      <c r="DD147" s="9" t="s">
        <v>193</v>
      </c>
      <c r="DH147" s="9" t="s">
        <v>225</v>
      </c>
      <c r="DI147" s="11" t="s">
        <v>134</v>
      </c>
      <c r="DJ147" s="9" t="s">
        <v>163</v>
      </c>
      <c r="DK147" s="11">
        <v>24</v>
      </c>
      <c r="DL147" s="9" t="s">
        <v>1187</v>
      </c>
      <c r="DO147" s="11" t="s">
        <v>134</v>
      </c>
      <c r="DP147" s="12">
        <v>2000</v>
      </c>
      <c r="DQ147" s="35" t="str">
        <f t="shared" si="42"/>
        <v>OK</v>
      </c>
      <c r="DR147" s="9" t="s">
        <v>173</v>
      </c>
      <c r="DT147" s="9" t="s">
        <v>445</v>
      </c>
      <c r="DZ147" s="9" t="s">
        <v>134</v>
      </c>
      <c r="EA147" s="11" t="s">
        <v>160</v>
      </c>
      <c r="EB147" s="9" t="s">
        <v>1187</v>
      </c>
      <c r="EE147" s="21">
        <v>5000</v>
      </c>
      <c r="EF147" s="9" t="s">
        <v>446</v>
      </c>
      <c r="EL147" s="12"/>
      <c r="EO147" s="11" t="s">
        <v>135</v>
      </c>
      <c r="EW147" s="10" t="s">
        <v>269</v>
      </c>
      <c r="EX147" s="9" t="s">
        <v>1187</v>
      </c>
      <c r="EY147" s="11" t="s">
        <v>361</v>
      </c>
      <c r="EZ147" s="9" t="s">
        <v>415</v>
      </c>
      <c r="FA147" s="11" t="s">
        <v>360</v>
      </c>
      <c r="FR147" s="16" t="str">
        <f t="shared" si="43"/>
        <v>MA</v>
      </c>
      <c r="FS147" s="11" t="s">
        <v>1233</v>
      </c>
      <c r="FT147" s="9" t="s">
        <v>276</v>
      </c>
      <c r="FU147" s="11" t="s">
        <v>276</v>
      </c>
      <c r="FV147" s="9" t="s">
        <v>193</v>
      </c>
      <c r="GD147" s="9" t="s">
        <v>209</v>
      </c>
      <c r="GE147" s="11" t="s">
        <v>193</v>
      </c>
      <c r="GF147" s="9"/>
      <c r="GH147" s="9"/>
      <c r="GI147" s="11" t="s">
        <v>134</v>
      </c>
      <c r="GJ147" s="9" t="s">
        <v>163</v>
      </c>
      <c r="GK147" s="11">
        <v>24</v>
      </c>
      <c r="GL147" s="9" t="s">
        <v>1187</v>
      </c>
      <c r="GO147" s="11" t="s">
        <v>134</v>
      </c>
      <c r="GP147" s="12">
        <v>2000</v>
      </c>
      <c r="GQ147" s="22" t="str">
        <f t="shared" si="44"/>
        <v>OK</v>
      </c>
      <c r="GR147" s="9" t="s">
        <v>173</v>
      </c>
      <c r="GT147" s="9" t="s">
        <v>445</v>
      </c>
      <c r="GZ147" s="9" t="s">
        <v>134</v>
      </c>
      <c r="HA147" s="11" t="s">
        <v>160</v>
      </c>
      <c r="HB147" s="9" t="s">
        <v>1187</v>
      </c>
      <c r="HE147" s="21">
        <v>5000</v>
      </c>
      <c r="HF147" s="17" t="str">
        <f t="shared" si="45"/>
        <v>OK</v>
      </c>
      <c r="HG147" s="11" t="s">
        <v>446</v>
      </c>
      <c r="HM147" s="21"/>
      <c r="HN147" s="17" t="str">
        <f t="shared" si="46"/>
        <v>OK</v>
      </c>
      <c r="HQ147" s="11" t="s">
        <v>135</v>
      </c>
      <c r="HY147" s="19" t="str">
        <f t="shared" si="47"/>
        <v>OK</v>
      </c>
      <c r="HZ147" s="9" t="s">
        <v>134</v>
      </c>
      <c r="IA147" s="11" t="s">
        <v>270</v>
      </c>
      <c r="ID147" s="9" t="s">
        <v>209</v>
      </c>
      <c r="IE147" s="11" t="s">
        <v>134</v>
      </c>
      <c r="IF147" s="23">
        <v>41796</v>
      </c>
      <c r="IG147" s="23">
        <v>41796</v>
      </c>
      <c r="IH147" s="23">
        <v>41800</v>
      </c>
      <c r="II147" s="23">
        <v>41822</v>
      </c>
      <c r="IJ147" s="23">
        <v>41870</v>
      </c>
      <c r="IK147" s="23">
        <v>42143</v>
      </c>
    </row>
    <row r="148" spans="1:245" x14ac:dyDescent="0.25">
      <c r="A148" s="8">
        <v>869520146100000</v>
      </c>
      <c r="B148" s="9" t="s">
        <v>64</v>
      </c>
      <c r="C148" s="10">
        <v>2111300</v>
      </c>
      <c r="D148" s="9" t="s">
        <v>957</v>
      </c>
      <c r="E148" s="10" t="s">
        <v>84</v>
      </c>
      <c r="I148" s="11" t="s">
        <v>101</v>
      </c>
      <c r="AH148" s="33">
        <f t="shared" si="48"/>
        <v>1</v>
      </c>
      <c r="AI148" s="11" t="s">
        <v>1188</v>
      </c>
      <c r="AJ148" s="9" t="s">
        <v>87</v>
      </c>
      <c r="BM148" s="34">
        <f t="shared" si="38"/>
        <v>1</v>
      </c>
      <c r="BN148" s="9" t="s">
        <v>105</v>
      </c>
      <c r="BP148" s="9" t="s">
        <v>119</v>
      </c>
      <c r="BQ148" s="11" t="s">
        <v>135</v>
      </c>
      <c r="BR148" s="9" t="s">
        <v>135</v>
      </c>
      <c r="CC148" s="11" t="s">
        <v>145</v>
      </c>
      <c r="CD148" s="9" t="s">
        <v>135</v>
      </c>
      <c r="CE148" s="20"/>
      <c r="CF148" s="16">
        <f t="shared" si="39"/>
        <v>0</v>
      </c>
      <c r="CG148" s="20"/>
      <c r="CH148" s="16">
        <f t="shared" si="40"/>
        <v>0</v>
      </c>
      <c r="CI148" s="20"/>
      <c r="CJ148" s="16">
        <f t="shared" si="41"/>
        <v>0</v>
      </c>
      <c r="CK148" s="11" t="s">
        <v>1219</v>
      </c>
      <c r="CL148" s="9" t="s">
        <v>334</v>
      </c>
      <c r="CM148" s="11" t="s">
        <v>134</v>
      </c>
      <c r="CN148" s="9" t="s">
        <v>160</v>
      </c>
      <c r="CO148" s="11">
        <v>24</v>
      </c>
      <c r="CP148" s="9" t="s">
        <v>1188</v>
      </c>
      <c r="CS148" s="11" t="s">
        <v>134</v>
      </c>
      <c r="CT148" s="12">
        <v>1000</v>
      </c>
      <c r="CU148" s="11" t="s">
        <v>173</v>
      </c>
      <c r="CW148" s="67" t="s">
        <v>445</v>
      </c>
      <c r="DC148" s="11" t="s">
        <v>334</v>
      </c>
      <c r="DD148" s="9" t="s">
        <v>193</v>
      </c>
      <c r="DH148" s="9" t="s">
        <v>225</v>
      </c>
      <c r="DI148" s="11" t="s">
        <v>134</v>
      </c>
      <c r="DJ148" s="9" t="s">
        <v>161</v>
      </c>
      <c r="DP148" s="12"/>
      <c r="DQ148" s="35" t="str">
        <f t="shared" si="42"/>
        <v>OK</v>
      </c>
      <c r="DW148" s="11" t="s">
        <v>445</v>
      </c>
      <c r="DZ148" s="9" t="s">
        <v>134</v>
      </c>
      <c r="EA148" s="11" t="s">
        <v>161</v>
      </c>
      <c r="EE148" s="21"/>
      <c r="EG148" s="11" t="s">
        <v>446</v>
      </c>
      <c r="EL148" s="12"/>
      <c r="EO148" s="11" t="s">
        <v>135</v>
      </c>
      <c r="EW148" s="10" t="s">
        <v>269</v>
      </c>
      <c r="EX148" s="9" t="s">
        <v>957</v>
      </c>
      <c r="EY148" s="11" t="s">
        <v>361</v>
      </c>
      <c r="EZ148" s="9" t="s">
        <v>1188</v>
      </c>
      <c r="FA148" s="11" t="s">
        <v>360</v>
      </c>
      <c r="FR148" s="16" t="str">
        <f t="shared" si="43"/>
        <v>MA</v>
      </c>
      <c r="FS148" s="11" t="s">
        <v>1233</v>
      </c>
      <c r="FT148" s="9" t="s">
        <v>277</v>
      </c>
      <c r="FU148" s="11" t="s">
        <v>276</v>
      </c>
      <c r="FV148" s="9" t="s">
        <v>193</v>
      </c>
      <c r="GD148" s="9" t="s">
        <v>209</v>
      </c>
      <c r="GE148" s="11" t="s">
        <v>193</v>
      </c>
      <c r="GF148" s="9"/>
      <c r="GH148" s="9"/>
      <c r="GI148" s="11" t="s">
        <v>134</v>
      </c>
      <c r="GJ148" s="9" t="s">
        <v>161</v>
      </c>
      <c r="GP148" s="12"/>
      <c r="GQ148" s="22" t="str">
        <f t="shared" si="44"/>
        <v>OK</v>
      </c>
      <c r="GW148" s="11" t="s">
        <v>445</v>
      </c>
      <c r="GZ148" s="9" t="s">
        <v>134</v>
      </c>
      <c r="HA148" s="11" t="s">
        <v>161</v>
      </c>
      <c r="HE148" s="21"/>
      <c r="HF148" s="17" t="str">
        <f t="shared" si="45"/>
        <v>OK</v>
      </c>
      <c r="HH148" s="9" t="s">
        <v>446</v>
      </c>
      <c r="HM148" s="21"/>
      <c r="HN148" s="17" t="str">
        <f t="shared" si="46"/>
        <v>OK</v>
      </c>
      <c r="HQ148" s="11" t="s">
        <v>135</v>
      </c>
      <c r="HY148" s="19" t="str">
        <f t="shared" si="47"/>
        <v>OK</v>
      </c>
      <c r="HZ148" s="9" t="s">
        <v>135</v>
      </c>
      <c r="IE148" s="11" t="s">
        <v>134</v>
      </c>
      <c r="IF148" s="23">
        <v>41796</v>
      </c>
      <c r="IG148" s="23">
        <v>41796</v>
      </c>
      <c r="IH148" s="23">
        <v>41800</v>
      </c>
      <c r="II148" s="23">
        <v>41822</v>
      </c>
      <c r="IJ148" s="23">
        <v>41900</v>
      </c>
      <c r="IK148" s="23"/>
    </row>
    <row r="149" spans="1:245" x14ac:dyDescent="0.25">
      <c r="A149" s="8">
        <v>878020146100000</v>
      </c>
      <c r="B149" s="9" t="s">
        <v>64</v>
      </c>
      <c r="C149" s="10">
        <v>2111300</v>
      </c>
      <c r="D149" s="9" t="s">
        <v>957</v>
      </c>
      <c r="E149" s="10" t="s">
        <v>84</v>
      </c>
      <c r="I149" s="11" t="s">
        <v>101</v>
      </c>
      <c r="AH149" s="33">
        <f t="shared" si="48"/>
        <v>1</v>
      </c>
      <c r="AI149" s="11" t="s">
        <v>1188</v>
      </c>
      <c r="AJ149" s="9" t="s">
        <v>87</v>
      </c>
      <c r="BM149" s="34">
        <f t="shared" si="38"/>
        <v>1</v>
      </c>
      <c r="BN149" s="9" t="s">
        <v>105</v>
      </c>
      <c r="BP149" s="9" t="s">
        <v>119</v>
      </c>
      <c r="BQ149" s="11" t="s">
        <v>135</v>
      </c>
      <c r="BR149" s="9" t="s">
        <v>135</v>
      </c>
      <c r="CC149" s="11" t="s">
        <v>145</v>
      </c>
      <c r="CD149" s="9" t="s">
        <v>135</v>
      </c>
      <c r="CE149" s="20"/>
      <c r="CF149" s="16">
        <f t="shared" si="39"/>
        <v>0</v>
      </c>
      <c r="CG149" s="20"/>
      <c r="CH149" s="16">
        <f t="shared" si="40"/>
        <v>0</v>
      </c>
      <c r="CI149" s="20"/>
      <c r="CJ149" s="16">
        <f t="shared" si="41"/>
        <v>0</v>
      </c>
      <c r="CK149" s="11" t="s">
        <v>1220</v>
      </c>
      <c r="CL149" s="9" t="s">
        <v>334</v>
      </c>
      <c r="CM149" s="11" t="s">
        <v>134</v>
      </c>
      <c r="CN149" s="9" t="s">
        <v>161</v>
      </c>
      <c r="CT149" s="12"/>
      <c r="CW149" s="67"/>
      <c r="CZ149" s="9" t="s">
        <v>445</v>
      </c>
      <c r="DC149" s="11" t="s">
        <v>334</v>
      </c>
      <c r="DD149" s="9" t="s">
        <v>193</v>
      </c>
      <c r="DH149" s="9" t="s">
        <v>209</v>
      </c>
      <c r="DI149" s="11" t="s">
        <v>134</v>
      </c>
      <c r="DJ149" s="9" t="s">
        <v>161</v>
      </c>
      <c r="DP149" s="12"/>
      <c r="DQ149" s="35" t="str">
        <f t="shared" si="42"/>
        <v>OK</v>
      </c>
      <c r="DW149" s="11" t="s">
        <v>445</v>
      </c>
      <c r="DZ149" s="9" t="s">
        <v>134</v>
      </c>
      <c r="EA149" s="11" t="s">
        <v>161</v>
      </c>
      <c r="EE149" s="21"/>
      <c r="EG149" s="11" t="s">
        <v>446</v>
      </c>
      <c r="EL149" s="12"/>
      <c r="EO149" s="11" t="s">
        <v>135</v>
      </c>
      <c r="EW149" s="10" t="s">
        <v>269</v>
      </c>
      <c r="EX149" s="9" t="s">
        <v>957</v>
      </c>
      <c r="EY149" s="11" t="s">
        <v>361</v>
      </c>
      <c r="EZ149" s="9" t="s">
        <v>1188</v>
      </c>
      <c r="FA149" s="11" t="s">
        <v>360</v>
      </c>
      <c r="FR149" s="16" t="str">
        <f t="shared" si="43"/>
        <v>MA</v>
      </c>
      <c r="FS149" s="11" t="s">
        <v>1233</v>
      </c>
      <c r="FT149" s="9" t="s">
        <v>276</v>
      </c>
      <c r="FU149" s="11" t="s">
        <v>276</v>
      </c>
      <c r="FV149" s="9" t="s">
        <v>193</v>
      </c>
      <c r="GD149" s="9" t="s">
        <v>209</v>
      </c>
      <c r="GE149" s="11" t="s">
        <v>193</v>
      </c>
      <c r="GF149" s="9"/>
      <c r="GH149" s="9"/>
      <c r="GI149" s="11" t="s">
        <v>134</v>
      </c>
      <c r="GJ149" s="9" t="s">
        <v>161</v>
      </c>
      <c r="GP149" s="12"/>
      <c r="GQ149" s="22" t="str">
        <f t="shared" si="44"/>
        <v>OK</v>
      </c>
      <c r="GW149" s="11" t="s">
        <v>445</v>
      </c>
      <c r="GZ149" s="9" t="s">
        <v>134</v>
      </c>
      <c r="HA149" s="11" t="s">
        <v>161</v>
      </c>
      <c r="HE149" s="21"/>
      <c r="HF149" s="17" t="str">
        <f t="shared" si="45"/>
        <v>OK</v>
      </c>
      <c r="HH149" s="9" t="s">
        <v>446</v>
      </c>
      <c r="HM149" s="21"/>
      <c r="HN149" s="17" t="str">
        <f t="shared" si="46"/>
        <v>OK</v>
      </c>
      <c r="HQ149" s="11" t="s">
        <v>135</v>
      </c>
      <c r="HY149" s="19" t="str">
        <f t="shared" si="47"/>
        <v>OK</v>
      </c>
      <c r="HZ149" s="9" t="s">
        <v>134</v>
      </c>
      <c r="IA149" s="11" t="s">
        <v>270</v>
      </c>
      <c r="ID149" s="9" t="s">
        <v>209</v>
      </c>
      <c r="IE149" s="11" t="s">
        <v>134</v>
      </c>
      <c r="IF149" s="23">
        <v>41796</v>
      </c>
      <c r="IG149" s="23">
        <v>41796</v>
      </c>
      <c r="IH149" s="23">
        <v>41808</v>
      </c>
      <c r="II149" s="23">
        <v>41828</v>
      </c>
      <c r="IJ149" s="23">
        <v>41870</v>
      </c>
      <c r="IK149" s="23">
        <v>42046</v>
      </c>
    </row>
    <row r="150" spans="1:245" x14ac:dyDescent="0.25">
      <c r="A150" s="8">
        <v>938720146100000</v>
      </c>
      <c r="B150" s="9" t="s">
        <v>64</v>
      </c>
      <c r="C150" s="10">
        <v>2111300</v>
      </c>
      <c r="D150" s="9" t="s">
        <v>957</v>
      </c>
      <c r="E150" s="10" t="s">
        <v>84</v>
      </c>
      <c r="I150" s="11" t="s">
        <v>101</v>
      </c>
      <c r="AH150" s="33">
        <f t="shared" si="48"/>
        <v>1</v>
      </c>
      <c r="AI150" s="11" t="s">
        <v>1189</v>
      </c>
      <c r="AJ150" s="9" t="s">
        <v>87</v>
      </c>
      <c r="BM150" s="34">
        <f t="shared" si="38"/>
        <v>1</v>
      </c>
      <c r="BN150" s="9" t="s">
        <v>105</v>
      </c>
      <c r="BP150" s="9" t="s">
        <v>121</v>
      </c>
      <c r="BQ150" s="11" t="s">
        <v>135</v>
      </c>
      <c r="BR150" s="9" t="s">
        <v>135</v>
      </c>
      <c r="CC150" s="11" t="s">
        <v>145</v>
      </c>
      <c r="CD150" s="9" t="s">
        <v>135</v>
      </c>
      <c r="CE150" s="20"/>
      <c r="CF150" s="16">
        <f t="shared" si="39"/>
        <v>0</v>
      </c>
      <c r="CG150" s="20"/>
      <c r="CH150" s="16">
        <f t="shared" si="40"/>
        <v>0</v>
      </c>
      <c r="CI150" s="20"/>
      <c r="CJ150" s="16">
        <f t="shared" si="41"/>
        <v>0</v>
      </c>
      <c r="CK150" s="11" t="s">
        <v>1221</v>
      </c>
      <c r="CL150" s="9" t="s">
        <v>334</v>
      </c>
      <c r="CM150" s="11" t="s">
        <v>134</v>
      </c>
      <c r="CN150" s="9" t="s">
        <v>161</v>
      </c>
      <c r="CT150" s="12"/>
      <c r="CW150" s="67"/>
      <c r="CZ150" s="9" t="s">
        <v>445</v>
      </c>
      <c r="DC150" s="11" t="s">
        <v>334</v>
      </c>
      <c r="DD150" s="9" t="s">
        <v>193</v>
      </c>
      <c r="DH150" s="9" t="s">
        <v>209</v>
      </c>
      <c r="DI150" s="11" t="s">
        <v>134</v>
      </c>
      <c r="DJ150" s="9" t="s">
        <v>161</v>
      </c>
      <c r="DP150" s="12"/>
      <c r="DQ150" s="35" t="str">
        <f t="shared" si="42"/>
        <v>OK</v>
      </c>
      <c r="DW150" s="11" t="s">
        <v>445</v>
      </c>
      <c r="DZ150" s="9" t="s">
        <v>134</v>
      </c>
      <c r="EA150" s="11" t="s">
        <v>161</v>
      </c>
      <c r="EE150" s="21"/>
      <c r="EG150" s="11" t="s">
        <v>446</v>
      </c>
      <c r="EL150" s="12"/>
      <c r="EO150" s="11" t="s">
        <v>135</v>
      </c>
      <c r="EW150" s="10" t="s">
        <v>269</v>
      </c>
      <c r="EX150" s="9" t="s">
        <v>957</v>
      </c>
      <c r="EY150" s="11" t="s">
        <v>361</v>
      </c>
      <c r="EZ150" s="9" t="s">
        <v>1189</v>
      </c>
      <c r="FA150" s="11" t="s">
        <v>360</v>
      </c>
      <c r="FR150" s="16" t="str">
        <f t="shared" si="43"/>
        <v>MA</v>
      </c>
      <c r="FS150" s="11" t="s">
        <v>1233</v>
      </c>
      <c r="FT150" s="9" t="s">
        <v>277</v>
      </c>
      <c r="FU150" s="11" t="s">
        <v>276</v>
      </c>
      <c r="FV150" s="9" t="s">
        <v>193</v>
      </c>
      <c r="GD150" s="9" t="s">
        <v>209</v>
      </c>
      <c r="GE150" s="11" t="s">
        <v>193</v>
      </c>
      <c r="GF150" s="9"/>
      <c r="GH150" s="9"/>
      <c r="GI150" s="11" t="s">
        <v>134</v>
      </c>
      <c r="GJ150" s="9" t="s">
        <v>161</v>
      </c>
      <c r="GP150" s="12"/>
      <c r="GQ150" s="22" t="str">
        <f t="shared" si="44"/>
        <v>OK</v>
      </c>
      <c r="GW150" s="11" t="s">
        <v>445</v>
      </c>
      <c r="GX150" s="9" t="s">
        <v>2057</v>
      </c>
      <c r="GZ150" s="9" t="s">
        <v>134</v>
      </c>
      <c r="HA150" s="11" t="s">
        <v>161</v>
      </c>
      <c r="HE150" s="21"/>
      <c r="HF150" s="17" t="str">
        <f t="shared" si="45"/>
        <v>OK</v>
      </c>
      <c r="HH150" s="9" t="s">
        <v>446</v>
      </c>
      <c r="HM150" s="21"/>
      <c r="HN150" s="17" t="str">
        <f t="shared" si="46"/>
        <v>OK</v>
      </c>
      <c r="HQ150" s="11" t="s">
        <v>135</v>
      </c>
      <c r="HY150" s="19" t="str">
        <f t="shared" si="47"/>
        <v>OK</v>
      </c>
      <c r="HZ150" s="9" t="s">
        <v>135</v>
      </c>
      <c r="IF150" s="23">
        <v>41801</v>
      </c>
      <c r="IG150" s="23">
        <v>41801</v>
      </c>
      <c r="IH150" s="23">
        <v>41808</v>
      </c>
      <c r="II150" s="23">
        <v>41822</v>
      </c>
      <c r="IJ150" s="23">
        <v>41900</v>
      </c>
      <c r="IK150" s="23"/>
    </row>
    <row r="151" spans="1:245" x14ac:dyDescent="0.25">
      <c r="A151" s="8">
        <v>1050420146100000</v>
      </c>
      <c r="B151" s="9" t="s">
        <v>64</v>
      </c>
      <c r="C151" s="10">
        <v>2111300</v>
      </c>
      <c r="D151" s="9" t="s">
        <v>957</v>
      </c>
      <c r="E151" s="10" t="s">
        <v>84</v>
      </c>
      <c r="I151" s="11" t="s">
        <v>101</v>
      </c>
      <c r="AH151" s="33">
        <f t="shared" si="48"/>
        <v>1</v>
      </c>
      <c r="AI151" s="11" t="s">
        <v>1190</v>
      </c>
      <c r="AJ151" s="9" t="s">
        <v>90</v>
      </c>
      <c r="BM151" s="34">
        <f t="shared" si="38"/>
        <v>1</v>
      </c>
      <c r="BN151" s="9" t="s">
        <v>104</v>
      </c>
      <c r="BO151" s="11" t="s">
        <v>113</v>
      </c>
      <c r="BP151" s="9" t="s">
        <v>119</v>
      </c>
      <c r="BQ151" s="11" t="s">
        <v>135</v>
      </c>
      <c r="BR151" s="9" t="s">
        <v>135</v>
      </c>
      <c r="BS151" s="11" t="s">
        <v>105</v>
      </c>
      <c r="BU151" s="11" t="s">
        <v>119</v>
      </c>
      <c r="BV151" s="9" t="s">
        <v>135</v>
      </c>
      <c r="BW151" s="11" t="s">
        <v>135</v>
      </c>
      <c r="CC151" s="11" t="s">
        <v>145</v>
      </c>
      <c r="CD151" s="9" t="s">
        <v>135</v>
      </c>
      <c r="CE151" s="20"/>
      <c r="CF151" s="16">
        <f t="shared" si="39"/>
        <v>0</v>
      </c>
      <c r="CG151" s="20"/>
      <c r="CH151" s="16">
        <f t="shared" si="40"/>
        <v>0</v>
      </c>
      <c r="CI151" s="20"/>
      <c r="CJ151" s="16">
        <f t="shared" si="41"/>
        <v>0</v>
      </c>
      <c r="CK151" s="11" t="s">
        <v>1222</v>
      </c>
      <c r="CL151" s="9" t="s">
        <v>334</v>
      </c>
      <c r="CM151" s="11" t="s">
        <v>134</v>
      </c>
      <c r="CN151" s="9" t="s">
        <v>161</v>
      </c>
      <c r="CT151" s="12"/>
      <c r="CW151" s="67"/>
      <c r="CZ151" s="9" t="s">
        <v>445</v>
      </c>
      <c r="DC151" s="11" t="s">
        <v>334</v>
      </c>
      <c r="DD151" s="9" t="s">
        <v>193</v>
      </c>
      <c r="DH151" s="9" t="s">
        <v>209</v>
      </c>
      <c r="DI151" s="11" t="s">
        <v>134</v>
      </c>
      <c r="DJ151" s="9" t="s">
        <v>161</v>
      </c>
      <c r="DP151" s="12"/>
      <c r="DQ151" s="35" t="str">
        <f t="shared" si="42"/>
        <v>OK</v>
      </c>
      <c r="DW151" s="11" t="s">
        <v>445</v>
      </c>
      <c r="DZ151" s="9" t="s">
        <v>134</v>
      </c>
      <c r="EA151" s="11" t="s">
        <v>161</v>
      </c>
      <c r="EE151" s="21"/>
      <c r="EG151" s="11" t="s">
        <v>446</v>
      </c>
      <c r="EL151" s="12"/>
      <c r="EO151" s="11" t="s">
        <v>135</v>
      </c>
      <c r="EW151" s="10" t="s">
        <v>269</v>
      </c>
      <c r="EX151" s="9" t="s">
        <v>957</v>
      </c>
      <c r="EY151" s="11" t="s">
        <v>361</v>
      </c>
      <c r="EZ151" s="9" t="s">
        <v>1190</v>
      </c>
      <c r="FA151" s="11" t="s">
        <v>360</v>
      </c>
      <c r="FR151" s="16" t="str">
        <f t="shared" si="43"/>
        <v>MA</v>
      </c>
      <c r="FS151" s="11" t="s">
        <v>1233</v>
      </c>
      <c r="FT151" s="9" t="s">
        <v>277</v>
      </c>
      <c r="FU151" s="11" t="s">
        <v>276</v>
      </c>
      <c r="FV151" s="9" t="s">
        <v>193</v>
      </c>
      <c r="GD151" s="9" t="s">
        <v>209</v>
      </c>
      <c r="GE151" s="11" t="s">
        <v>193</v>
      </c>
      <c r="GF151" s="9"/>
      <c r="GH151" s="9"/>
      <c r="GI151" s="11" t="s">
        <v>134</v>
      </c>
      <c r="GJ151" s="9" t="s">
        <v>161</v>
      </c>
      <c r="GP151" s="12"/>
      <c r="GQ151" s="22" t="str">
        <f t="shared" si="44"/>
        <v>OK</v>
      </c>
      <c r="GW151" s="11" t="s">
        <v>445</v>
      </c>
      <c r="GX151" s="9" t="s">
        <v>2057</v>
      </c>
      <c r="GZ151" s="9" t="s">
        <v>134</v>
      </c>
      <c r="HA151" s="11" t="s">
        <v>161</v>
      </c>
      <c r="HE151" s="21"/>
      <c r="HF151" s="17" t="str">
        <f t="shared" si="45"/>
        <v>OK</v>
      </c>
      <c r="HH151" s="9" t="s">
        <v>446</v>
      </c>
      <c r="HM151" s="21"/>
      <c r="HN151" s="17" t="str">
        <f t="shared" si="46"/>
        <v>OK</v>
      </c>
      <c r="HQ151" s="11" t="s">
        <v>135</v>
      </c>
      <c r="HY151" s="19" t="str">
        <f t="shared" si="47"/>
        <v>OK</v>
      </c>
      <c r="HZ151" s="9" t="s">
        <v>135</v>
      </c>
      <c r="IF151" s="23">
        <v>41810</v>
      </c>
      <c r="IG151" s="23">
        <v>41810</v>
      </c>
      <c r="IH151" s="23">
        <v>41820</v>
      </c>
      <c r="II151" s="23">
        <v>41834</v>
      </c>
      <c r="IJ151" s="23">
        <v>41905</v>
      </c>
      <c r="IK151" s="23"/>
    </row>
    <row r="152" spans="1:245" x14ac:dyDescent="0.25">
      <c r="A152" s="8">
        <v>1293220146100000</v>
      </c>
      <c r="B152" s="9" t="s">
        <v>64</v>
      </c>
      <c r="C152" s="10">
        <v>2111300</v>
      </c>
      <c r="D152" s="9" t="s">
        <v>415</v>
      </c>
      <c r="E152" s="10" t="s">
        <v>84</v>
      </c>
      <c r="I152" s="11" t="s">
        <v>101</v>
      </c>
      <c r="AH152" s="33">
        <f t="shared" si="48"/>
        <v>1</v>
      </c>
      <c r="AI152" s="11" t="s">
        <v>1191</v>
      </c>
      <c r="AJ152" s="9" t="s">
        <v>87</v>
      </c>
      <c r="BM152" s="34">
        <f t="shared" si="38"/>
        <v>1</v>
      </c>
      <c r="BN152" s="9" t="s">
        <v>105</v>
      </c>
      <c r="BP152" s="9" t="s">
        <v>387</v>
      </c>
      <c r="BQ152" s="11" t="s">
        <v>135</v>
      </c>
      <c r="BR152" s="9" t="s">
        <v>135</v>
      </c>
      <c r="CC152" s="11" t="s">
        <v>145</v>
      </c>
      <c r="CD152" s="9" t="s">
        <v>135</v>
      </c>
      <c r="CE152" s="20"/>
      <c r="CF152" s="16">
        <f t="shared" si="39"/>
        <v>0</v>
      </c>
      <c r="CG152" s="20"/>
      <c r="CH152" s="16">
        <f t="shared" si="40"/>
        <v>0</v>
      </c>
      <c r="CI152" s="20"/>
      <c r="CJ152" s="16">
        <f t="shared" si="41"/>
        <v>0</v>
      </c>
      <c r="CK152" s="11" t="s">
        <v>1223</v>
      </c>
      <c r="CL152" s="9" t="s">
        <v>334</v>
      </c>
      <c r="CM152" s="11" t="s">
        <v>134</v>
      </c>
      <c r="CN152" s="9" t="s">
        <v>160</v>
      </c>
      <c r="CO152" s="11">
        <v>24</v>
      </c>
      <c r="CP152" s="9" t="s">
        <v>1191</v>
      </c>
      <c r="CS152" s="11" t="s">
        <v>134</v>
      </c>
      <c r="CT152" s="12">
        <v>1000</v>
      </c>
      <c r="CU152" s="11" t="s">
        <v>173</v>
      </c>
      <c r="CW152" s="67" t="s">
        <v>445</v>
      </c>
      <c r="DC152" s="11" t="s">
        <v>334</v>
      </c>
      <c r="DD152" s="9" t="s">
        <v>193</v>
      </c>
      <c r="DH152" s="9" t="s">
        <v>209</v>
      </c>
      <c r="DI152" s="11" t="s">
        <v>134</v>
      </c>
      <c r="DJ152" s="9" t="s">
        <v>160</v>
      </c>
      <c r="DK152" s="11">
        <v>24</v>
      </c>
      <c r="DL152" s="9" t="s">
        <v>1191</v>
      </c>
      <c r="DO152" s="11" t="s">
        <v>134</v>
      </c>
      <c r="DP152" s="12">
        <v>1000</v>
      </c>
      <c r="DQ152" s="35" t="str">
        <f t="shared" si="42"/>
        <v>OK</v>
      </c>
      <c r="DR152" s="9" t="s">
        <v>173</v>
      </c>
      <c r="DT152" s="9" t="s">
        <v>445</v>
      </c>
      <c r="DZ152" s="9" t="s">
        <v>134</v>
      </c>
      <c r="EA152" s="11" t="s">
        <v>160</v>
      </c>
      <c r="EB152" s="9" t="s">
        <v>1191</v>
      </c>
      <c r="EE152" s="21">
        <v>5000</v>
      </c>
      <c r="EF152" s="9" t="s">
        <v>446</v>
      </c>
      <c r="EL152" s="12"/>
      <c r="EO152" s="11" t="s">
        <v>135</v>
      </c>
      <c r="EW152" s="10" t="s">
        <v>269</v>
      </c>
      <c r="EX152" s="9" t="s">
        <v>1191</v>
      </c>
      <c r="EY152" s="11" t="s">
        <v>361</v>
      </c>
      <c r="EZ152" s="9" t="s">
        <v>415</v>
      </c>
      <c r="FA152" s="11" t="s">
        <v>360</v>
      </c>
      <c r="FR152" s="16" t="str">
        <f t="shared" si="43"/>
        <v>MA</v>
      </c>
      <c r="FS152" s="11" t="s">
        <v>1235</v>
      </c>
      <c r="FT152" s="9" t="s">
        <v>276</v>
      </c>
      <c r="FU152" s="11" t="s">
        <v>276</v>
      </c>
      <c r="FV152" s="9" t="s">
        <v>193</v>
      </c>
      <c r="GD152" s="9" t="s">
        <v>209</v>
      </c>
      <c r="GE152" s="11" t="s">
        <v>193</v>
      </c>
      <c r="GF152" s="9"/>
      <c r="GH152" s="9"/>
      <c r="GI152" s="11" t="s">
        <v>134</v>
      </c>
      <c r="GJ152" s="9" t="s">
        <v>160</v>
      </c>
      <c r="GK152" s="11">
        <v>24</v>
      </c>
      <c r="GL152" s="9" t="s">
        <v>1191</v>
      </c>
      <c r="GO152" s="11" t="s">
        <v>134</v>
      </c>
      <c r="GP152" s="12">
        <v>1000</v>
      </c>
      <c r="GQ152" s="22" t="str">
        <f t="shared" si="44"/>
        <v>OK</v>
      </c>
      <c r="GR152" s="9" t="s">
        <v>173</v>
      </c>
      <c r="GT152" s="9" t="s">
        <v>445</v>
      </c>
      <c r="GZ152" s="9" t="s">
        <v>134</v>
      </c>
      <c r="HA152" s="11" t="s">
        <v>160</v>
      </c>
      <c r="HB152" s="9" t="s">
        <v>1191</v>
      </c>
      <c r="HE152" s="21">
        <v>5000</v>
      </c>
      <c r="HF152" s="17" t="str">
        <f t="shared" si="45"/>
        <v>OK</v>
      </c>
      <c r="HG152" s="11" t="s">
        <v>446</v>
      </c>
      <c r="HM152" s="21"/>
      <c r="HN152" s="17" t="str">
        <f t="shared" si="46"/>
        <v>OK</v>
      </c>
      <c r="HQ152" s="11" t="s">
        <v>135</v>
      </c>
      <c r="HY152" s="19" t="str">
        <f t="shared" si="47"/>
        <v>OK</v>
      </c>
      <c r="HZ152" s="9" t="s">
        <v>135</v>
      </c>
      <c r="IE152" s="11" t="s">
        <v>134</v>
      </c>
      <c r="IF152" s="23">
        <v>41820</v>
      </c>
      <c r="IG152" s="23">
        <v>41820</v>
      </c>
      <c r="IH152" s="23">
        <v>41823</v>
      </c>
      <c r="II152" s="23">
        <v>41835</v>
      </c>
      <c r="IJ152" s="23">
        <v>41851</v>
      </c>
      <c r="IK152" s="23">
        <v>41862</v>
      </c>
    </row>
    <row r="153" spans="1:245" x14ac:dyDescent="0.25">
      <c r="A153" s="8" t="s">
        <v>2154</v>
      </c>
      <c r="B153" s="9" t="s">
        <v>64</v>
      </c>
      <c r="C153" s="10">
        <v>2111300</v>
      </c>
      <c r="D153" s="9" t="s">
        <v>415</v>
      </c>
      <c r="E153" s="10" t="s">
        <v>84</v>
      </c>
      <c r="I153" s="11" t="s">
        <v>101</v>
      </c>
      <c r="AH153" s="33">
        <f t="shared" si="48"/>
        <v>1</v>
      </c>
      <c r="AI153" s="11" t="s">
        <v>1192</v>
      </c>
      <c r="AJ153" s="9" t="s">
        <v>88</v>
      </c>
      <c r="AO153" s="11" t="s">
        <v>1193</v>
      </c>
      <c r="AP153" s="9" t="s">
        <v>87</v>
      </c>
      <c r="BM153" s="34">
        <f t="shared" si="38"/>
        <v>2</v>
      </c>
      <c r="BN153" s="9" t="s">
        <v>105</v>
      </c>
      <c r="BP153" s="9" t="s">
        <v>119</v>
      </c>
      <c r="BQ153" s="11" t="s">
        <v>135</v>
      </c>
      <c r="BR153" s="9" t="s">
        <v>135</v>
      </c>
      <c r="CC153" s="11" t="s">
        <v>145</v>
      </c>
      <c r="CD153" s="9" t="s">
        <v>135</v>
      </c>
      <c r="CE153" s="20"/>
      <c r="CF153" s="16">
        <f t="shared" si="39"/>
        <v>0</v>
      </c>
      <c r="CG153" s="20"/>
      <c r="CH153" s="16">
        <f t="shared" si="40"/>
        <v>0</v>
      </c>
      <c r="CI153" s="20"/>
      <c r="CJ153" s="16">
        <f t="shared" si="41"/>
        <v>0</v>
      </c>
      <c r="CK153" s="11" t="s">
        <v>1224</v>
      </c>
      <c r="CL153" s="9" t="s">
        <v>334</v>
      </c>
      <c r="CM153" s="11" t="s">
        <v>134</v>
      </c>
      <c r="CN153" s="9" t="s">
        <v>160</v>
      </c>
      <c r="CO153" s="11">
        <v>24</v>
      </c>
      <c r="CP153" s="9" t="s">
        <v>1193</v>
      </c>
      <c r="CS153" s="11" t="s">
        <v>134</v>
      </c>
      <c r="CT153" s="12">
        <v>1000</v>
      </c>
      <c r="CU153" s="11" t="s">
        <v>173</v>
      </c>
      <c r="CW153" s="67" t="s">
        <v>445</v>
      </c>
      <c r="DC153" s="11" t="s">
        <v>334</v>
      </c>
      <c r="DD153" s="9" t="s">
        <v>195</v>
      </c>
      <c r="DE153" s="11" t="s">
        <v>203</v>
      </c>
      <c r="DF153" s="9" t="s">
        <v>1192</v>
      </c>
      <c r="DH153" s="9" t="s">
        <v>209</v>
      </c>
      <c r="DI153" s="11" t="s">
        <v>134</v>
      </c>
      <c r="DJ153" s="9" t="s">
        <v>160</v>
      </c>
      <c r="DK153" s="11">
        <v>24</v>
      </c>
      <c r="DL153" s="9" t="s">
        <v>1193</v>
      </c>
      <c r="DO153" s="11" t="s">
        <v>134</v>
      </c>
      <c r="DP153" s="12">
        <v>1000</v>
      </c>
      <c r="DQ153" s="35" t="str">
        <f t="shared" si="42"/>
        <v>OK</v>
      </c>
      <c r="DR153" s="9" t="s">
        <v>173</v>
      </c>
      <c r="DT153" s="9" t="s">
        <v>445</v>
      </c>
      <c r="DZ153" s="9" t="s">
        <v>134</v>
      </c>
      <c r="EA153" s="11" t="s">
        <v>160</v>
      </c>
      <c r="EB153" s="9" t="s">
        <v>1193</v>
      </c>
      <c r="EE153" s="21">
        <v>5000</v>
      </c>
      <c r="EF153" s="9" t="s">
        <v>446</v>
      </c>
      <c r="EL153" s="12"/>
      <c r="EO153" s="11" t="s">
        <v>135</v>
      </c>
      <c r="EW153" s="10" t="s">
        <v>269</v>
      </c>
      <c r="EX153" s="9" t="s">
        <v>1193</v>
      </c>
      <c r="EY153" s="11" t="s">
        <v>361</v>
      </c>
      <c r="EZ153" s="9" t="s">
        <v>415</v>
      </c>
      <c r="FA153" s="11" t="s">
        <v>360</v>
      </c>
      <c r="FR153" s="16" t="str">
        <f t="shared" si="43"/>
        <v>MA</v>
      </c>
      <c r="FS153" s="11" t="s">
        <v>1235</v>
      </c>
      <c r="FT153" s="9" t="s">
        <v>276</v>
      </c>
      <c r="FU153" s="11" t="s">
        <v>276</v>
      </c>
      <c r="FV153" s="9" t="s">
        <v>193</v>
      </c>
      <c r="GD153" s="9" t="s">
        <v>209</v>
      </c>
      <c r="GE153" s="11" t="s">
        <v>193</v>
      </c>
      <c r="GF153" s="9"/>
      <c r="GH153" s="9"/>
      <c r="GI153" s="11" t="s">
        <v>134</v>
      </c>
      <c r="GJ153" s="9" t="s">
        <v>160</v>
      </c>
      <c r="GK153" s="11">
        <v>24</v>
      </c>
      <c r="GL153" s="9" t="s">
        <v>1193</v>
      </c>
      <c r="GO153" s="11" t="s">
        <v>134</v>
      </c>
      <c r="GP153" s="12">
        <v>1000</v>
      </c>
      <c r="GQ153" s="22" t="str">
        <f t="shared" si="44"/>
        <v>OK</v>
      </c>
      <c r="GR153" s="9" t="s">
        <v>173</v>
      </c>
      <c r="GT153" s="9" t="s">
        <v>445</v>
      </c>
      <c r="GZ153" s="9" t="s">
        <v>134</v>
      </c>
      <c r="HA153" s="11" t="s">
        <v>160</v>
      </c>
      <c r="HB153" s="9" t="s">
        <v>1193</v>
      </c>
      <c r="HE153" s="21">
        <v>5000</v>
      </c>
      <c r="HF153" s="17" t="str">
        <f t="shared" si="45"/>
        <v>OK</v>
      </c>
      <c r="HG153" s="11" t="s">
        <v>446</v>
      </c>
      <c r="HM153" s="21"/>
      <c r="HN153" s="17" t="str">
        <f t="shared" si="46"/>
        <v>OK</v>
      </c>
      <c r="HQ153" s="11" t="s">
        <v>135</v>
      </c>
      <c r="HY153" s="19" t="str">
        <f t="shared" si="47"/>
        <v>OK</v>
      </c>
      <c r="HZ153" s="9" t="s">
        <v>134</v>
      </c>
      <c r="IA153" s="11" t="s">
        <v>270</v>
      </c>
      <c r="ID153" s="9" t="s">
        <v>209</v>
      </c>
      <c r="IE153" s="11" t="s">
        <v>134</v>
      </c>
      <c r="IF153" s="23">
        <v>41823</v>
      </c>
      <c r="IG153" s="23">
        <v>41823</v>
      </c>
      <c r="IH153" s="23">
        <v>41824</v>
      </c>
      <c r="II153" s="23">
        <v>41836</v>
      </c>
      <c r="IJ153" s="23">
        <v>41851</v>
      </c>
      <c r="IK153" s="23">
        <v>41927</v>
      </c>
    </row>
    <row r="154" spans="1:245" x14ac:dyDescent="0.25">
      <c r="A154" s="8">
        <v>1336920146100000</v>
      </c>
      <c r="B154" s="9" t="s">
        <v>64</v>
      </c>
      <c r="C154" s="10">
        <v>2111300</v>
      </c>
      <c r="D154" s="9" t="s">
        <v>415</v>
      </c>
      <c r="E154" s="10" t="s">
        <v>84</v>
      </c>
      <c r="I154" s="11" t="s">
        <v>101</v>
      </c>
      <c r="AH154" s="33">
        <f t="shared" si="48"/>
        <v>1</v>
      </c>
      <c r="AI154" s="11" t="s">
        <v>1194</v>
      </c>
      <c r="AJ154" s="9" t="s">
        <v>87</v>
      </c>
      <c r="BM154" s="34">
        <f t="shared" si="38"/>
        <v>1</v>
      </c>
      <c r="BN154" s="9" t="s">
        <v>105</v>
      </c>
      <c r="BP154" s="9" t="s">
        <v>119</v>
      </c>
      <c r="BQ154" s="11" t="s">
        <v>135</v>
      </c>
      <c r="BR154" s="9" t="s">
        <v>135</v>
      </c>
      <c r="CC154" s="11" t="s">
        <v>145</v>
      </c>
      <c r="CD154" s="9" t="s">
        <v>135</v>
      </c>
      <c r="CE154" s="20"/>
      <c r="CF154" s="16">
        <f t="shared" si="39"/>
        <v>0</v>
      </c>
      <c r="CG154" s="20"/>
      <c r="CH154" s="16">
        <f t="shared" si="40"/>
        <v>0</v>
      </c>
      <c r="CI154" s="20"/>
      <c r="CJ154" s="16">
        <f t="shared" si="41"/>
        <v>0</v>
      </c>
      <c r="CK154" s="11" t="s">
        <v>1225</v>
      </c>
      <c r="CL154" s="9" t="s">
        <v>334</v>
      </c>
      <c r="CM154" s="11" t="s">
        <v>134</v>
      </c>
      <c r="CN154" s="9" t="s">
        <v>160</v>
      </c>
      <c r="CO154" s="11">
        <v>24</v>
      </c>
      <c r="CP154" s="9" t="s">
        <v>1194</v>
      </c>
      <c r="CS154" s="11" t="s">
        <v>134</v>
      </c>
      <c r="CT154" s="12">
        <v>1000</v>
      </c>
      <c r="CU154" s="11" t="s">
        <v>173</v>
      </c>
      <c r="CW154" s="67" t="s">
        <v>445</v>
      </c>
      <c r="DC154" s="11" t="s">
        <v>334</v>
      </c>
      <c r="DD154" s="9" t="s">
        <v>193</v>
      </c>
      <c r="DH154" s="9" t="s">
        <v>209</v>
      </c>
      <c r="DI154" s="11" t="s">
        <v>134</v>
      </c>
      <c r="DJ154" s="9" t="s">
        <v>160</v>
      </c>
      <c r="DK154" s="11">
        <v>24</v>
      </c>
      <c r="DL154" s="9" t="s">
        <v>1194</v>
      </c>
      <c r="DO154" s="11" t="s">
        <v>134</v>
      </c>
      <c r="DP154" s="12">
        <v>1000</v>
      </c>
      <c r="DQ154" s="35" t="str">
        <f t="shared" si="42"/>
        <v>OK</v>
      </c>
      <c r="DR154" s="9" t="s">
        <v>173</v>
      </c>
      <c r="DT154" s="9" t="s">
        <v>445</v>
      </c>
      <c r="DZ154" s="9" t="s">
        <v>134</v>
      </c>
      <c r="EA154" s="11" t="s">
        <v>160</v>
      </c>
      <c r="EB154" s="9" t="s">
        <v>1194</v>
      </c>
      <c r="EE154" s="21">
        <v>10000</v>
      </c>
      <c r="EF154" s="9" t="s">
        <v>446</v>
      </c>
      <c r="EL154" s="12"/>
      <c r="EO154" s="11" t="s">
        <v>135</v>
      </c>
      <c r="EW154" s="10" t="s">
        <v>269</v>
      </c>
      <c r="EX154" s="9" t="s">
        <v>1194</v>
      </c>
      <c r="EY154" s="11" t="s">
        <v>361</v>
      </c>
      <c r="EZ154" s="9" t="s">
        <v>415</v>
      </c>
      <c r="FA154" s="11" t="s">
        <v>360</v>
      </c>
      <c r="FR154" s="16" t="str">
        <f t="shared" si="43"/>
        <v>MA</v>
      </c>
      <c r="FS154" s="11" t="s">
        <v>1235</v>
      </c>
      <c r="FT154" s="9" t="s">
        <v>276</v>
      </c>
      <c r="FU154" s="11" t="s">
        <v>276</v>
      </c>
      <c r="FV154" s="9" t="s">
        <v>193</v>
      </c>
      <c r="GD154" s="9" t="s">
        <v>209</v>
      </c>
      <c r="GE154" s="11" t="s">
        <v>193</v>
      </c>
      <c r="GF154" s="9"/>
      <c r="GH154" s="9"/>
      <c r="GI154" s="11" t="s">
        <v>134</v>
      </c>
      <c r="GJ154" s="9" t="s">
        <v>160</v>
      </c>
      <c r="GK154" s="11">
        <v>24</v>
      </c>
      <c r="GL154" s="9" t="s">
        <v>1194</v>
      </c>
      <c r="GO154" s="11" t="s">
        <v>134</v>
      </c>
      <c r="GP154" s="12">
        <v>1000</v>
      </c>
      <c r="GQ154" s="22" t="str">
        <f t="shared" si="44"/>
        <v>OK</v>
      </c>
      <c r="GR154" s="9" t="s">
        <v>173</v>
      </c>
      <c r="GT154" s="9" t="s">
        <v>445</v>
      </c>
      <c r="GZ154" s="9" t="s">
        <v>134</v>
      </c>
      <c r="HA154" s="11" t="s">
        <v>160</v>
      </c>
      <c r="HB154" s="9" t="s">
        <v>1194</v>
      </c>
      <c r="HE154" s="21">
        <v>10000</v>
      </c>
      <c r="HF154" s="17" t="str">
        <f t="shared" si="45"/>
        <v>OK</v>
      </c>
      <c r="HG154" s="11" t="s">
        <v>446</v>
      </c>
      <c r="HM154" s="21"/>
      <c r="HN154" s="17" t="str">
        <f t="shared" si="46"/>
        <v>OK</v>
      </c>
      <c r="HQ154" s="11" t="s">
        <v>135</v>
      </c>
      <c r="HY154" s="19" t="str">
        <f t="shared" si="47"/>
        <v>OK</v>
      </c>
      <c r="HZ154" s="9" t="s">
        <v>134</v>
      </c>
      <c r="IA154" s="11" t="s">
        <v>272</v>
      </c>
      <c r="ID154" s="9" t="s">
        <v>209</v>
      </c>
      <c r="IF154" s="23">
        <v>41823</v>
      </c>
      <c r="IG154" s="23">
        <v>41823</v>
      </c>
      <c r="IH154" s="23">
        <v>41825</v>
      </c>
      <c r="II154" s="23">
        <v>41836</v>
      </c>
      <c r="IJ154" s="23">
        <v>41851</v>
      </c>
      <c r="IK154" s="23"/>
    </row>
    <row r="155" spans="1:245" x14ac:dyDescent="0.25">
      <c r="A155" s="8">
        <v>1.00669201461E+16</v>
      </c>
      <c r="B155" s="9" t="s">
        <v>64</v>
      </c>
      <c r="C155" s="10">
        <v>2111300</v>
      </c>
      <c r="D155" s="9" t="s">
        <v>1167</v>
      </c>
      <c r="E155" s="10" t="s">
        <v>83</v>
      </c>
      <c r="F155" s="9" t="s">
        <v>98</v>
      </c>
      <c r="G155" s="10" t="s">
        <v>415</v>
      </c>
      <c r="H155" s="9" t="s">
        <v>1168</v>
      </c>
      <c r="AH155" s="33">
        <f t="shared" si="48"/>
        <v>1</v>
      </c>
      <c r="AI155" s="11" t="s">
        <v>1195</v>
      </c>
      <c r="AJ155" s="9" t="s">
        <v>87</v>
      </c>
      <c r="BM155" s="34">
        <f t="shared" si="38"/>
        <v>1</v>
      </c>
      <c r="BN155" s="9" t="s">
        <v>105</v>
      </c>
      <c r="BP155" s="9" t="s">
        <v>119</v>
      </c>
      <c r="BQ155" s="11" t="s">
        <v>135</v>
      </c>
      <c r="BR155" s="9" t="s">
        <v>135</v>
      </c>
      <c r="CC155" s="11" t="s">
        <v>145</v>
      </c>
      <c r="CD155" s="9" t="s">
        <v>135</v>
      </c>
      <c r="CE155" s="20"/>
      <c r="CF155" s="16">
        <f t="shared" si="39"/>
        <v>0</v>
      </c>
      <c r="CG155" s="20"/>
      <c r="CH155" s="16">
        <f t="shared" si="40"/>
        <v>0</v>
      </c>
      <c r="CI155" s="20"/>
      <c r="CJ155" s="16">
        <f t="shared" si="41"/>
        <v>0</v>
      </c>
      <c r="CK155" s="11" t="s">
        <v>1226</v>
      </c>
      <c r="CL155" s="9" t="s">
        <v>334</v>
      </c>
      <c r="CM155" s="11" t="s">
        <v>134</v>
      </c>
      <c r="CN155" s="9" t="s">
        <v>161</v>
      </c>
      <c r="CT155" s="12"/>
      <c r="CW155" s="67"/>
      <c r="CZ155" s="9" t="s">
        <v>445</v>
      </c>
      <c r="DA155" s="11" t="s">
        <v>190</v>
      </c>
      <c r="DC155" s="11" t="s">
        <v>334</v>
      </c>
      <c r="DD155" s="9" t="s">
        <v>193</v>
      </c>
      <c r="DH155" s="9" t="s">
        <v>209</v>
      </c>
      <c r="DI155" s="11" t="s">
        <v>134</v>
      </c>
      <c r="DJ155" s="9" t="s">
        <v>161</v>
      </c>
      <c r="DP155" s="12"/>
      <c r="DQ155" s="35" t="str">
        <f t="shared" si="42"/>
        <v>OK</v>
      </c>
      <c r="DW155" s="11" t="s">
        <v>445</v>
      </c>
      <c r="DX155" s="9" t="s">
        <v>190</v>
      </c>
      <c r="DZ155" s="9" t="s">
        <v>134</v>
      </c>
      <c r="EA155" s="11" t="s">
        <v>161</v>
      </c>
      <c r="EE155" s="21"/>
      <c r="EG155" s="11" t="s">
        <v>446</v>
      </c>
      <c r="EL155" s="12"/>
      <c r="EO155" s="11" t="s">
        <v>135</v>
      </c>
      <c r="EW155" s="10" t="s">
        <v>269</v>
      </c>
      <c r="EX155" s="9" t="s">
        <v>1167</v>
      </c>
      <c r="EY155" s="11" t="s">
        <v>361</v>
      </c>
      <c r="EZ155" s="9" t="s">
        <v>1195</v>
      </c>
      <c r="FA155" s="11" t="s">
        <v>360</v>
      </c>
      <c r="FR155" s="16" t="str">
        <f t="shared" si="43"/>
        <v>MA</v>
      </c>
      <c r="FS155" s="11" t="s">
        <v>1233</v>
      </c>
      <c r="FT155" s="9" t="s">
        <v>277</v>
      </c>
      <c r="FU155" s="11" t="s">
        <v>276</v>
      </c>
      <c r="FV155" s="9" t="s">
        <v>193</v>
      </c>
      <c r="GD155" s="9" t="s">
        <v>209</v>
      </c>
      <c r="GE155" s="11" t="s">
        <v>193</v>
      </c>
      <c r="GF155" s="9"/>
      <c r="GH155" s="9"/>
      <c r="GI155" s="11" t="s">
        <v>134</v>
      </c>
      <c r="GJ155" s="9" t="s">
        <v>161</v>
      </c>
      <c r="GP155" s="12"/>
      <c r="GQ155" s="22" t="str">
        <f t="shared" si="44"/>
        <v>OK</v>
      </c>
      <c r="GW155" s="11" t="s">
        <v>445</v>
      </c>
      <c r="GX155" s="9" t="s">
        <v>190</v>
      </c>
      <c r="GZ155" s="9" t="s">
        <v>134</v>
      </c>
      <c r="HA155" s="11" t="s">
        <v>161</v>
      </c>
      <c r="HE155" s="21"/>
      <c r="HF155" s="17" t="str">
        <f t="shared" si="45"/>
        <v>OK</v>
      </c>
      <c r="HH155" s="9" t="s">
        <v>446</v>
      </c>
      <c r="HM155" s="21"/>
      <c r="HN155" s="17" t="str">
        <f t="shared" si="46"/>
        <v>OK</v>
      </c>
      <c r="HQ155" s="11" t="s">
        <v>135</v>
      </c>
      <c r="HY155" s="19" t="str">
        <f t="shared" si="47"/>
        <v>OK</v>
      </c>
      <c r="HZ155" s="9" t="s">
        <v>134</v>
      </c>
      <c r="IA155" s="11" t="s">
        <v>270</v>
      </c>
      <c r="ID155" s="9" t="s">
        <v>209</v>
      </c>
      <c r="IF155" s="23">
        <v>41834</v>
      </c>
      <c r="IG155" s="23">
        <v>41834</v>
      </c>
      <c r="IH155" s="23">
        <v>41835</v>
      </c>
      <c r="II155" s="23">
        <v>41848</v>
      </c>
      <c r="IJ155" s="23">
        <v>41905</v>
      </c>
      <c r="IK155" s="23"/>
    </row>
    <row r="156" spans="1:245" x14ac:dyDescent="0.25">
      <c r="A156" s="8">
        <v>1.01276201461E+16</v>
      </c>
      <c r="B156" s="9" t="s">
        <v>64</v>
      </c>
      <c r="C156" s="10">
        <v>2111300</v>
      </c>
      <c r="D156" s="9" t="s">
        <v>1169</v>
      </c>
      <c r="E156" s="10" t="s">
        <v>85</v>
      </c>
      <c r="AH156" s="33">
        <f t="shared" si="48"/>
        <v>1</v>
      </c>
      <c r="AI156" s="11" t="s">
        <v>1188</v>
      </c>
      <c r="AJ156" s="9" t="s">
        <v>87</v>
      </c>
      <c r="BM156" s="34">
        <f t="shared" si="38"/>
        <v>1</v>
      </c>
      <c r="BN156" s="9" t="s">
        <v>105</v>
      </c>
      <c r="BP156" s="9" t="s">
        <v>123</v>
      </c>
      <c r="BQ156" s="11" t="s">
        <v>135</v>
      </c>
      <c r="BR156" s="9" t="s">
        <v>140</v>
      </c>
      <c r="CC156" s="11" t="s">
        <v>145</v>
      </c>
      <c r="CD156" s="9" t="s">
        <v>135</v>
      </c>
      <c r="CE156" s="20"/>
      <c r="CF156" s="16">
        <f t="shared" si="39"/>
        <v>0</v>
      </c>
      <c r="CG156" s="20"/>
      <c r="CH156" s="16">
        <f t="shared" si="40"/>
        <v>0</v>
      </c>
      <c r="CI156" s="20"/>
      <c r="CJ156" s="16">
        <f t="shared" si="41"/>
        <v>0</v>
      </c>
      <c r="CK156" s="11" t="s">
        <v>1227</v>
      </c>
      <c r="CL156" s="9" t="s">
        <v>336</v>
      </c>
      <c r="CT156" s="12"/>
      <c r="CW156" s="67"/>
      <c r="DC156" s="11" t="s">
        <v>334</v>
      </c>
      <c r="DD156" s="9" t="s">
        <v>193</v>
      </c>
      <c r="DH156" s="9" t="s">
        <v>227</v>
      </c>
      <c r="DI156" s="11" t="s">
        <v>135</v>
      </c>
      <c r="DP156" s="12"/>
      <c r="DQ156" s="35" t="str">
        <f t="shared" si="42"/>
        <v>OK</v>
      </c>
      <c r="DZ156" s="9" t="s">
        <v>134</v>
      </c>
      <c r="EA156" s="11" t="s">
        <v>160</v>
      </c>
      <c r="EB156" s="9" t="s">
        <v>1188</v>
      </c>
      <c r="EE156" s="21">
        <v>53205</v>
      </c>
      <c r="EF156" s="9" t="s">
        <v>179</v>
      </c>
      <c r="EL156" s="12"/>
      <c r="EO156" s="11" t="s">
        <v>135</v>
      </c>
      <c r="EW156" s="10" t="s">
        <v>269</v>
      </c>
      <c r="EX156" s="9" t="s">
        <v>1188</v>
      </c>
      <c r="EY156" s="11" t="s">
        <v>361</v>
      </c>
      <c r="EZ156" s="9" t="s">
        <v>1169</v>
      </c>
      <c r="FA156" s="11" t="s">
        <v>360</v>
      </c>
      <c r="FR156" s="16" t="str">
        <f t="shared" si="43"/>
        <v>MA</v>
      </c>
      <c r="FS156" s="11" t="s">
        <v>1235</v>
      </c>
      <c r="FT156" s="9" t="s">
        <v>276</v>
      </c>
      <c r="FU156" s="11" t="s">
        <v>276</v>
      </c>
      <c r="FV156" s="9" t="s">
        <v>193</v>
      </c>
      <c r="GD156" s="9" t="s">
        <v>209</v>
      </c>
      <c r="GE156" s="11" t="s">
        <v>193</v>
      </c>
      <c r="GF156" s="9"/>
      <c r="GH156" s="9"/>
      <c r="GI156" s="11" t="s">
        <v>135</v>
      </c>
      <c r="GP156" s="12"/>
      <c r="GQ156" s="22" t="str">
        <f t="shared" si="44"/>
        <v>OK</v>
      </c>
      <c r="GZ156" s="9" t="s">
        <v>134</v>
      </c>
      <c r="HA156" s="11" t="s">
        <v>160</v>
      </c>
      <c r="HB156" s="9" t="s">
        <v>1188</v>
      </c>
      <c r="HE156" s="21">
        <v>53205</v>
      </c>
      <c r="HF156" s="17" t="str">
        <f t="shared" si="45"/>
        <v>OK</v>
      </c>
      <c r="HG156" s="11" t="s">
        <v>179</v>
      </c>
      <c r="HM156" s="21"/>
      <c r="HN156" s="17" t="str">
        <f t="shared" si="46"/>
        <v>OK</v>
      </c>
      <c r="HQ156" s="11" t="s">
        <v>135</v>
      </c>
      <c r="HY156" s="19" t="str">
        <f t="shared" si="47"/>
        <v>OK</v>
      </c>
      <c r="HZ156" s="9" t="s">
        <v>134</v>
      </c>
      <c r="IA156" s="11" t="s">
        <v>270</v>
      </c>
      <c r="IE156" s="11" t="s">
        <v>135</v>
      </c>
      <c r="IF156" s="23">
        <v>41834</v>
      </c>
      <c r="IG156" s="23">
        <v>41834</v>
      </c>
      <c r="IH156" s="23"/>
      <c r="II156" s="23">
        <v>41844</v>
      </c>
      <c r="IJ156" s="23">
        <v>41900</v>
      </c>
      <c r="IK156" s="23"/>
    </row>
    <row r="157" spans="1:245" x14ac:dyDescent="0.25">
      <c r="A157" s="8">
        <v>1.10624201461E+16</v>
      </c>
      <c r="B157" s="9" t="s">
        <v>64</v>
      </c>
      <c r="C157" s="10">
        <v>2111300</v>
      </c>
      <c r="D157" s="9" t="s">
        <v>1170</v>
      </c>
      <c r="E157" s="10" t="s">
        <v>83</v>
      </c>
      <c r="F157" s="9" t="s">
        <v>95</v>
      </c>
      <c r="G157" s="10" t="s">
        <v>957</v>
      </c>
      <c r="H157" s="9" t="s">
        <v>1169</v>
      </c>
      <c r="AH157" s="33">
        <f t="shared" si="48"/>
        <v>1</v>
      </c>
      <c r="AI157" s="11" t="s">
        <v>1196</v>
      </c>
      <c r="AJ157" s="9" t="s">
        <v>85</v>
      </c>
      <c r="AO157" s="11" t="s">
        <v>1197</v>
      </c>
      <c r="AP157" s="9" t="s">
        <v>83</v>
      </c>
      <c r="AQ157" s="11" t="s">
        <v>95</v>
      </c>
      <c r="AR157" s="9" t="s">
        <v>415</v>
      </c>
      <c r="AS157" s="11" t="s">
        <v>1196</v>
      </c>
      <c r="BM157" s="34">
        <f t="shared" si="38"/>
        <v>2</v>
      </c>
      <c r="BN157" s="9" t="s">
        <v>111</v>
      </c>
      <c r="BP157" s="9" t="s">
        <v>121</v>
      </c>
      <c r="BQ157" s="11" t="s">
        <v>135</v>
      </c>
      <c r="BR157" s="9" t="s">
        <v>135</v>
      </c>
      <c r="CC157" s="11" t="s">
        <v>147</v>
      </c>
      <c r="CD157" s="9" t="s">
        <v>135</v>
      </c>
      <c r="CE157" s="20"/>
      <c r="CF157" s="16">
        <f t="shared" si="39"/>
        <v>0</v>
      </c>
      <c r="CG157" s="20"/>
      <c r="CH157" s="16">
        <f t="shared" si="40"/>
        <v>0</v>
      </c>
      <c r="CI157" s="20"/>
      <c r="CJ157" s="16">
        <f t="shared" si="41"/>
        <v>0</v>
      </c>
      <c r="CK157" s="11" t="s">
        <v>1228</v>
      </c>
      <c r="CL157" s="9" t="s">
        <v>334</v>
      </c>
      <c r="CM157" s="11" t="s">
        <v>134</v>
      </c>
      <c r="CN157" s="9" t="s">
        <v>160</v>
      </c>
      <c r="CO157" s="11">
        <v>0</v>
      </c>
      <c r="CP157" s="9" t="s">
        <v>1196</v>
      </c>
      <c r="CQ157" s="11" t="s">
        <v>1197</v>
      </c>
      <c r="CS157" s="11" t="s">
        <v>134</v>
      </c>
      <c r="CT157" s="12">
        <v>10000</v>
      </c>
      <c r="CU157" s="11" t="s">
        <v>173</v>
      </c>
      <c r="CW157" s="67"/>
      <c r="DC157" s="11" t="s">
        <v>334</v>
      </c>
      <c r="DD157" s="9" t="s">
        <v>193</v>
      </c>
      <c r="DH157" s="9" t="s">
        <v>225</v>
      </c>
      <c r="DI157" s="11" t="s">
        <v>134</v>
      </c>
      <c r="DJ157" s="9" t="s">
        <v>161</v>
      </c>
      <c r="DP157" s="12"/>
      <c r="DQ157" s="35" t="str">
        <f t="shared" si="42"/>
        <v>OK</v>
      </c>
      <c r="DZ157" s="9" t="s">
        <v>135</v>
      </c>
      <c r="EE157" s="21"/>
      <c r="EL157" s="12"/>
      <c r="EO157" s="11" t="s">
        <v>134</v>
      </c>
      <c r="EP157" s="9" t="s">
        <v>161</v>
      </c>
      <c r="EW157" s="10" t="s">
        <v>269</v>
      </c>
      <c r="EX157" s="9" t="s">
        <v>1170</v>
      </c>
      <c r="EY157" s="11" t="s">
        <v>361</v>
      </c>
      <c r="EZ157" s="9" t="s">
        <v>1196</v>
      </c>
      <c r="FA157" s="11" t="s">
        <v>360</v>
      </c>
      <c r="FB157" s="9" t="s">
        <v>1197</v>
      </c>
      <c r="FC157" s="11" t="s">
        <v>360</v>
      </c>
      <c r="FR157" s="16" t="str">
        <f t="shared" si="43"/>
        <v>MA</v>
      </c>
      <c r="FS157" s="11" t="s">
        <v>1235</v>
      </c>
      <c r="FT157" s="9" t="s">
        <v>276</v>
      </c>
      <c r="FU157" s="11" t="s">
        <v>276</v>
      </c>
      <c r="FV157" s="9" t="s">
        <v>193</v>
      </c>
      <c r="GD157" s="9" t="s">
        <v>209</v>
      </c>
      <c r="GE157" s="11" t="s">
        <v>193</v>
      </c>
      <c r="GF157" s="9"/>
      <c r="GH157" s="9"/>
      <c r="GI157" s="11" t="s">
        <v>134</v>
      </c>
      <c r="GJ157" s="9" t="s">
        <v>161</v>
      </c>
      <c r="GP157" s="12"/>
      <c r="GQ157" s="22" t="str">
        <f t="shared" si="44"/>
        <v>OK</v>
      </c>
      <c r="GZ157" s="9" t="s">
        <v>135</v>
      </c>
      <c r="HE157" s="21"/>
      <c r="HF157" s="17" t="str">
        <f t="shared" si="45"/>
        <v>OK</v>
      </c>
      <c r="HM157" s="21"/>
      <c r="HN157" s="17" t="str">
        <f t="shared" si="46"/>
        <v>OK</v>
      </c>
      <c r="HQ157" s="11" t="s">
        <v>134</v>
      </c>
      <c r="HR157" s="9" t="s">
        <v>161</v>
      </c>
      <c r="HY157" s="19" t="str">
        <f t="shared" si="47"/>
        <v>OK</v>
      </c>
      <c r="HZ157" s="9" t="s">
        <v>135</v>
      </c>
      <c r="IF157" s="23">
        <v>41853</v>
      </c>
      <c r="IG157" s="23">
        <v>41855</v>
      </c>
      <c r="IH157" s="23">
        <v>41858</v>
      </c>
      <c r="II157" s="23">
        <v>41872</v>
      </c>
      <c r="IJ157" s="23">
        <v>41900</v>
      </c>
      <c r="IK157" s="23"/>
    </row>
    <row r="158" spans="1:245" x14ac:dyDescent="0.25">
      <c r="A158" s="8">
        <v>1.10709201461E+16</v>
      </c>
      <c r="B158" s="9" t="s">
        <v>64</v>
      </c>
      <c r="C158" s="10">
        <v>2111300</v>
      </c>
      <c r="D158" s="9" t="s">
        <v>1170</v>
      </c>
      <c r="E158" s="10" t="s">
        <v>83</v>
      </c>
      <c r="F158" s="9" t="s">
        <v>95</v>
      </c>
      <c r="G158" s="10" t="s">
        <v>957</v>
      </c>
      <c r="H158" s="9" t="s">
        <v>1169</v>
      </c>
      <c r="AH158" s="33">
        <f t="shared" si="48"/>
        <v>1</v>
      </c>
      <c r="AI158" s="11" t="s">
        <v>1196</v>
      </c>
      <c r="AJ158" s="9" t="s">
        <v>85</v>
      </c>
      <c r="AO158" s="11" t="s">
        <v>1197</v>
      </c>
      <c r="AP158" s="9" t="s">
        <v>83</v>
      </c>
      <c r="AQ158" s="11" t="s">
        <v>95</v>
      </c>
      <c r="AR158" s="9" t="s">
        <v>415</v>
      </c>
      <c r="AS158" s="11" t="s">
        <v>1196</v>
      </c>
      <c r="BM158" s="34">
        <f t="shared" si="38"/>
        <v>2</v>
      </c>
      <c r="BN158" s="9" t="s">
        <v>1332</v>
      </c>
      <c r="BP158" s="9" t="s">
        <v>121</v>
      </c>
      <c r="BQ158" s="11" t="s">
        <v>135</v>
      </c>
      <c r="BR158" s="9" t="s">
        <v>135</v>
      </c>
      <c r="CC158" s="11" t="s">
        <v>147</v>
      </c>
      <c r="CD158" s="9" t="s">
        <v>135</v>
      </c>
      <c r="CE158" s="20"/>
      <c r="CF158" s="16">
        <f t="shared" si="39"/>
        <v>0</v>
      </c>
      <c r="CG158" s="20"/>
      <c r="CH158" s="16">
        <f t="shared" si="40"/>
        <v>0</v>
      </c>
      <c r="CI158" s="20"/>
      <c r="CJ158" s="16">
        <f t="shared" si="41"/>
        <v>0</v>
      </c>
      <c r="CK158" s="11" t="s">
        <v>1526</v>
      </c>
      <c r="CL158" s="9" t="s">
        <v>334</v>
      </c>
      <c r="CM158" s="11" t="s">
        <v>134</v>
      </c>
      <c r="CN158" s="9" t="s">
        <v>161</v>
      </c>
      <c r="CT158" s="12"/>
      <c r="CW158" s="67"/>
      <c r="CZ158" s="9" t="s">
        <v>2057</v>
      </c>
      <c r="DC158" s="11" t="s">
        <v>334</v>
      </c>
      <c r="DD158" s="9" t="s">
        <v>193</v>
      </c>
      <c r="DH158" s="9" t="s">
        <v>209</v>
      </c>
      <c r="DI158" s="11" t="s">
        <v>134</v>
      </c>
      <c r="DJ158" s="9" t="s">
        <v>161</v>
      </c>
      <c r="DP158" s="12"/>
      <c r="DQ158" s="35" t="str">
        <f t="shared" si="42"/>
        <v>OK</v>
      </c>
      <c r="DW158" s="11" t="s">
        <v>2057</v>
      </c>
      <c r="DZ158" s="9" t="s">
        <v>135</v>
      </c>
      <c r="EE158" s="21"/>
      <c r="EL158" s="12"/>
      <c r="EO158" s="11" t="s">
        <v>134</v>
      </c>
      <c r="EP158" s="9" t="s">
        <v>161</v>
      </c>
      <c r="EW158" s="10" t="s">
        <v>269</v>
      </c>
      <c r="EX158" s="9" t="s">
        <v>1170</v>
      </c>
      <c r="EY158" s="11" t="s">
        <v>361</v>
      </c>
      <c r="EZ158" s="9" t="s">
        <v>1196</v>
      </c>
      <c r="FA158" s="11" t="s">
        <v>360</v>
      </c>
      <c r="FB158" s="9" t="s">
        <v>1197</v>
      </c>
      <c r="FC158" s="11" t="s">
        <v>360</v>
      </c>
      <c r="FR158" s="16" t="str">
        <f t="shared" si="43"/>
        <v>MA</v>
      </c>
      <c r="FS158" s="11" t="s">
        <v>1235</v>
      </c>
      <c r="FT158" s="9" t="s">
        <v>276</v>
      </c>
      <c r="FU158" s="11" t="s">
        <v>276</v>
      </c>
      <c r="FV158" s="9" t="s">
        <v>193</v>
      </c>
      <c r="GD158" s="9" t="s">
        <v>209</v>
      </c>
      <c r="GE158" s="11" t="s">
        <v>193</v>
      </c>
      <c r="GF158" s="9"/>
      <c r="GH158" s="9"/>
      <c r="GI158" s="11" t="s">
        <v>134</v>
      </c>
      <c r="GJ158" s="9" t="s">
        <v>161</v>
      </c>
      <c r="GP158" s="12"/>
      <c r="GQ158" s="22" t="str">
        <f t="shared" si="44"/>
        <v>OK</v>
      </c>
      <c r="GW158" s="11" t="s">
        <v>2057</v>
      </c>
      <c r="GZ158" s="9" t="s">
        <v>135</v>
      </c>
      <c r="HE158" s="21"/>
      <c r="HF158" s="17" t="str">
        <f t="shared" si="45"/>
        <v>OK</v>
      </c>
      <c r="HM158" s="21"/>
      <c r="HN158" s="17" t="str">
        <f t="shared" si="46"/>
        <v>OK</v>
      </c>
      <c r="HQ158" s="11" t="s">
        <v>134</v>
      </c>
      <c r="HR158" s="9" t="s">
        <v>161</v>
      </c>
      <c r="HY158" s="19" t="str">
        <f t="shared" si="47"/>
        <v>OK</v>
      </c>
      <c r="HZ158" s="9" t="s">
        <v>135</v>
      </c>
      <c r="IF158" s="23">
        <v>41853</v>
      </c>
      <c r="IG158" s="23">
        <v>41855</v>
      </c>
      <c r="IH158" s="23">
        <v>41858</v>
      </c>
      <c r="II158" s="23">
        <v>41864</v>
      </c>
      <c r="IJ158" s="23">
        <v>41900</v>
      </c>
      <c r="IK158" s="23"/>
    </row>
    <row r="159" spans="1:245" x14ac:dyDescent="0.25">
      <c r="A159" s="8">
        <v>1.14788201461E+16</v>
      </c>
      <c r="B159" s="9" t="s">
        <v>64</v>
      </c>
      <c r="C159" s="10">
        <v>2111300</v>
      </c>
      <c r="D159" s="9" t="s">
        <v>1169</v>
      </c>
      <c r="E159" s="10" t="s">
        <v>85</v>
      </c>
      <c r="AH159" s="33">
        <f t="shared" si="48"/>
        <v>1</v>
      </c>
      <c r="AI159" s="11" t="s">
        <v>1196</v>
      </c>
      <c r="AJ159" s="9" t="s">
        <v>85</v>
      </c>
      <c r="AO159" s="11" t="s">
        <v>1197</v>
      </c>
      <c r="AP159" s="9" t="s">
        <v>83</v>
      </c>
      <c r="AQ159" s="11" t="s">
        <v>95</v>
      </c>
      <c r="AR159" s="9" t="s">
        <v>415</v>
      </c>
      <c r="AS159" s="11" t="s">
        <v>1196</v>
      </c>
      <c r="AU159" s="11" t="s">
        <v>505</v>
      </c>
      <c r="AV159" s="9" t="s">
        <v>86</v>
      </c>
      <c r="BM159" s="34">
        <f t="shared" si="38"/>
        <v>3</v>
      </c>
      <c r="BN159" s="9" t="s">
        <v>104</v>
      </c>
      <c r="BO159" s="11" t="s">
        <v>115</v>
      </c>
      <c r="BP159" s="9" t="s">
        <v>121</v>
      </c>
      <c r="BQ159" s="11" t="s">
        <v>135</v>
      </c>
      <c r="BR159" s="9" t="s">
        <v>135</v>
      </c>
      <c r="CC159" s="11" t="s">
        <v>145</v>
      </c>
      <c r="CD159" s="9" t="s">
        <v>135</v>
      </c>
      <c r="CE159" s="20"/>
      <c r="CF159" s="16">
        <f t="shared" si="39"/>
        <v>0</v>
      </c>
      <c r="CG159" s="20"/>
      <c r="CH159" s="16">
        <f t="shared" si="40"/>
        <v>0</v>
      </c>
      <c r="CI159" s="20"/>
      <c r="CJ159" s="16">
        <f t="shared" si="41"/>
        <v>0</v>
      </c>
      <c r="CK159" s="11" t="s">
        <v>1527</v>
      </c>
      <c r="CL159" s="9" t="s">
        <v>334</v>
      </c>
      <c r="CM159" s="11" t="s">
        <v>134</v>
      </c>
      <c r="CN159" s="9" t="s">
        <v>161</v>
      </c>
      <c r="CT159" s="12"/>
      <c r="CW159" s="67"/>
      <c r="CZ159" s="9" t="s">
        <v>2057</v>
      </c>
      <c r="DC159" s="11" t="s">
        <v>334</v>
      </c>
      <c r="DD159" s="9" t="s">
        <v>193</v>
      </c>
      <c r="DH159" s="9" t="s">
        <v>225</v>
      </c>
      <c r="DI159" s="11" t="s">
        <v>134</v>
      </c>
      <c r="DJ159" s="9" t="s">
        <v>160</v>
      </c>
      <c r="DK159" s="11">
        <v>24</v>
      </c>
      <c r="DL159" s="9" t="s">
        <v>1197</v>
      </c>
      <c r="DM159" s="11" t="s">
        <v>1196</v>
      </c>
      <c r="DN159" s="9" t="s">
        <v>505</v>
      </c>
      <c r="DO159" s="11" t="s">
        <v>134</v>
      </c>
      <c r="DP159" s="12">
        <v>2000</v>
      </c>
      <c r="DQ159" s="35" t="str">
        <f t="shared" si="42"/>
        <v>OK</v>
      </c>
      <c r="DR159" s="9" t="s">
        <v>173</v>
      </c>
      <c r="DT159" s="9" t="s">
        <v>190</v>
      </c>
      <c r="DZ159" s="9" t="s">
        <v>135</v>
      </c>
      <c r="EE159" s="21"/>
      <c r="EL159" s="12"/>
      <c r="EO159" s="11" t="s">
        <v>135</v>
      </c>
      <c r="EW159" s="10" t="s">
        <v>269</v>
      </c>
      <c r="EX159" s="9" t="s">
        <v>1197</v>
      </c>
      <c r="EY159" s="11" t="s">
        <v>361</v>
      </c>
      <c r="EZ159" s="9" t="s">
        <v>1196</v>
      </c>
      <c r="FA159" s="11" t="s">
        <v>361</v>
      </c>
      <c r="FB159" s="9" t="s">
        <v>1169</v>
      </c>
      <c r="FC159" s="11" t="s">
        <v>360</v>
      </c>
      <c r="FR159" s="16" t="str">
        <f t="shared" si="43"/>
        <v>MA</v>
      </c>
      <c r="FS159" s="11" t="s">
        <v>1234</v>
      </c>
      <c r="FT159" s="9" t="s">
        <v>276</v>
      </c>
      <c r="FU159" s="11" t="s">
        <v>276</v>
      </c>
      <c r="FV159" s="9" t="s">
        <v>193</v>
      </c>
      <c r="GD159" s="9" t="s">
        <v>209</v>
      </c>
      <c r="GE159" s="11" t="s">
        <v>193</v>
      </c>
      <c r="GF159" s="9"/>
      <c r="GH159" s="9"/>
      <c r="GI159" s="11" t="s">
        <v>134</v>
      </c>
      <c r="GJ159" s="9" t="s">
        <v>160</v>
      </c>
      <c r="GK159" s="11">
        <v>24</v>
      </c>
      <c r="GL159" s="9" t="s">
        <v>1197</v>
      </c>
      <c r="GM159" s="11" t="s">
        <v>1196</v>
      </c>
      <c r="GN159" s="9" t="s">
        <v>505</v>
      </c>
      <c r="GO159" s="11" t="s">
        <v>134</v>
      </c>
      <c r="GP159" s="12">
        <v>2000</v>
      </c>
      <c r="GQ159" s="22" t="str">
        <f t="shared" si="44"/>
        <v>OK</v>
      </c>
      <c r="GR159" s="9" t="s">
        <v>173</v>
      </c>
      <c r="GT159" s="9" t="s">
        <v>190</v>
      </c>
      <c r="GZ159" s="9" t="s">
        <v>135</v>
      </c>
      <c r="HE159" s="21"/>
      <c r="HF159" s="17" t="str">
        <f t="shared" si="45"/>
        <v>OK</v>
      </c>
      <c r="HM159" s="21"/>
      <c r="HN159" s="17" t="str">
        <f t="shared" si="46"/>
        <v>OK</v>
      </c>
      <c r="HQ159" s="11" t="s">
        <v>135</v>
      </c>
      <c r="HY159" s="19" t="str">
        <f t="shared" si="47"/>
        <v>OK</v>
      </c>
      <c r="HZ159" s="9" t="s">
        <v>135</v>
      </c>
      <c r="IE159" s="11" t="s">
        <v>134</v>
      </c>
      <c r="IF159" s="23">
        <v>41859</v>
      </c>
      <c r="IG159" s="23">
        <v>41859</v>
      </c>
      <c r="IH159" s="23">
        <v>41860</v>
      </c>
      <c r="II159" s="23">
        <v>41873</v>
      </c>
      <c r="IJ159" s="23">
        <v>41898</v>
      </c>
      <c r="IK159" s="23">
        <v>41922</v>
      </c>
    </row>
    <row r="160" spans="1:245" x14ac:dyDescent="0.25">
      <c r="A160" s="8">
        <v>1.84412201461E+16</v>
      </c>
      <c r="B160" s="9" t="s">
        <v>64</v>
      </c>
      <c r="C160" s="10">
        <v>2111300</v>
      </c>
      <c r="D160" s="9" t="s">
        <v>1169</v>
      </c>
      <c r="E160" s="10" t="s">
        <v>85</v>
      </c>
      <c r="AH160" s="33">
        <f t="shared" si="48"/>
        <v>1</v>
      </c>
      <c r="AI160" s="10" t="s">
        <v>1523</v>
      </c>
      <c r="AJ160" s="9" t="s">
        <v>88</v>
      </c>
      <c r="BM160" s="34">
        <f t="shared" si="38"/>
        <v>1</v>
      </c>
      <c r="BN160" s="9" t="s">
        <v>104</v>
      </c>
      <c r="BO160" s="11" t="s">
        <v>113</v>
      </c>
      <c r="BP160" s="9" t="s">
        <v>121</v>
      </c>
      <c r="BQ160" s="11" t="s">
        <v>135</v>
      </c>
      <c r="BR160" s="9" t="s">
        <v>135</v>
      </c>
      <c r="CC160" s="11" t="s">
        <v>145</v>
      </c>
      <c r="CD160" s="9" t="s">
        <v>135</v>
      </c>
      <c r="CE160" s="20"/>
      <c r="CF160" s="16">
        <f t="shared" si="39"/>
        <v>0</v>
      </c>
      <c r="CG160" s="20"/>
      <c r="CH160" s="16">
        <f t="shared" si="40"/>
        <v>0</v>
      </c>
      <c r="CI160" s="20"/>
      <c r="CJ160" s="16">
        <f t="shared" si="41"/>
        <v>0</v>
      </c>
      <c r="CK160" s="11" t="s">
        <v>1528</v>
      </c>
      <c r="CL160" s="9" t="s">
        <v>334</v>
      </c>
      <c r="CM160" s="11" t="s">
        <v>134</v>
      </c>
      <c r="CN160" s="9" t="s">
        <v>160</v>
      </c>
      <c r="CO160" s="11">
        <v>0</v>
      </c>
      <c r="CP160" s="9" t="s">
        <v>1523</v>
      </c>
      <c r="CS160" s="11" t="s">
        <v>134</v>
      </c>
      <c r="CT160" s="12">
        <v>15000</v>
      </c>
      <c r="CU160" s="11" t="s">
        <v>173</v>
      </c>
      <c r="CW160" s="67" t="s">
        <v>184</v>
      </c>
      <c r="DC160" s="11" t="s">
        <v>334</v>
      </c>
      <c r="DD160" s="9" t="s">
        <v>193</v>
      </c>
      <c r="DH160" s="9" t="s">
        <v>209</v>
      </c>
      <c r="DI160" s="11" t="s">
        <v>134</v>
      </c>
      <c r="DJ160" s="9" t="s">
        <v>160</v>
      </c>
      <c r="DK160" s="11">
        <v>0</v>
      </c>
      <c r="DL160" s="9" t="s">
        <v>1523</v>
      </c>
      <c r="DO160" s="11" t="s">
        <v>134</v>
      </c>
      <c r="DP160" s="12">
        <v>15000</v>
      </c>
      <c r="DQ160" s="35" t="str">
        <f t="shared" si="42"/>
        <v>OK</v>
      </c>
      <c r="DR160" s="9" t="s">
        <v>173</v>
      </c>
      <c r="DT160" s="9" t="s">
        <v>184</v>
      </c>
      <c r="DZ160" s="9" t="s">
        <v>134</v>
      </c>
      <c r="EA160" s="11" t="s">
        <v>160</v>
      </c>
      <c r="EB160" s="9" t="s">
        <v>1523</v>
      </c>
      <c r="EE160" s="21">
        <v>5000</v>
      </c>
      <c r="EF160" s="9" t="s">
        <v>247</v>
      </c>
      <c r="EL160" s="12"/>
      <c r="EO160" s="11" t="s">
        <v>135</v>
      </c>
      <c r="EW160" s="10" t="s">
        <v>269</v>
      </c>
      <c r="EX160" s="9" t="s">
        <v>1523</v>
      </c>
      <c r="EY160" s="11" t="s">
        <v>361</v>
      </c>
      <c r="EZ160" s="9" t="s">
        <v>1169</v>
      </c>
      <c r="FA160" s="11" t="s">
        <v>360</v>
      </c>
      <c r="FR160" s="16" t="str">
        <f t="shared" si="43"/>
        <v>MA</v>
      </c>
      <c r="FS160" s="11" t="s">
        <v>1235</v>
      </c>
      <c r="FT160" s="9" t="s">
        <v>276</v>
      </c>
      <c r="FU160" s="11" t="s">
        <v>276</v>
      </c>
      <c r="FV160" s="9" t="s">
        <v>193</v>
      </c>
      <c r="GD160" s="9" t="s">
        <v>209</v>
      </c>
      <c r="GE160" s="11" t="s">
        <v>193</v>
      </c>
      <c r="GF160" s="9"/>
      <c r="GH160" s="9"/>
      <c r="GI160" s="11" t="s">
        <v>134</v>
      </c>
      <c r="GJ160" s="9" t="s">
        <v>160</v>
      </c>
      <c r="GK160" s="11">
        <v>0</v>
      </c>
      <c r="GL160" s="9" t="s">
        <v>1523</v>
      </c>
      <c r="GO160" s="11" t="s">
        <v>134</v>
      </c>
      <c r="GP160" s="12">
        <v>15000</v>
      </c>
      <c r="GQ160" s="22" t="str">
        <f t="shared" si="44"/>
        <v>OK</v>
      </c>
      <c r="GR160" s="9" t="s">
        <v>173</v>
      </c>
      <c r="GT160" s="9" t="s">
        <v>184</v>
      </c>
      <c r="GZ160" s="9" t="s">
        <v>134</v>
      </c>
      <c r="HA160" s="11" t="s">
        <v>160</v>
      </c>
      <c r="HB160" s="9" t="s">
        <v>1523</v>
      </c>
      <c r="HE160" s="21">
        <v>5000</v>
      </c>
      <c r="HF160" s="17" t="str">
        <f t="shared" si="45"/>
        <v>OK</v>
      </c>
      <c r="HG160" s="11" t="s">
        <v>247</v>
      </c>
      <c r="HM160" s="21"/>
      <c r="HN160" s="17" t="str">
        <f t="shared" si="46"/>
        <v>OK</v>
      </c>
      <c r="HQ160" s="11" t="s">
        <v>135</v>
      </c>
      <c r="HY160" s="19" t="str">
        <f t="shared" si="47"/>
        <v>OK</v>
      </c>
      <c r="HZ160" s="9" t="s">
        <v>135</v>
      </c>
      <c r="IF160" s="23">
        <v>41879</v>
      </c>
      <c r="IG160" s="23">
        <v>41879</v>
      </c>
      <c r="IH160" s="23">
        <v>41880</v>
      </c>
      <c r="II160" s="23">
        <v>41895</v>
      </c>
      <c r="IJ160" s="23">
        <v>41967</v>
      </c>
      <c r="IK160" s="23"/>
    </row>
    <row r="161" spans="1:245" x14ac:dyDescent="0.25">
      <c r="A161" s="8">
        <v>1.86233201461E+16</v>
      </c>
      <c r="B161" s="9" t="s">
        <v>64</v>
      </c>
      <c r="C161" s="10">
        <v>2111300</v>
      </c>
      <c r="D161" s="9" t="s">
        <v>1169</v>
      </c>
      <c r="E161" s="10" t="s">
        <v>85</v>
      </c>
      <c r="AH161" s="33">
        <f t="shared" si="48"/>
        <v>1</v>
      </c>
      <c r="AI161" s="11" t="s">
        <v>114</v>
      </c>
      <c r="AJ161" s="9" t="s">
        <v>86</v>
      </c>
      <c r="AO161" s="11" t="s">
        <v>505</v>
      </c>
      <c r="AP161" s="9" t="s">
        <v>86</v>
      </c>
      <c r="AU161" s="11" t="s">
        <v>113</v>
      </c>
      <c r="AV161" s="9" t="s">
        <v>86</v>
      </c>
      <c r="BM161" s="34">
        <f t="shared" si="38"/>
        <v>3</v>
      </c>
      <c r="BN161" s="9" t="s">
        <v>104</v>
      </c>
      <c r="BO161" s="11" t="s">
        <v>113</v>
      </c>
      <c r="BP161" s="9" t="s">
        <v>388</v>
      </c>
      <c r="BQ161" s="11" t="s">
        <v>135</v>
      </c>
      <c r="BR161" s="9" t="s">
        <v>135</v>
      </c>
      <c r="BS161" s="11" t="s">
        <v>104</v>
      </c>
      <c r="BT161" s="9" t="s">
        <v>114</v>
      </c>
      <c r="BU161" s="11" t="s">
        <v>388</v>
      </c>
      <c r="BV161" s="9" t="s">
        <v>135</v>
      </c>
      <c r="BW161" s="11" t="s">
        <v>135</v>
      </c>
      <c r="BX161" s="9" t="s">
        <v>104</v>
      </c>
      <c r="BY161" s="11" t="s">
        <v>115</v>
      </c>
      <c r="BZ161" s="9" t="s">
        <v>388</v>
      </c>
      <c r="CA161" s="11" t="s">
        <v>135</v>
      </c>
      <c r="CB161" s="9" t="s">
        <v>135</v>
      </c>
      <c r="CC161" s="11" t="s">
        <v>145</v>
      </c>
      <c r="CD161" s="9" t="s">
        <v>135</v>
      </c>
      <c r="CE161" s="20"/>
      <c r="CF161" s="16">
        <f t="shared" si="39"/>
        <v>0</v>
      </c>
      <c r="CG161" s="20"/>
      <c r="CH161" s="16">
        <f t="shared" si="40"/>
        <v>0</v>
      </c>
      <c r="CI161" s="20"/>
      <c r="CJ161" s="16">
        <f t="shared" si="41"/>
        <v>0</v>
      </c>
      <c r="CK161" s="11" t="s">
        <v>1529</v>
      </c>
      <c r="CL161" s="9" t="s">
        <v>334</v>
      </c>
      <c r="CM161" s="11" t="s">
        <v>134</v>
      </c>
      <c r="CN161" s="9" t="s">
        <v>160</v>
      </c>
      <c r="CO161" s="11">
        <v>24</v>
      </c>
      <c r="CP161" s="9" t="s">
        <v>114</v>
      </c>
      <c r="CQ161" s="11" t="s">
        <v>505</v>
      </c>
      <c r="CR161" s="9" t="s">
        <v>113</v>
      </c>
      <c r="CS161" s="11" t="s">
        <v>134</v>
      </c>
      <c r="CT161" s="12">
        <v>10000</v>
      </c>
      <c r="CU161" s="11" t="s">
        <v>174</v>
      </c>
      <c r="CW161" s="67" t="s">
        <v>599</v>
      </c>
      <c r="DC161" s="11" t="s">
        <v>335</v>
      </c>
      <c r="DP161" s="12"/>
      <c r="DQ161" s="35" t="str">
        <f t="shared" si="42"/>
        <v>OK</v>
      </c>
      <c r="EE161" s="21"/>
      <c r="EL161" s="12"/>
      <c r="EW161" s="10" t="s">
        <v>269</v>
      </c>
      <c r="EX161" s="9" t="s">
        <v>505</v>
      </c>
      <c r="EY161" s="11" t="s">
        <v>361</v>
      </c>
      <c r="EZ161" s="9" t="s">
        <v>1169</v>
      </c>
      <c r="FA161" s="11" t="s">
        <v>360</v>
      </c>
      <c r="FR161" s="16" t="str">
        <f t="shared" si="43"/>
        <v>MA</v>
      </c>
      <c r="FS161" s="11" t="s">
        <v>1234</v>
      </c>
      <c r="FT161" s="9" t="s">
        <v>276</v>
      </c>
      <c r="FU161" s="11" t="s">
        <v>276</v>
      </c>
      <c r="FV161" s="9" t="s">
        <v>193</v>
      </c>
      <c r="GD161" s="9" t="s">
        <v>411</v>
      </c>
      <c r="GE161" s="11" t="s">
        <v>193</v>
      </c>
      <c r="GF161" s="9"/>
      <c r="GH161" s="9"/>
      <c r="GI161" s="11" t="s">
        <v>134</v>
      </c>
      <c r="GJ161" s="9" t="s">
        <v>160</v>
      </c>
      <c r="GK161" s="11">
        <v>24</v>
      </c>
      <c r="GL161" s="9" t="s">
        <v>505</v>
      </c>
      <c r="GO161" s="11" t="s">
        <v>134</v>
      </c>
      <c r="GP161" s="12">
        <v>10000</v>
      </c>
      <c r="GQ161" s="22" t="str">
        <f t="shared" si="44"/>
        <v>OK</v>
      </c>
      <c r="GR161" s="9" t="s">
        <v>174</v>
      </c>
      <c r="GT161" s="9" t="s">
        <v>599</v>
      </c>
      <c r="GZ161" s="9" t="s">
        <v>135</v>
      </c>
      <c r="HE161" s="21"/>
      <c r="HF161" s="17" t="str">
        <f t="shared" si="45"/>
        <v>OK</v>
      </c>
      <c r="HM161" s="21"/>
      <c r="HN161" s="17" t="str">
        <f t="shared" si="46"/>
        <v>OK</v>
      </c>
      <c r="HQ161" s="11" t="s">
        <v>135</v>
      </c>
      <c r="HY161" s="19" t="str">
        <f t="shared" si="47"/>
        <v>OK</v>
      </c>
      <c r="HZ161" s="9" t="s">
        <v>135</v>
      </c>
      <c r="IF161" s="23">
        <v>41880</v>
      </c>
      <c r="IG161" s="23">
        <v>41880</v>
      </c>
      <c r="IH161" s="23">
        <v>41881</v>
      </c>
      <c r="II161" s="23"/>
      <c r="IJ161" s="23">
        <v>41962</v>
      </c>
      <c r="IK161" s="23"/>
    </row>
    <row r="162" spans="1:245" x14ac:dyDescent="0.25">
      <c r="A162" s="8">
        <v>2.14811201461E+16</v>
      </c>
      <c r="B162" s="9" t="s">
        <v>64</v>
      </c>
      <c r="C162" s="10">
        <v>2111300</v>
      </c>
      <c r="D162" s="9" t="s">
        <v>1167</v>
      </c>
      <c r="E162" s="10" t="s">
        <v>83</v>
      </c>
      <c r="F162" s="9" t="s">
        <v>98</v>
      </c>
      <c r="G162" s="10" t="s">
        <v>415</v>
      </c>
      <c r="H162" s="9" t="s">
        <v>1168</v>
      </c>
      <c r="AH162" s="33">
        <f t="shared" si="48"/>
        <v>1</v>
      </c>
      <c r="AI162" s="11" t="s">
        <v>1524</v>
      </c>
      <c r="AJ162" s="9" t="s">
        <v>90</v>
      </c>
      <c r="BM162" s="34">
        <f t="shared" si="38"/>
        <v>1</v>
      </c>
      <c r="CC162" s="11" t="s">
        <v>145</v>
      </c>
      <c r="CD162" s="9" t="s">
        <v>135</v>
      </c>
      <c r="CE162" s="20"/>
      <c r="CF162" s="16">
        <f t="shared" si="39"/>
        <v>0</v>
      </c>
      <c r="CG162" s="20"/>
      <c r="CH162" s="16">
        <f t="shared" si="40"/>
        <v>0</v>
      </c>
      <c r="CI162" s="20"/>
      <c r="CJ162" s="16">
        <f t="shared" si="41"/>
        <v>0</v>
      </c>
      <c r="CK162" s="11" t="s">
        <v>1530</v>
      </c>
      <c r="CL162" s="9" t="s">
        <v>335</v>
      </c>
      <c r="CT162" s="12"/>
      <c r="CW162" s="67"/>
      <c r="DC162" s="11" t="s">
        <v>335</v>
      </c>
      <c r="DP162" s="12"/>
      <c r="DQ162" s="35" t="str">
        <f t="shared" si="42"/>
        <v>OK</v>
      </c>
      <c r="EE162" s="21"/>
      <c r="EL162" s="12"/>
      <c r="EW162" s="10" t="s">
        <v>269</v>
      </c>
      <c r="EX162" s="9" t="s">
        <v>1167</v>
      </c>
      <c r="EY162" s="11" t="s">
        <v>361</v>
      </c>
      <c r="EZ162" s="9" t="s">
        <v>1524</v>
      </c>
      <c r="FA162" s="11" t="s">
        <v>360</v>
      </c>
      <c r="FR162" s="16" t="str">
        <f t="shared" si="43"/>
        <v>MA</v>
      </c>
      <c r="FS162" s="11" t="s">
        <v>1233</v>
      </c>
      <c r="FT162" s="9" t="s">
        <v>276</v>
      </c>
      <c r="FU162" s="11" t="s">
        <v>276</v>
      </c>
      <c r="FV162" s="9" t="s">
        <v>193</v>
      </c>
      <c r="GD162" s="9" t="s">
        <v>411</v>
      </c>
      <c r="GE162" s="11" t="s">
        <v>193</v>
      </c>
      <c r="GF162" s="9"/>
      <c r="GH162" s="9"/>
      <c r="GI162" s="11" t="s">
        <v>134</v>
      </c>
      <c r="GJ162" s="9" t="s">
        <v>161</v>
      </c>
      <c r="GP162" s="12"/>
      <c r="GQ162" s="22" t="str">
        <f t="shared" si="44"/>
        <v>OK</v>
      </c>
      <c r="GW162" s="11" t="s">
        <v>2057</v>
      </c>
      <c r="GZ162" s="9" t="s">
        <v>134</v>
      </c>
      <c r="HA162" s="11" t="s">
        <v>161</v>
      </c>
      <c r="HE162" s="21"/>
      <c r="HF162" s="17" t="str">
        <f t="shared" si="45"/>
        <v>OK</v>
      </c>
      <c r="HH162" s="9" t="s">
        <v>190</v>
      </c>
      <c r="HM162" s="21"/>
      <c r="HN162" s="17" t="str">
        <f t="shared" si="46"/>
        <v>OK</v>
      </c>
      <c r="HQ162" s="11" t="s">
        <v>135</v>
      </c>
      <c r="HY162" s="19" t="str">
        <f t="shared" si="47"/>
        <v>OK</v>
      </c>
      <c r="HZ162" s="9" t="s">
        <v>135</v>
      </c>
      <c r="IF162" s="23">
        <v>41877</v>
      </c>
      <c r="IG162" s="23">
        <v>41908</v>
      </c>
      <c r="IH162" s="23"/>
      <c r="II162" s="23">
        <v>41910</v>
      </c>
      <c r="IJ162" s="23">
        <v>41963</v>
      </c>
      <c r="IK162" s="23"/>
    </row>
    <row r="163" spans="1:245" x14ac:dyDescent="0.25">
      <c r="A163" s="8">
        <v>1147920146130000</v>
      </c>
      <c r="B163" s="9" t="s">
        <v>65</v>
      </c>
      <c r="C163" s="10">
        <v>3143906</v>
      </c>
      <c r="D163" s="9" t="s">
        <v>413</v>
      </c>
      <c r="E163" s="10" t="s">
        <v>84</v>
      </c>
      <c r="I163" s="11" t="s">
        <v>101</v>
      </c>
      <c r="AH163" s="33">
        <f t="shared" si="48"/>
        <v>1</v>
      </c>
      <c r="AI163" s="11" t="s">
        <v>484</v>
      </c>
      <c r="AJ163" s="9" t="s">
        <v>84</v>
      </c>
      <c r="AO163" s="11" t="s">
        <v>1269</v>
      </c>
      <c r="AP163" s="9" t="s">
        <v>83</v>
      </c>
      <c r="AQ163" s="11" t="s">
        <v>97</v>
      </c>
      <c r="AR163" s="9" t="s">
        <v>484</v>
      </c>
      <c r="AS163" s="11" t="s">
        <v>1270</v>
      </c>
      <c r="AU163" s="11" t="s">
        <v>1243</v>
      </c>
      <c r="AV163" s="9" t="s">
        <v>83</v>
      </c>
      <c r="AW163" s="11" t="s">
        <v>95</v>
      </c>
      <c r="AX163" s="9" t="s">
        <v>484</v>
      </c>
      <c r="AY163" s="11" t="s">
        <v>1244</v>
      </c>
      <c r="BA163" s="11" t="s">
        <v>1525</v>
      </c>
      <c r="BB163" s="9" t="s">
        <v>90</v>
      </c>
      <c r="BM163" s="34">
        <f t="shared" si="38"/>
        <v>4</v>
      </c>
      <c r="BN163" s="9" t="s">
        <v>110</v>
      </c>
      <c r="BP163" s="9" t="s">
        <v>387</v>
      </c>
      <c r="BQ163" s="11" t="s">
        <v>134</v>
      </c>
      <c r="BR163" s="9" t="s">
        <v>135</v>
      </c>
      <c r="BS163" s="11" t="s">
        <v>1332</v>
      </c>
      <c r="BU163" s="11" t="s">
        <v>387</v>
      </c>
      <c r="BV163" s="9" t="s">
        <v>134</v>
      </c>
      <c r="BW163" s="11" t="s">
        <v>135</v>
      </c>
      <c r="CC163" s="11" t="s">
        <v>145</v>
      </c>
      <c r="CD163" s="9" t="s">
        <v>135</v>
      </c>
      <c r="CE163" s="20"/>
      <c r="CF163" s="16">
        <f t="shared" si="39"/>
        <v>0</v>
      </c>
      <c r="CG163" s="20"/>
      <c r="CH163" s="16">
        <f t="shared" si="40"/>
        <v>0</v>
      </c>
      <c r="CI163" s="20"/>
      <c r="CJ163" s="16">
        <f t="shared" si="41"/>
        <v>0</v>
      </c>
      <c r="CK163" s="11" t="s">
        <v>1531</v>
      </c>
      <c r="CL163" s="9" t="s">
        <v>334</v>
      </c>
      <c r="CM163" s="11" t="s">
        <v>134</v>
      </c>
      <c r="CN163" s="9" t="s">
        <v>163</v>
      </c>
      <c r="CO163" s="11" t="s">
        <v>1328</v>
      </c>
      <c r="CS163" s="11" t="s">
        <v>135</v>
      </c>
      <c r="CT163" s="12"/>
      <c r="CU163" s="11" t="s">
        <v>173</v>
      </c>
      <c r="CW163" s="67" t="s">
        <v>445</v>
      </c>
      <c r="DC163" s="11" t="s">
        <v>334</v>
      </c>
      <c r="DD163" s="9" t="s">
        <v>193</v>
      </c>
      <c r="DH163" s="9" t="s">
        <v>209</v>
      </c>
      <c r="DI163" s="11" t="s">
        <v>134</v>
      </c>
      <c r="DJ163" s="9" t="s">
        <v>163</v>
      </c>
      <c r="DK163" s="11" t="s">
        <v>1328</v>
      </c>
      <c r="DO163" s="11" t="s">
        <v>135</v>
      </c>
      <c r="DP163" s="12"/>
      <c r="DQ163" s="35" t="str">
        <f t="shared" si="42"/>
        <v>OK</v>
      </c>
      <c r="DR163" s="9" t="s">
        <v>173</v>
      </c>
      <c r="DT163" s="9" t="s">
        <v>445</v>
      </c>
      <c r="DZ163" s="9" t="s">
        <v>134</v>
      </c>
      <c r="EA163" s="11" t="s">
        <v>161</v>
      </c>
      <c r="EE163" s="21"/>
      <c r="EG163" s="11" t="s">
        <v>446</v>
      </c>
      <c r="EL163" s="12"/>
      <c r="EO163" s="11" t="s">
        <v>135</v>
      </c>
      <c r="EW163" s="10" t="s">
        <v>269</v>
      </c>
      <c r="EX163" s="9" t="s">
        <v>413</v>
      </c>
      <c r="EY163" s="11" t="s">
        <v>361</v>
      </c>
      <c r="EZ163" s="9" t="s">
        <v>484</v>
      </c>
      <c r="FA163" s="11" t="s">
        <v>360</v>
      </c>
      <c r="FB163" s="9" t="s">
        <v>1269</v>
      </c>
      <c r="FC163" s="11" t="s">
        <v>360</v>
      </c>
      <c r="FD163" s="9" t="s">
        <v>1243</v>
      </c>
      <c r="FE163" s="11" t="s">
        <v>360</v>
      </c>
      <c r="FF163" s="9" t="s">
        <v>1525</v>
      </c>
      <c r="FG163" s="11" t="s">
        <v>360</v>
      </c>
      <c r="FR163" s="16" t="str">
        <f t="shared" si="43"/>
        <v>MG</v>
      </c>
      <c r="FS163" s="11" t="s">
        <v>1290</v>
      </c>
      <c r="FT163" s="9" t="s">
        <v>277</v>
      </c>
      <c r="FU163" s="11" t="s">
        <v>276</v>
      </c>
      <c r="FV163" s="9" t="s">
        <v>193</v>
      </c>
      <c r="GD163" s="9" t="s">
        <v>209</v>
      </c>
      <c r="GE163" s="11" t="s">
        <v>195</v>
      </c>
      <c r="GF163" s="9" t="s">
        <v>902</v>
      </c>
      <c r="GH163" s="9"/>
      <c r="GI163" s="11" t="s">
        <v>134</v>
      </c>
      <c r="GJ163" s="9" t="s">
        <v>163</v>
      </c>
      <c r="GK163" s="11" t="s">
        <v>1328</v>
      </c>
      <c r="GO163" s="11" t="s">
        <v>135</v>
      </c>
      <c r="GP163" s="12"/>
      <c r="GQ163" s="22" t="str">
        <f t="shared" si="44"/>
        <v>OK</v>
      </c>
      <c r="GR163" s="9" t="s">
        <v>173</v>
      </c>
      <c r="GT163" s="9" t="s">
        <v>445</v>
      </c>
      <c r="GW163" s="11" t="s">
        <v>445</v>
      </c>
      <c r="GZ163" s="9" t="s">
        <v>134</v>
      </c>
      <c r="HA163" s="11" t="s">
        <v>161</v>
      </c>
      <c r="HE163" s="21"/>
      <c r="HF163" s="17" t="str">
        <f t="shared" si="45"/>
        <v>OK</v>
      </c>
      <c r="HH163" s="9" t="s">
        <v>446</v>
      </c>
      <c r="HM163" s="21"/>
      <c r="HN163" s="17" t="str">
        <f t="shared" si="46"/>
        <v>OK</v>
      </c>
      <c r="HQ163" s="11" t="s">
        <v>135</v>
      </c>
      <c r="HY163" s="19" t="str">
        <f t="shared" si="47"/>
        <v>OK</v>
      </c>
      <c r="HZ163" s="9" t="s">
        <v>134</v>
      </c>
      <c r="IA163" s="11" t="s">
        <v>270</v>
      </c>
      <c r="IE163" s="11" t="s">
        <v>135</v>
      </c>
      <c r="IF163" s="23">
        <v>41725</v>
      </c>
      <c r="IG163" s="23">
        <v>41725</v>
      </c>
      <c r="IH163" s="23">
        <v>41739</v>
      </c>
      <c r="II163" s="23">
        <v>41838</v>
      </c>
      <c r="IJ163" s="23">
        <v>41969</v>
      </c>
      <c r="IK163" s="23"/>
    </row>
    <row r="164" spans="1:245" x14ac:dyDescent="0.25">
      <c r="A164" s="8" t="s">
        <v>1236</v>
      </c>
      <c r="B164" s="9" t="s">
        <v>65</v>
      </c>
      <c r="C164" s="10">
        <v>3106200</v>
      </c>
      <c r="D164" s="9" t="s">
        <v>520</v>
      </c>
      <c r="E164" s="10" t="s">
        <v>89</v>
      </c>
      <c r="AH164" s="33">
        <f t="shared" si="48"/>
        <v>1</v>
      </c>
      <c r="AI164" s="11" t="s">
        <v>1258</v>
      </c>
      <c r="AJ164" s="9" t="s">
        <v>83</v>
      </c>
      <c r="AK164" s="11" t="s">
        <v>340</v>
      </c>
      <c r="AL164" s="9" t="s">
        <v>648</v>
      </c>
      <c r="AM164" s="11" t="s">
        <v>1244</v>
      </c>
      <c r="BM164" s="34">
        <f t="shared" si="38"/>
        <v>1</v>
      </c>
      <c r="BN164" s="9" t="s">
        <v>110</v>
      </c>
      <c r="BP164" s="9" t="s">
        <v>119</v>
      </c>
      <c r="BQ164" s="11" t="s">
        <v>135</v>
      </c>
      <c r="BR164" s="9" t="s">
        <v>134</v>
      </c>
      <c r="CC164" s="11" t="s">
        <v>145</v>
      </c>
      <c r="CD164" s="9" t="s">
        <v>135</v>
      </c>
      <c r="CE164" s="20"/>
      <c r="CF164" s="16">
        <f t="shared" si="39"/>
        <v>0</v>
      </c>
      <c r="CG164" s="20"/>
      <c r="CH164" s="16">
        <f t="shared" si="40"/>
        <v>0</v>
      </c>
      <c r="CI164" s="20"/>
      <c r="CJ164" s="16">
        <f t="shared" si="41"/>
        <v>0</v>
      </c>
      <c r="CK164" s="11" t="s">
        <v>1275</v>
      </c>
      <c r="CL164" s="9" t="s">
        <v>336</v>
      </c>
      <c r="CT164" s="12"/>
      <c r="CW164" s="67"/>
      <c r="DC164" s="11" t="s">
        <v>334</v>
      </c>
      <c r="DD164" s="9" t="s">
        <v>193</v>
      </c>
      <c r="DH164" s="9" t="s">
        <v>227</v>
      </c>
      <c r="DI164" s="11" t="s">
        <v>135</v>
      </c>
      <c r="DP164" s="12"/>
      <c r="DQ164" s="35" t="str">
        <f t="shared" si="42"/>
        <v>OK</v>
      </c>
      <c r="DZ164" s="9" t="s">
        <v>134</v>
      </c>
      <c r="EA164" s="11" t="s">
        <v>160</v>
      </c>
      <c r="EB164" s="9" t="s">
        <v>1258</v>
      </c>
      <c r="EE164" s="21">
        <v>5000</v>
      </c>
      <c r="EF164" s="9" t="s">
        <v>446</v>
      </c>
      <c r="EL164" s="12"/>
      <c r="EO164" s="11" t="s">
        <v>135</v>
      </c>
      <c r="EW164" s="10" t="s">
        <v>269</v>
      </c>
      <c r="EX164" s="9" t="s">
        <v>1258</v>
      </c>
      <c r="EY164" s="11" t="s">
        <v>361</v>
      </c>
      <c r="EZ164" s="9" t="s">
        <v>520</v>
      </c>
      <c r="FA164" s="11" t="s">
        <v>360</v>
      </c>
      <c r="FR164" s="16" t="str">
        <f t="shared" si="43"/>
        <v>MG</v>
      </c>
      <c r="FS164" s="11" t="s">
        <v>1290</v>
      </c>
      <c r="FT164" s="9" t="s">
        <v>277</v>
      </c>
      <c r="FU164" s="11" t="s">
        <v>277</v>
      </c>
      <c r="FV164" s="9" t="s">
        <v>193</v>
      </c>
      <c r="GD164" s="9" t="s">
        <v>209</v>
      </c>
      <c r="GE164" s="11" t="s">
        <v>193</v>
      </c>
      <c r="GF164" s="9"/>
      <c r="GH164" s="9"/>
      <c r="GI164" s="11" t="s">
        <v>135</v>
      </c>
      <c r="GP164" s="12"/>
      <c r="GQ164" s="22" t="str">
        <f t="shared" si="44"/>
        <v>OK</v>
      </c>
      <c r="GZ164" s="9" t="s">
        <v>134</v>
      </c>
      <c r="HA164" s="11" t="s">
        <v>160</v>
      </c>
      <c r="HB164" s="9" t="s">
        <v>1258</v>
      </c>
      <c r="HE164" s="21">
        <v>5000</v>
      </c>
      <c r="HF164" s="17" t="str">
        <f t="shared" si="45"/>
        <v>OK</v>
      </c>
      <c r="HG164" s="11" t="s">
        <v>446</v>
      </c>
      <c r="HM164" s="21"/>
      <c r="HN164" s="17" t="str">
        <f t="shared" si="46"/>
        <v>OK</v>
      </c>
      <c r="HQ164" s="11" t="s">
        <v>135</v>
      </c>
      <c r="HY164" s="19" t="str">
        <f t="shared" si="47"/>
        <v>OK</v>
      </c>
      <c r="HZ164" s="9" t="s">
        <v>135</v>
      </c>
      <c r="IE164" s="11" t="s">
        <v>134</v>
      </c>
      <c r="IF164" s="23">
        <v>41754</v>
      </c>
      <c r="IG164" s="23">
        <v>41754</v>
      </c>
      <c r="IH164" s="23"/>
      <c r="II164" s="23">
        <v>41789</v>
      </c>
      <c r="IJ164" s="23">
        <v>41823</v>
      </c>
      <c r="IK164" s="23">
        <v>41844</v>
      </c>
    </row>
    <row r="165" spans="1:245" x14ac:dyDescent="0.25">
      <c r="A165" s="8" t="s">
        <v>1237</v>
      </c>
      <c r="B165" s="9" t="s">
        <v>65</v>
      </c>
      <c r="C165" s="10">
        <v>3106200</v>
      </c>
      <c r="D165" s="9" t="s">
        <v>413</v>
      </c>
      <c r="E165" s="10" t="s">
        <v>84</v>
      </c>
      <c r="I165" s="11" t="s">
        <v>101</v>
      </c>
      <c r="AH165" s="33">
        <f t="shared" si="48"/>
        <v>1</v>
      </c>
      <c r="AI165" s="11" t="s">
        <v>1243</v>
      </c>
      <c r="AJ165" s="9" t="s">
        <v>83</v>
      </c>
      <c r="AK165" s="11" t="s">
        <v>95</v>
      </c>
      <c r="AL165" s="9" t="s">
        <v>484</v>
      </c>
      <c r="AM165" s="11" t="s">
        <v>1244</v>
      </c>
      <c r="BM165" s="34">
        <f t="shared" si="38"/>
        <v>1</v>
      </c>
      <c r="BN165" s="9" t="s">
        <v>104</v>
      </c>
      <c r="BO165" s="11" t="s">
        <v>113</v>
      </c>
      <c r="BP165" s="9" t="s">
        <v>387</v>
      </c>
      <c r="BQ165" s="11" t="s">
        <v>135</v>
      </c>
      <c r="BR165" s="9" t="s">
        <v>135</v>
      </c>
      <c r="CC165" s="11" t="s">
        <v>145</v>
      </c>
      <c r="CD165" s="9" t="s">
        <v>135</v>
      </c>
      <c r="CE165" s="20"/>
      <c r="CF165" s="16">
        <f t="shared" si="39"/>
        <v>0</v>
      </c>
      <c r="CG165" s="20"/>
      <c r="CH165" s="16">
        <f t="shared" si="40"/>
        <v>0</v>
      </c>
      <c r="CI165" s="20"/>
      <c r="CJ165" s="16">
        <f t="shared" si="41"/>
        <v>0</v>
      </c>
      <c r="CK165" s="11" t="s">
        <v>1276</v>
      </c>
      <c r="CL165" s="9" t="s">
        <v>334</v>
      </c>
      <c r="CM165" s="11" t="s">
        <v>134</v>
      </c>
      <c r="CN165" s="9" t="s">
        <v>160</v>
      </c>
      <c r="CO165" s="11">
        <v>0</v>
      </c>
      <c r="CP165" s="9" t="s">
        <v>1243</v>
      </c>
      <c r="CS165" s="11" t="s">
        <v>135</v>
      </c>
      <c r="CT165" s="12"/>
      <c r="CU165" s="11" t="s">
        <v>173</v>
      </c>
      <c r="CW165" s="67" t="s">
        <v>445</v>
      </c>
      <c r="DC165" s="11" t="s">
        <v>334</v>
      </c>
      <c r="DD165" s="9" t="s">
        <v>193</v>
      </c>
      <c r="DH165" s="9" t="s">
        <v>209</v>
      </c>
      <c r="DI165" s="11" t="s">
        <v>134</v>
      </c>
      <c r="DJ165" s="9" t="s">
        <v>160</v>
      </c>
      <c r="DK165" s="11">
        <v>0</v>
      </c>
      <c r="DL165" s="9" t="s">
        <v>1243</v>
      </c>
      <c r="DO165" s="11" t="s">
        <v>135</v>
      </c>
      <c r="DP165" s="12"/>
      <c r="DQ165" s="35" t="str">
        <f t="shared" si="42"/>
        <v>OK</v>
      </c>
      <c r="DR165" s="9" t="s">
        <v>173</v>
      </c>
      <c r="DT165" s="9" t="s">
        <v>445</v>
      </c>
      <c r="DZ165" s="9" t="s">
        <v>134</v>
      </c>
      <c r="EA165" s="11" t="s">
        <v>160</v>
      </c>
      <c r="EB165" s="9" t="s">
        <v>1243</v>
      </c>
      <c r="EE165" s="21">
        <v>5000</v>
      </c>
      <c r="EF165" s="9" t="s">
        <v>446</v>
      </c>
      <c r="EL165" s="12"/>
      <c r="EO165" s="11" t="s">
        <v>135</v>
      </c>
      <c r="EW165" s="10" t="s">
        <v>269</v>
      </c>
      <c r="EX165" s="9" t="s">
        <v>1243</v>
      </c>
      <c r="EY165" s="11" t="s">
        <v>361</v>
      </c>
      <c r="EZ165" s="9" t="s">
        <v>413</v>
      </c>
      <c r="FA165" s="11" t="s">
        <v>360</v>
      </c>
      <c r="FR165" s="16" t="str">
        <f t="shared" si="43"/>
        <v>MG</v>
      </c>
      <c r="FS165" s="11" t="s">
        <v>1291</v>
      </c>
      <c r="FT165" s="9" t="s">
        <v>277</v>
      </c>
      <c r="FU165" s="11" t="s">
        <v>277</v>
      </c>
      <c r="FV165" s="9" t="s">
        <v>193</v>
      </c>
      <c r="GD165" s="9" t="s">
        <v>209</v>
      </c>
      <c r="GE165" s="11" t="s">
        <v>193</v>
      </c>
      <c r="GF165" s="9"/>
      <c r="GH165" s="9"/>
      <c r="GI165" s="11" t="s">
        <v>134</v>
      </c>
      <c r="GJ165" s="9" t="s">
        <v>160</v>
      </c>
      <c r="GK165" s="11">
        <v>0</v>
      </c>
      <c r="GL165" s="9" t="s">
        <v>1243</v>
      </c>
      <c r="GO165" s="11" t="s">
        <v>135</v>
      </c>
      <c r="GP165" s="12"/>
      <c r="GQ165" s="22" t="str">
        <f t="shared" si="44"/>
        <v>OK</v>
      </c>
      <c r="GR165" s="9" t="s">
        <v>173</v>
      </c>
      <c r="GT165" s="9" t="s">
        <v>445</v>
      </c>
      <c r="GZ165" s="9" t="s">
        <v>134</v>
      </c>
      <c r="HA165" s="11" t="s">
        <v>160</v>
      </c>
      <c r="HB165" s="9" t="s">
        <v>1243</v>
      </c>
      <c r="HE165" s="21">
        <v>5000</v>
      </c>
      <c r="HF165" s="17" t="str">
        <f t="shared" si="45"/>
        <v>OK</v>
      </c>
      <c r="HG165" s="11" t="s">
        <v>446</v>
      </c>
      <c r="HM165" s="21"/>
      <c r="HN165" s="17" t="str">
        <f t="shared" si="46"/>
        <v>OK</v>
      </c>
      <c r="HQ165" s="11" t="s">
        <v>135</v>
      </c>
      <c r="HY165" s="19" t="str">
        <f t="shared" si="47"/>
        <v>OK</v>
      </c>
      <c r="HZ165" s="9" t="s">
        <v>134</v>
      </c>
      <c r="IA165" s="11" t="s">
        <v>269</v>
      </c>
      <c r="IB165" s="9" t="s">
        <v>270</v>
      </c>
      <c r="ID165" s="9" t="s">
        <v>209</v>
      </c>
      <c r="IE165" s="11" t="s">
        <v>135</v>
      </c>
      <c r="IF165" s="23">
        <v>41771</v>
      </c>
      <c r="IG165" s="23">
        <v>41771</v>
      </c>
      <c r="IH165" s="23">
        <v>41772</v>
      </c>
      <c r="II165" s="23">
        <v>41788</v>
      </c>
      <c r="IJ165" s="23">
        <v>41823</v>
      </c>
      <c r="IK165" s="23"/>
    </row>
    <row r="166" spans="1:245" x14ac:dyDescent="0.25">
      <c r="A166" s="8" t="s">
        <v>1238</v>
      </c>
      <c r="B166" s="9" t="s">
        <v>65</v>
      </c>
      <c r="C166" s="10">
        <v>3106200</v>
      </c>
      <c r="D166" s="9" t="s">
        <v>413</v>
      </c>
      <c r="E166" s="10" t="s">
        <v>84</v>
      </c>
      <c r="I166" s="11" t="s">
        <v>101</v>
      </c>
      <c r="AH166" s="33">
        <f t="shared" si="48"/>
        <v>1</v>
      </c>
      <c r="AI166" s="11" t="s">
        <v>1259</v>
      </c>
      <c r="AJ166" s="9" t="s">
        <v>90</v>
      </c>
      <c r="AO166" s="11" t="s">
        <v>1260</v>
      </c>
      <c r="AP166" s="9" t="s">
        <v>83</v>
      </c>
      <c r="AQ166" s="11" t="s">
        <v>96</v>
      </c>
      <c r="AR166" s="9" t="s">
        <v>484</v>
      </c>
      <c r="AS166" s="11" t="s">
        <v>1244</v>
      </c>
      <c r="AU166" s="11" t="s">
        <v>1243</v>
      </c>
      <c r="AV166" s="9" t="s">
        <v>83</v>
      </c>
      <c r="AW166" s="11" t="s">
        <v>95</v>
      </c>
      <c r="AX166" s="9" t="s">
        <v>484</v>
      </c>
      <c r="AY166" s="11" t="s">
        <v>1244</v>
      </c>
      <c r="BM166" s="34">
        <f t="shared" si="38"/>
        <v>3</v>
      </c>
      <c r="BN166" s="9" t="s">
        <v>107</v>
      </c>
      <c r="BP166" s="9" t="s">
        <v>387</v>
      </c>
      <c r="BQ166" s="11" t="s">
        <v>135</v>
      </c>
      <c r="BR166" s="9" t="s">
        <v>135</v>
      </c>
      <c r="CC166" s="11" t="s">
        <v>145</v>
      </c>
      <c r="CD166" s="9" t="s">
        <v>135</v>
      </c>
      <c r="CE166" s="20"/>
      <c r="CF166" s="16">
        <f t="shared" si="39"/>
        <v>0</v>
      </c>
      <c r="CG166" s="20"/>
      <c r="CH166" s="16">
        <f t="shared" si="40"/>
        <v>0</v>
      </c>
      <c r="CI166" s="20"/>
      <c r="CJ166" s="16">
        <f t="shared" si="41"/>
        <v>0</v>
      </c>
      <c r="CK166" s="11" t="s">
        <v>1277</v>
      </c>
      <c r="CL166" s="9" t="s">
        <v>334</v>
      </c>
      <c r="CM166" s="11" t="s">
        <v>134</v>
      </c>
      <c r="CN166" s="9" t="s">
        <v>160</v>
      </c>
      <c r="CO166" s="11">
        <v>0</v>
      </c>
      <c r="CP166" s="9" t="s">
        <v>1259</v>
      </c>
      <c r="CQ166" s="11" t="s">
        <v>1260</v>
      </c>
      <c r="CR166" s="9" t="s">
        <v>1243</v>
      </c>
      <c r="CS166" s="11" t="s">
        <v>135</v>
      </c>
      <c r="CT166" s="12"/>
      <c r="CU166" s="11" t="s">
        <v>173</v>
      </c>
      <c r="CW166" s="67" t="s">
        <v>445</v>
      </c>
      <c r="DC166" s="11" t="s">
        <v>334</v>
      </c>
      <c r="DD166" s="9" t="s">
        <v>193</v>
      </c>
      <c r="DH166" s="9" t="s">
        <v>209</v>
      </c>
      <c r="DI166" s="11" t="s">
        <v>134</v>
      </c>
      <c r="DJ166" s="9" t="s">
        <v>160</v>
      </c>
      <c r="DK166" s="11">
        <v>0</v>
      </c>
      <c r="DL166" s="9" t="s">
        <v>1259</v>
      </c>
      <c r="DM166" s="11" t="s">
        <v>1260</v>
      </c>
      <c r="DN166" s="9" t="s">
        <v>1243</v>
      </c>
      <c r="DO166" s="11" t="s">
        <v>135</v>
      </c>
      <c r="DP166" s="12"/>
      <c r="DQ166" s="35" t="str">
        <f t="shared" si="42"/>
        <v>OK</v>
      </c>
      <c r="DR166" s="9" t="s">
        <v>173</v>
      </c>
      <c r="DT166" s="9" t="s">
        <v>445</v>
      </c>
      <c r="DZ166" s="9" t="s">
        <v>134</v>
      </c>
      <c r="EA166" s="11" t="s">
        <v>160</v>
      </c>
      <c r="EB166" s="9" t="s">
        <v>1259</v>
      </c>
      <c r="EC166" s="11" t="s">
        <v>1260</v>
      </c>
      <c r="ED166" s="9" t="s">
        <v>1243</v>
      </c>
      <c r="EE166" s="21">
        <v>5000</v>
      </c>
      <c r="EF166" s="9" t="s">
        <v>446</v>
      </c>
      <c r="EL166" s="12"/>
      <c r="EO166" s="11" t="s">
        <v>135</v>
      </c>
      <c r="EW166" s="10" t="s">
        <v>269</v>
      </c>
      <c r="EX166" s="9" t="s">
        <v>1259</v>
      </c>
      <c r="EY166" s="11" t="s">
        <v>361</v>
      </c>
      <c r="EZ166" s="9" t="s">
        <v>1243</v>
      </c>
      <c r="FA166" s="11" t="s">
        <v>361</v>
      </c>
      <c r="FB166" s="9" t="s">
        <v>1260</v>
      </c>
      <c r="FC166" s="11" t="s">
        <v>362</v>
      </c>
      <c r="FD166" s="9" t="s">
        <v>413</v>
      </c>
      <c r="FE166" s="11" t="s">
        <v>360</v>
      </c>
      <c r="FR166" s="16" t="str">
        <f t="shared" si="43"/>
        <v>MG</v>
      </c>
      <c r="FS166" s="11" t="s">
        <v>1291</v>
      </c>
      <c r="FT166" s="9" t="s">
        <v>276</v>
      </c>
      <c r="FU166" s="11" t="s">
        <v>276</v>
      </c>
      <c r="FV166" s="9" t="s">
        <v>193</v>
      </c>
      <c r="GD166" s="9" t="s">
        <v>209</v>
      </c>
      <c r="GE166" s="11" t="s">
        <v>195</v>
      </c>
      <c r="GF166" s="9" t="s">
        <v>203</v>
      </c>
      <c r="GG166" s="11" t="s">
        <v>1260</v>
      </c>
      <c r="GH166" s="9"/>
      <c r="GI166" s="11" t="s">
        <v>134</v>
      </c>
      <c r="GJ166" s="9" t="s">
        <v>160</v>
      </c>
      <c r="GK166" s="11">
        <v>0</v>
      </c>
      <c r="GL166" s="9" t="s">
        <v>1259</v>
      </c>
      <c r="GN166" s="9" t="s">
        <v>1243</v>
      </c>
      <c r="GO166" s="11" t="s">
        <v>135</v>
      </c>
      <c r="GP166" s="12"/>
      <c r="GQ166" s="22" t="str">
        <f t="shared" si="44"/>
        <v>OK</v>
      </c>
      <c r="GR166" s="9" t="s">
        <v>173</v>
      </c>
      <c r="GT166" s="9" t="s">
        <v>445</v>
      </c>
      <c r="GZ166" s="9" t="s">
        <v>134</v>
      </c>
      <c r="HA166" s="11" t="s">
        <v>160</v>
      </c>
      <c r="HB166" s="9" t="s">
        <v>1259</v>
      </c>
      <c r="HD166" s="9" t="s">
        <v>1243</v>
      </c>
      <c r="HE166" s="21">
        <v>5000</v>
      </c>
      <c r="HF166" s="17" t="str">
        <f t="shared" si="45"/>
        <v>OK</v>
      </c>
      <c r="HG166" s="11" t="s">
        <v>446</v>
      </c>
      <c r="HM166" s="21"/>
      <c r="HN166" s="17" t="str">
        <f t="shared" si="46"/>
        <v>OK</v>
      </c>
      <c r="HQ166" s="11" t="s">
        <v>135</v>
      </c>
      <c r="HY166" s="19" t="str">
        <f t="shared" si="47"/>
        <v>OK</v>
      </c>
      <c r="HZ166" s="9" t="s">
        <v>134</v>
      </c>
      <c r="IA166" s="11" t="s">
        <v>270</v>
      </c>
      <c r="IB166" s="9" t="s">
        <v>271</v>
      </c>
      <c r="ID166" s="9" t="s">
        <v>209</v>
      </c>
      <c r="IE166" s="11" t="s">
        <v>134</v>
      </c>
      <c r="IF166" s="23">
        <v>41788</v>
      </c>
      <c r="IG166" s="23">
        <v>41788</v>
      </c>
      <c r="IH166" s="23">
        <v>41789</v>
      </c>
      <c r="II166" s="23">
        <v>41796</v>
      </c>
      <c r="IJ166" s="23">
        <v>41830</v>
      </c>
      <c r="IK166" s="23">
        <v>42326</v>
      </c>
    </row>
    <row r="167" spans="1:245" x14ac:dyDescent="0.25">
      <c r="A167" s="8" t="s">
        <v>1239</v>
      </c>
      <c r="B167" s="9" t="s">
        <v>65</v>
      </c>
      <c r="C167" s="10">
        <v>3106200</v>
      </c>
      <c r="D167" s="9" t="s">
        <v>413</v>
      </c>
      <c r="E167" s="10" t="s">
        <v>84</v>
      </c>
      <c r="I167" s="11" t="s">
        <v>101</v>
      </c>
      <c r="AH167" s="33">
        <f t="shared" si="48"/>
        <v>1</v>
      </c>
      <c r="AI167" s="11" t="s">
        <v>1261</v>
      </c>
      <c r="AJ167" s="9" t="s">
        <v>90</v>
      </c>
      <c r="AO167" s="11" t="s">
        <v>1262</v>
      </c>
      <c r="AP167" s="9" t="s">
        <v>83</v>
      </c>
      <c r="AQ167" s="11" t="s">
        <v>98</v>
      </c>
      <c r="AR167" s="9" t="s">
        <v>629</v>
      </c>
      <c r="AS167" s="11" t="s">
        <v>1263</v>
      </c>
      <c r="AU167" s="11" t="s">
        <v>1264</v>
      </c>
      <c r="AV167" s="9" t="s">
        <v>83</v>
      </c>
      <c r="AW167" s="11" t="s">
        <v>94</v>
      </c>
      <c r="AX167" s="9" t="s">
        <v>484</v>
      </c>
      <c r="AY167" s="11" t="s">
        <v>1265</v>
      </c>
      <c r="BM167" s="34">
        <f t="shared" si="38"/>
        <v>3</v>
      </c>
      <c r="BN167" s="9" t="s">
        <v>107</v>
      </c>
      <c r="BP167" s="9" t="s">
        <v>119</v>
      </c>
      <c r="BQ167" s="11" t="s">
        <v>135</v>
      </c>
      <c r="BR167" s="9" t="s">
        <v>135</v>
      </c>
      <c r="CC167" s="11" t="s">
        <v>145</v>
      </c>
      <c r="CD167" s="9" t="s">
        <v>135</v>
      </c>
      <c r="CE167" s="20"/>
      <c r="CF167" s="16">
        <f t="shared" si="39"/>
        <v>0</v>
      </c>
      <c r="CG167" s="20"/>
      <c r="CH167" s="16">
        <f t="shared" si="40"/>
        <v>0</v>
      </c>
      <c r="CI167" s="20"/>
      <c r="CJ167" s="16">
        <f t="shared" si="41"/>
        <v>0</v>
      </c>
      <c r="CK167" s="11" t="s">
        <v>1278</v>
      </c>
      <c r="CL167" s="9" t="s">
        <v>334</v>
      </c>
      <c r="CM167" s="11" t="s">
        <v>134</v>
      </c>
      <c r="CN167" s="9" t="s">
        <v>160</v>
      </c>
      <c r="CO167" s="11">
        <v>48</v>
      </c>
      <c r="CP167" s="9" t="s">
        <v>1261</v>
      </c>
      <c r="CQ167" s="11" t="s">
        <v>1262</v>
      </c>
      <c r="CS167" s="11" t="s">
        <v>134</v>
      </c>
      <c r="CT167" s="12">
        <v>25000</v>
      </c>
      <c r="CU167" s="11" t="s">
        <v>173</v>
      </c>
      <c r="CW167" s="67" t="s">
        <v>445</v>
      </c>
      <c r="DC167" s="11" t="s">
        <v>334</v>
      </c>
      <c r="DD167" s="9" t="s">
        <v>195</v>
      </c>
      <c r="DE167" s="11" t="s">
        <v>203</v>
      </c>
      <c r="DF167" s="9" t="s">
        <v>1264</v>
      </c>
      <c r="DH167" s="9" t="s">
        <v>225</v>
      </c>
      <c r="DI167" s="11" t="s">
        <v>134</v>
      </c>
      <c r="DJ167" s="9" t="s">
        <v>161</v>
      </c>
      <c r="DP167" s="12"/>
      <c r="DQ167" s="35" t="str">
        <f t="shared" si="42"/>
        <v>OK</v>
      </c>
      <c r="DW167" s="11" t="s">
        <v>445</v>
      </c>
      <c r="DZ167" s="9" t="s">
        <v>134</v>
      </c>
      <c r="EA167" s="11" t="s">
        <v>161</v>
      </c>
      <c r="EE167" s="21"/>
      <c r="EG167" s="11" t="s">
        <v>446</v>
      </c>
      <c r="EL167" s="12"/>
      <c r="EO167" s="11" t="s">
        <v>135</v>
      </c>
      <c r="EW167" s="10" t="s">
        <v>269</v>
      </c>
      <c r="EX167" s="9" t="s">
        <v>413</v>
      </c>
      <c r="EY167" s="11" t="s">
        <v>361</v>
      </c>
      <c r="EZ167" s="9" t="s">
        <v>1261</v>
      </c>
      <c r="FA167" s="11" t="s">
        <v>360</v>
      </c>
      <c r="FB167" s="9" t="s">
        <v>1262</v>
      </c>
      <c r="FC167" s="11" t="s">
        <v>360</v>
      </c>
      <c r="FR167" s="16" t="str">
        <f t="shared" si="43"/>
        <v>MG</v>
      </c>
      <c r="FS167" s="11" t="s">
        <v>1290</v>
      </c>
      <c r="FT167" s="9" t="s">
        <v>276</v>
      </c>
      <c r="FU167" s="11" t="s">
        <v>276</v>
      </c>
      <c r="FV167" s="9" t="s">
        <v>193</v>
      </c>
      <c r="GD167" s="9" t="s">
        <v>209</v>
      </c>
      <c r="GE167" s="11" t="s">
        <v>193</v>
      </c>
      <c r="GF167" s="9"/>
      <c r="GH167" s="9"/>
      <c r="GI167" s="11" t="s">
        <v>134</v>
      </c>
      <c r="GJ167" s="9" t="s">
        <v>161</v>
      </c>
      <c r="GP167" s="12"/>
      <c r="GQ167" s="22" t="str">
        <f t="shared" si="44"/>
        <v>OK</v>
      </c>
      <c r="GW167" s="11" t="s">
        <v>445</v>
      </c>
      <c r="GZ167" s="9" t="s">
        <v>134</v>
      </c>
      <c r="HA167" s="11" t="s">
        <v>161</v>
      </c>
      <c r="HE167" s="21"/>
      <c r="HF167" s="17" t="str">
        <f t="shared" si="45"/>
        <v>OK</v>
      </c>
      <c r="HH167" s="9" t="s">
        <v>446</v>
      </c>
      <c r="HM167" s="21"/>
      <c r="HN167" s="17" t="str">
        <f t="shared" si="46"/>
        <v>OK</v>
      </c>
      <c r="HQ167" s="11" t="s">
        <v>135</v>
      </c>
      <c r="HY167" s="19" t="str">
        <f t="shared" si="47"/>
        <v>OK</v>
      </c>
      <c r="HZ167" s="9" t="s">
        <v>135</v>
      </c>
      <c r="IE167" s="11" t="s">
        <v>134</v>
      </c>
      <c r="IF167" s="23">
        <v>41795</v>
      </c>
      <c r="IG167" s="23">
        <v>41795</v>
      </c>
      <c r="IH167" s="23">
        <v>41799</v>
      </c>
      <c r="II167" s="23">
        <v>41844</v>
      </c>
      <c r="IJ167" s="23">
        <v>41856</v>
      </c>
      <c r="IK167" s="23">
        <v>41859</v>
      </c>
    </row>
    <row r="168" spans="1:245" x14ac:dyDescent="0.25">
      <c r="A168" s="8" t="s">
        <v>1240</v>
      </c>
      <c r="B168" s="9" t="s">
        <v>65</v>
      </c>
      <c r="C168" s="10">
        <v>3170701</v>
      </c>
      <c r="D168" s="9" t="s">
        <v>413</v>
      </c>
      <c r="E168" s="10" t="s">
        <v>84</v>
      </c>
      <c r="I168" s="11" t="s">
        <v>101</v>
      </c>
      <c r="AH168" s="33">
        <f t="shared" si="48"/>
        <v>1</v>
      </c>
      <c r="AI168" s="11" t="s">
        <v>1261</v>
      </c>
      <c r="AJ168" s="9" t="s">
        <v>90</v>
      </c>
      <c r="AO168" s="11" t="s">
        <v>1266</v>
      </c>
      <c r="AP168" s="9" t="s">
        <v>90</v>
      </c>
      <c r="AU168" s="11" t="s">
        <v>1243</v>
      </c>
      <c r="AV168" s="9" t="s">
        <v>83</v>
      </c>
      <c r="AW168" s="11" t="s">
        <v>95</v>
      </c>
      <c r="AX168" s="9" t="s">
        <v>484</v>
      </c>
      <c r="AY168" s="11" t="s">
        <v>1244</v>
      </c>
      <c r="BM168" s="34">
        <f t="shared" si="38"/>
        <v>3</v>
      </c>
      <c r="BN168" s="9" t="s">
        <v>107</v>
      </c>
      <c r="BP168" s="9" t="s">
        <v>119</v>
      </c>
      <c r="BQ168" s="11" t="s">
        <v>135</v>
      </c>
      <c r="BR168" s="9" t="s">
        <v>135</v>
      </c>
      <c r="CC168" s="11" t="s">
        <v>145</v>
      </c>
      <c r="CD168" s="9" t="s">
        <v>135</v>
      </c>
      <c r="CE168" s="20"/>
      <c r="CF168" s="16">
        <f t="shared" si="39"/>
        <v>0</v>
      </c>
      <c r="CG168" s="20"/>
      <c r="CH168" s="16">
        <f t="shared" si="40"/>
        <v>0</v>
      </c>
      <c r="CI168" s="20"/>
      <c r="CJ168" s="16">
        <f t="shared" si="41"/>
        <v>0</v>
      </c>
      <c r="CK168" s="11" t="s">
        <v>1279</v>
      </c>
      <c r="CL168" s="9" t="s">
        <v>334</v>
      </c>
      <c r="CM168" s="11" t="s">
        <v>134</v>
      </c>
      <c r="CN168" s="9" t="s">
        <v>160</v>
      </c>
      <c r="CO168" s="11">
        <v>24</v>
      </c>
      <c r="CP168" s="9" t="s">
        <v>1261</v>
      </c>
      <c r="CS168" s="11" t="s">
        <v>134</v>
      </c>
      <c r="CT168" s="12">
        <v>25000</v>
      </c>
      <c r="CU168" s="11" t="s">
        <v>173</v>
      </c>
      <c r="CW168" s="67" t="s">
        <v>445</v>
      </c>
      <c r="DC168" s="11" t="s">
        <v>334</v>
      </c>
      <c r="DD168" s="9" t="s">
        <v>195</v>
      </c>
      <c r="DE168" s="11" t="s">
        <v>203</v>
      </c>
      <c r="DF168" s="9" t="s">
        <v>1266</v>
      </c>
      <c r="DG168" s="11" t="s">
        <v>1243</v>
      </c>
      <c r="DH168" s="9" t="s">
        <v>209</v>
      </c>
      <c r="DI168" s="11" t="s">
        <v>134</v>
      </c>
      <c r="DJ168" s="9" t="s">
        <v>160</v>
      </c>
      <c r="DK168" s="11">
        <v>24</v>
      </c>
      <c r="DL168" s="9" t="s">
        <v>1261</v>
      </c>
      <c r="DO168" s="11" t="s">
        <v>134</v>
      </c>
      <c r="DP168" s="12">
        <v>25000</v>
      </c>
      <c r="DQ168" s="35" t="str">
        <f t="shared" si="42"/>
        <v>OK</v>
      </c>
      <c r="DR168" s="9" t="s">
        <v>173</v>
      </c>
      <c r="DT168" s="9" t="s">
        <v>445</v>
      </c>
      <c r="DZ168" s="9" t="s">
        <v>134</v>
      </c>
      <c r="EA168" s="11" t="s">
        <v>160</v>
      </c>
      <c r="EB168" s="9" t="s">
        <v>1261</v>
      </c>
      <c r="EE168" s="21">
        <v>5000</v>
      </c>
      <c r="EF168" s="9" t="s">
        <v>446</v>
      </c>
      <c r="EL168" s="12"/>
      <c r="EO168" s="11" t="s">
        <v>135</v>
      </c>
      <c r="EW168" s="10" t="s">
        <v>269</v>
      </c>
      <c r="EX168" s="9" t="s">
        <v>1261</v>
      </c>
      <c r="EY168" s="11" t="s">
        <v>361</v>
      </c>
      <c r="EZ168" s="9" t="s">
        <v>413</v>
      </c>
      <c r="FA168" s="11" t="s">
        <v>360</v>
      </c>
      <c r="FR168" s="16" t="str">
        <f t="shared" si="43"/>
        <v>MG</v>
      </c>
      <c r="FS168" s="11" t="s">
        <v>1290</v>
      </c>
      <c r="FT168" s="9" t="s">
        <v>276</v>
      </c>
      <c r="FU168" s="11" t="s">
        <v>276</v>
      </c>
      <c r="FV168" s="9" t="s">
        <v>193</v>
      </c>
      <c r="GD168" s="9" t="s">
        <v>209</v>
      </c>
      <c r="GE168" s="11" t="s">
        <v>195</v>
      </c>
      <c r="GF168" s="9" t="s">
        <v>203</v>
      </c>
      <c r="GG168" s="11" t="s">
        <v>1266</v>
      </c>
      <c r="GH168" s="9" t="s">
        <v>1243</v>
      </c>
      <c r="GI168" s="11" t="s">
        <v>135</v>
      </c>
      <c r="GP168" s="12"/>
      <c r="GQ168" s="22" t="str">
        <f t="shared" si="44"/>
        <v>OK</v>
      </c>
      <c r="GZ168" s="9" t="s">
        <v>134</v>
      </c>
      <c r="HA168" s="11" t="s">
        <v>160</v>
      </c>
      <c r="HB168" s="9" t="s">
        <v>1261</v>
      </c>
      <c r="HE168" s="21">
        <v>5000</v>
      </c>
      <c r="HF168" s="17" t="str">
        <f t="shared" si="45"/>
        <v>OK</v>
      </c>
      <c r="HG168" s="11" t="s">
        <v>446</v>
      </c>
      <c r="HM168" s="21"/>
      <c r="HN168" s="17" t="str">
        <f t="shared" si="46"/>
        <v>OK</v>
      </c>
      <c r="HQ168" s="11" t="s">
        <v>135</v>
      </c>
      <c r="HY168" s="19" t="str">
        <f t="shared" si="47"/>
        <v>OK</v>
      </c>
      <c r="HZ168" s="9" t="s">
        <v>134</v>
      </c>
      <c r="IA168" s="11" t="s">
        <v>271</v>
      </c>
      <c r="ID168" s="9" t="s">
        <v>209</v>
      </c>
      <c r="IE168" s="11" t="s">
        <v>134</v>
      </c>
      <c r="IF168" s="23">
        <v>41806</v>
      </c>
      <c r="IG168" s="23">
        <v>41806</v>
      </c>
      <c r="IH168" s="23">
        <v>41806</v>
      </c>
      <c r="II168" s="23">
        <v>41821</v>
      </c>
      <c r="IJ168" s="23">
        <v>41838</v>
      </c>
      <c r="IK168" s="23">
        <v>42418</v>
      </c>
    </row>
    <row r="169" spans="1:245" x14ac:dyDescent="0.25">
      <c r="A169" s="8" t="s">
        <v>1241</v>
      </c>
      <c r="B169" s="9" t="s">
        <v>65</v>
      </c>
      <c r="C169" s="10">
        <v>3106200</v>
      </c>
      <c r="D169" s="9" t="s">
        <v>413</v>
      </c>
      <c r="E169" s="10" t="s">
        <v>84</v>
      </c>
      <c r="I169" s="11" t="s">
        <v>101</v>
      </c>
      <c r="AH169" s="33">
        <f t="shared" si="48"/>
        <v>1</v>
      </c>
      <c r="AI169" s="11" t="s">
        <v>1243</v>
      </c>
      <c r="AJ169" s="9" t="s">
        <v>83</v>
      </c>
      <c r="AK169" s="11" t="s">
        <v>95</v>
      </c>
      <c r="AL169" s="9" t="s">
        <v>484</v>
      </c>
      <c r="AM169" s="11" t="s">
        <v>1244</v>
      </c>
      <c r="BM169" s="34">
        <f t="shared" si="38"/>
        <v>1</v>
      </c>
      <c r="BN169" s="9" t="s">
        <v>104</v>
      </c>
      <c r="BO169" s="11" t="s">
        <v>113</v>
      </c>
      <c r="BP169" s="9" t="s">
        <v>387</v>
      </c>
      <c r="BQ169" s="11" t="s">
        <v>135</v>
      </c>
      <c r="BR169" s="9" t="s">
        <v>135</v>
      </c>
      <c r="CC169" s="11" t="s">
        <v>145</v>
      </c>
      <c r="CD169" s="9" t="s">
        <v>135</v>
      </c>
      <c r="CE169" s="20"/>
      <c r="CF169" s="16">
        <f t="shared" si="39"/>
        <v>0</v>
      </c>
      <c r="CG169" s="20"/>
      <c r="CH169" s="16">
        <f t="shared" si="40"/>
        <v>0</v>
      </c>
      <c r="CI169" s="20"/>
      <c r="CJ169" s="16">
        <f t="shared" si="41"/>
        <v>0</v>
      </c>
      <c r="CK169" s="11" t="s">
        <v>1280</v>
      </c>
      <c r="CL169" s="9" t="s">
        <v>334</v>
      </c>
      <c r="CM169" s="11" t="s">
        <v>134</v>
      </c>
      <c r="CN169" s="9" t="s">
        <v>161</v>
      </c>
      <c r="CT169" s="12"/>
      <c r="CW169" s="67"/>
      <c r="CZ169" s="9" t="s">
        <v>445</v>
      </c>
      <c r="DC169" s="11" t="s">
        <v>334</v>
      </c>
      <c r="DD169" s="9" t="s">
        <v>193</v>
      </c>
      <c r="DH169" s="9" t="s">
        <v>209</v>
      </c>
      <c r="DI169" s="11" t="s">
        <v>134</v>
      </c>
      <c r="DJ169" s="9" t="s">
        <v>161</v>
      </c>
      <c r="DP169" s="12"/>
      <c r="DQ169" s="35" t="str">
        <f t="shared" si="42"/>
        <v>OK</v>
      </c>
      <c r="DW169" s="11" t="s">
        <v>445</v>
      </c>
      <c r="DZ169" s="9" t="s">
        <v>134</v>
      </c>
      <c r="EA169" s="11" t="s">
        <v>161</v>
      </c>
      <c r="EE169" s="21"/>
      <c r="EG169" s="11" t="s">
        <v>446</v>
      </c>
      <c r="EL169" s="12"/>
      <c r="EO169" s="11" t="s">
        <v>135</v>
      </c>
      <c r="EW169" s="10" t="s">
        <v>269</v>
      </c>
      <c r="EX169" s="9" t="s">
        <v>413</v>
      </c>
      <c r="EY169" s="11" t="s">
        <v>361</v>
      </c>
      <c r="EZ169" s="9" t="s">
        <v>1243</v>
      </c>
      <c r="FA169" s="11" t="s">
        <v>360</v>
      </c>
      <c r="FR169" s="16" t="str">
        <f t="shared" si="43"/>
        <v>MG</v>
      </c>
      <c r="FS169" s="11" t="s">
        <v>1292</v>
      </c>
      <c r="FT169" s="9" t="s">
        <v>277</v>
      </c>
      <c r="FU169" s="11" t="s">
        <v>277</v>
      </c>
      <c r="FV169" s="9" t="s">
        <v>193</v>
      </c>
      <c r="GD169" s="9" t="s">
        <v>209</v>
      </c>
      <c r="GE169" s="11" t="s">
        <v>193</v>
      </c>
      <c r="GF169" s="9"/>
      <c r="GH169" s="9"/>
      <c r="GI169" s="11" t="s">
        <v>134</v>
      </c>
      <c r="GJ169" s="9" t="s">
        <v>161</v>
      </c>
      <c r="GP169" s="12"/>
      <c r="GQ169" s="22" t="str">
        <f t="shared" si="44"/>
        <v>OK</v>
      </c>
      <c r="GW169" s="11" t="s">
        <v>445</v>
      </c>
      <c r="GZ169" s="9" t="s">
        <v>134</v>
      </c>
      <c r="HA169" s="11" t="s">
        <v>161</v>
      </c>
      <c r="HE169" s="21"/>
      <c r="HF169" s="17" t="str">
        <f t="shared" si="45"/>
        <v>OK</v>
      </c>
      <c r="HH169" s="9" t="s">
        <v>446</v>
      </c>
      <c r="HM169" s="21"/>
      <c r="HN169" s="17" t="str">
        <f t="shared" si="46"/>
        <v>OK</v>
      </c>
      <c r="HQ169" s="11" t="s">
        <v>135</v>
      </c>
      <c r="HY169" s="19" t="str">
        <f t="shared" si="47"/>
        <v>OK</v>
      </c>
      <c r="HZ169" s="9" t="s">
        <v>134</v>
      </c>
      <c r="IA169" s="11" t="s">
        <v>270</v>
      </c>
      <c r="IB169" s="9" t="s">
        <v>271</v>
      </c>
      <c r="ID169" s="9" t="s">
        <v>209</v>
      </c>
      <c r="IE169" s="11" t="s">
        <v>134</v>
      </c>
      <c r="IF169" s="23">
        <v>41815</v>
      </c>
      <c r="IG169" s="23">
        <v>41815</v>
      </c>
      <c r="IH169" s="23">
        <v>41816</v>
      </c>
      <c r="II169" s="23">
        <v>41837</v>
      </c>
      <c r="IJ169" s="23">
        <v>41843</v>
      </c>
      <c r="IK169" s="23">
        <v>41920</v>
      </c>
    </row>
    <row r="170" spans="1:245" x14ac:dyDescent="0.25">
      <c r="A170" s="8" t="s">
        <v>1242</v>
      </c>
      <c r="B170" s="9" t="s">
        <v>65</v>
      </c>
      <c r="C170" s="10">
        <v>3106200</v>
      </c>
      <c r="D170" s="9" t="s">
        <v>1243</v>
      </c>
      <c r="E170" s="10" t="s">
        <v>83</v>
      </c>
      <c r="F170" s="9" t="s">
        <v>95</v>
      </c>
      <c r="G170" s="10" t="s">
        <v>484</v>
      </c>
      <c r="H170" s="9" t="s">
        <v>1244</v>
      </c>
      <c r="AH170" s="33">
        <f t="shared" si="48"/>
        <v>1</v>
      </c>
      <c r="AI170" s="11" t="s">
        <v>413</v>
      </c>
      <c r="AJ170" s="9" t="s">
        <v>84</v>
      </c>
      <c r="AN170" s="9" t="s">
        <v>101</v>
      </c>
      <c r="BM170" s="34">
        <f t="shared" si="38"/>
        <v>1</v>
      </c>
      <c r="BN170" s="9" t="s">
        <v>111</v>
      </c>
      <c r="BP170" s="9" t="s">
        <v>119</v>
      </c>
      <c r="BQ170" s="11" t="s">
        <v>135</v>
      </c>
      <c r="BR170" s="9" t="s">
        <v>135</v>
      </c>
      <c r="BS170" s="11" t="s">
        <v>104</v>
      </c>
      <c r="BT170" s="9" t="s">
        <v>113</v>
      </c>
      <c r="BU170" s="11" t="s">
        <v>119</v>
      </c>
      <c r="BV170" s="9" t="s">
        <v>135</v>
      </c>
      <c r="BW170" s="11" t="s">
        <v>135</v>
      </c>
      <c r="BX170" s="9" t="s">
        <v>104</v>
      </c>
      <c r="BY170" s="11" t="s">
        <v>114</v>
      </c>
      <c r="BZ170" s="9" t="s">
        <v>119</v>
      </c>
      <c r="CA170" s="11" t="s">
        <v>135</v>
      </c>
      <c r="CB170" s="9" t="s">
        <v>135</v>
      </c>
      <c r="CC170" s="11" t="s">
        <v>145</v>
      </c>
      <c r="CD170" s="9" t="s">
        <v>135</v>
      </c>
      <c r="CE170" s="20"/>
      <c r="CF170" s="16">
        <f t="shared" si="39"/>
        <v>0</v>
      </c>
      <c r="CG170" s="20"/>
      <c r="CH170" s="16">
        <f t="shared" si="40"/>
        <v>0</v>
      </c>
      <c r="CI170" s="20"/>
      <c r="CJ170" s="16">
        <f t="shared" si="41"/>
        <v>0</v>
      </c>
      <c r="CK170" s="11" t="s">
        <v>1281</v>
      </c>
      <c r="CL170" s="9" t="s">
        <v>334</v>
      </c>
      <c r="CM170" s="11" t="s">
        <v>134</v>
      </c>
      <c r="CN170" s="9" t="s">
        <v>160</v>
      </c>
      <c r="CO170" s="11">
        <v>24</v>
      </c>
      <c r="CP170" s="9" t="s">
        <v>413</v>
      </c>
      <c r="CS170" s="11" t="s">
        <v>134</v>
      </c>
      <c r="CT170" s="12">
        <v>5000</v>
      </c>
      <c r="CU170" s="11" t="s">
        <v>173</v>
      </c>
      <c r="CW170" s="67" t="s">
        <v>2057</v>
      </c>
      <c r="DC170" s="11" t="s">
        <v>334</v>
      </c>
      <c r="DD170" s="9" t="s">
        <v>193</v>
      </c>
      <c r="DH170" s="9" t="s">
        <v>209</v>
      </c>
      <c r="DI170" s="11" t="s">
        <v>134</v>
      </c>
      <c r="DJ170" s="9" t="s">
        <v>160</v>
      </c>
      <c r="DK170" s="11">
        <v>24</v>
      </c>
      <c r="DL170" s="9" t="s">
        <v>413</v>
      </c>
      <c r="DO170" s="11" t="s">
        <v>134</v>
      </c>
      <c r="DP170" s="12">
        <v>5000</v>
      </c>
      <c r="DQ170" s="35" t="str">
        <f t="shared" si="42"/>
        <v>OK</v>
      </c>
      <c r="DR170" s="9" t="s">
        <v>173</v>
      </c>
      <c r="DT170" s="9" t="s">
        <v>2057</v>
      </c>
      <c r="DZ170" s="9" t="s">
        <v>135</v>
      </c>
      <c r="EE170" s="21"/>
      <c r="EL170" s="12"/>
      <c r="EO170" s="11" t="s">
        <v>134</v>
      </c>
      <c r="EP170" s="9" t="s">
        <v>160</v>
      </c>
      <c r="EQ170" s="11" t="s">
        <v>413</v>
      </c>
      <c r="ET170" s="9" t="s">
        <v>135</v>
      </c>
      <c r="EU170" s="11" t="s">
        <v>263</v>
      </c>
      <c r="EV170" s="9">
        <v>5</v>
      </c>
      <c r="EW170" s="10" t="s">
        <v>269</v>
      </c>
      <c r="EX170" s="9" t="s">
        <v>413</v>
      </c>
      <c r="EY170" s="11" t="s">
        <v>361</v>
      </c>
      <c r="EZ170" s="9" t="s">
        <v>1243</v>
      </c>
      <c r="FA170" s="11" t="s">
        <v>360</v>
      </c>
      <c r="FR170" s="16" t="str">
        <f t="shared" si="43"/>
        <v>MG</v>
      </c>
      <c r="FS170" s="11" t="s">
        <v>1290</v>
      </c>
      <c r="FT170" s="9" t="s">
        <v>276</v>
      </c>
      <c r="FU170" s="11" t="s">
        <v>276</v>
      </c>
      <c r="FV170" s="9" t="s">
        <v>193</v>
      </c>
      <c r="GD170" s="9" t="s">
        <v>209</v>
      </c>
      <c r="GE170" s="11" t="s">
        <v>193</v>
      </c>
      <c r="GF170" s="9"/>
      <c r="GH170" s="9"/>
      <c r="GI170" s="11" t="s">
        <v>135</v>
      </c>
      <c r="GP170" s="12"/>
      <c r="GQ170" s="22" t="str">
        <f t="shared" si="44"/>
        <v>OK</v>
      </c>
      <c r="GZ170" s="9" t="s">
        <v>135</v>
      </c>
      <c r="HE170" s="21"/>
      <c r="HF170" s="17" t="str">
        <f t="shared" si="45"/>
        <v>OK</v>
      </c>
      <c r="HM170" s="21"/>
      <c r="HN170" s="17" t="str">
        <f t="shared" si="46"/>
        <v>OK</v>
      </c>
      <c r="HQ170" s="11" t="s">
        <v>134</v>
      </c>
      <c r="HR170" s="9" t="s">
        <v>160</v>
      </c>
      <c r="HS170" s="11" t="s">
        <v>413</v>
      </c>
      <c r="HV170" s="9" t="s">
        <v>135</v>
      </c>
      <c r="HW170" s="11" t="s">
        <v>263</v>
      </c>
      <c r="HX170" s="9">
        <v>5</v>
      </c>
      <c r="HY170" s="19" t="str">
        <f t="shared" si="47"/>
        <v>OK</v>
      </c>
      <c r="HZ170" s="9" t="s">
        <v>134</v>
      </c>
      <c r="IA170" s="11" t="s">
        <v>270</v>
      </c>
      <c r="ID170" s="9" t="s">
        <v>209</v>
      </c>
      <c r="IE170" s="11" t="s">
        <v>134</v>
      </c>
      <c r="IF170" s="23">
        <v>41821</v>
      </c>
      <c r="IG170" s="23">
        <v>41821</v>
      </c>
      <c r="IH170" s="23">
        <v>41821</v>
      </c>
      <c r="II170" s="23">
        <v>41827</v>
      </c>
      <c r="IJ170" s="23">
        <v>41837</v>
      </c>
      <c r="IK170" s="23">
        <v>41912</v>
      </c>
    </row>
    <row r="171" spans="1:245" x14ac:dyDescent="0.25">
      <c r="A171" s="8" t="s">
        <v>1245</v>
      </c>
      <c r="B171" s="9" t="s">
        <v>65</v>
      </c>
      <c r="C171" s="10">
        <v>3106200</v>
      </c>
      <c r="D171" s="9" t="s">
        <v>1246</v>
      </c>
      <c r="E171" s="10" t="s">
        <v>85</v>
      </c>
      <c r="AH171" s="33">
        <f t="shared" si="48"/>
        <v>1</v>
      </c>
      <c r="AI171" s="11" t="s">
        <v>113</v>
      </c>
      <c r="AJ171" s="9" t="s">
        <v>86</v>
      </c>
      <c r="AO171" s="11" t="s">
        <v>1267</v>
      </c>
      <c r="BM171" s="34">
        <v>2</v>
      </c>
      <c r="BN171" s="9" t="s">
        <v>104</v>
      </c>
      <c r="BO171" s="11" t="s">
        <v>113</v>
      </c>
      <c r="BP171" s="9" t="s">
        <v>121</v>
      </c>
      <c r="BQ171" s="11" t="s">
        <v>135</v>
      </c>
      <c r="BR171" s="9" t="s">
        <v>135</v>
      </c>
      <c r="CC171" s="11" t="s">
        <v>145</v>
      </c>
      <c r="CD171" s="9" t="s">
        <v>135</v>
      </c>
      <c r="CE171" s="20"/>
      <c r="CF171" s="16">
        <v>0</v>
      </c>
      <c r="CG171" s="20"/>
      <c r="CH171" s="16">
        <v>0</v>
      </c>
      <c r="CI171" s="20"/>
      <c r="CJ171" s="16">
        <v>0</v>
      </c>
      <c r="CK171" s="11" t="s">
        <v>1282</v>
      </c>
      <c r="CL171" s="9" t="s">
        <v>336</v>
      </c>
      <c r="CT171" s="12"/>
      <c r="CW171" s="67"/>
      <c r="DC171" s="11" t="s">
        <v>334</v>
      </c>
      <c r="DD171" s="9" t="s">
        <v>194</v>
      </c>
      <c r="DE171" s="11" t="s">
        <v>203</v>
      </c>
      <c r="DF171" s="9" t="s">
        <v>113</v>
      </c>
      <c r="DG171" s="11" t="s">
        <v>1283</v>
      </c>
      <c r="DH171" s="9" t="s">
        <v>227</v>
      </c>
      <c r="DP171" s="12"/>
      <c r="DQ171" s="35" t="s">
        <v>1717</v>
      </c>
      <c r="EE171" s="21"/>
      <c r="EL171" s="12"/>
      <c r="EW171" s="10" t="s">
        <v>271</v>
      </c>
      <c r="EX171" s="9" t="s">
        <v>1246</v>
      </c>
      <c r="EY171" s="11" t="s">
        <v>361</v>
      </c>
      <c r="EZ171" s="9" t="s">
        <v>113</v>
      </c>
      <c r="FA171" s="11" t="s">
        <v>360</v>
      </c>
      <c r="FB171" s="9" t="s">
        <v>1283</v>
      </c>
      <c r="FC171" s="11" t="s">
        <v>360</v>
      </c>
      <c r="FR171" s="16" t="s">
        <v>65</v>
      </c>
      <c r="FS171" s="11" t="s">
        <v>1292</v>
      </c>
      <c r="FT171" s="9" t="s">
        <v>276</v>
      </c>
      <c r="FU171" s="11" t="s">
        <v>276</v>
      </c>
      <c r="FV171" s="9" t="s">
        <v>193</v>
      </c>
      <c r="GD171" s="9" t="s">
        <v>209</v>
      </c>
      <c r="GE171" s="11" t="s">
        <v>194</v>
      </c>
      <c r="GF171" s="9" t="s">
        <v>203</v>
      </c>
      <c r="GG171" s="11" t="s">
        <v>113</v>
      </c>
      <c r="GH171" s="9" t="s">
        <v>1283</v>
      </c>
      <c r="GI171" s="11" t="s">
        <v>135</v>
      </c>
      <c r="GP171" s="12"/>
      <c r="GQ171" s="22" t="s">
        <v>1717</v>
      </c>
      <c r="GZ171" s="9" t="s">
        <v>135</v>
      </c>
      <c r="HE171" s="21"/>
      <c r="HF171" s="17" t="s">
        <v>1717</v>
      </c>
      <c r="HM171" s="21"/>
      <c r="HN171" s="17" t="s">
        <v>1717</v>
      </c>
      <c r="HQ171" s="11" t="s">
        <v>135</v>
      </c>
      <c r="HY171" s="19" t="s">
        <v>1717</v>
      </c>
      <c r="HZ171" s="9" t="s">
        <v>134</v>
      </c>
      <c r="IA171" s="11" t="s">
        <v>270</v>
      </c>
      <c r="ID171" s="9" t="s">
        <v>209</v>
      </c>
      <c r="IE171" s="11" t="s">
        <v>135</v>
      </c>
      <c r="IF171" s="23">
        <v>41852</v>
      </c>
      <c r="IG171" s="23">
        <v>41852</v>
      </c>
      <c r="IH171" s="23"/>
      <c r="II171" s="23">
        <v>41854</v>
      </c>
      <c r="IJ171" s="23">
        <v>41865</v>
      </c>
      <c r="IK171" s="23"/>
    </row>
    <row r="172" spans="1:245" x14ac:dyDescent="0.25">
      <c r="A172" s="8" t="s">
        <v>1247</v>
      </c>
      <c r="B172" s="9" t="s">
        <v>65</v>
      </c>
      <c r="C172" s="10">
        <v>3106200</v>
      </c>
      <c r="D172" s="9" t="s">
        <v>1244</v>
      </c>
      <c r="E172" s="10" t="s">
        <v>85</v>
      </c>
      <c r="AH172" s="33">
        <f t="shared" si="48"/>
        <v>1</v>
      </c>
      <c r="AI172" s="11" t="s">
        <v>1268</v>
      </c>
      <c r="AJ172" s="9" t="s">
        <v>91</v>
      </c>
      <c r="BM172" s="34">
        <f t="shared" si="38"/>
        <v>1</v>
      </c>
      <c r="BN172" s="9" t="s">
        <v>111</v>
      </c>
      <c r="BP172" s="9" t="s">
        <v>119</v>
      </c>
      <c r="BQ172" s="11" t="s">
        <v>135</v>
      </c>
      <c r="BR172" s="9" t="s">
        <v>135</v>
      </c>
      <c r="CC172" s="11" t="s">
        <v>145</v>
      </c>
      <c r="CD172" s="9" t="s">
        <v>135</v>
      </c>
      <c r="CE172" s="20"/>
      <c r="CF172" s="16">
        <f t="shared" ref="CF172:CF181" si="49">IF(ISBLANK(CE172),0,(VLOOKUP(CE172,$A$2:$CC$484,81,)))</f>
        <v>0</v>
      </c>
      <c r="CG172" s="20"/>
      <c r="CH172" s="16">
        <f t="shared" ref="CH172:CH181" si="50">IF(ISBLANK(CG172),0,(VLOOKUP(CG172,$A$2:$CC$484,81,)))</f>
        <v>0</v>
      </c>
      <c r="CI172" s="20"/>
      <c r="CJ172" s="16">
        <f t="shared" ref="CJ172:CJ181" si="51">IF(ISBLANK(CI172),0,(VLOOKUP(CI172,$A$2:$CC$484,81,)))</f>
        <v>0</v>
      </c>
      <c r="CK172" s="11" t="s">
        <v>1284</v>
      </c>
      <c r="CL172" s="9" t="s">
        <v>334</v>
      </c>
      <c r="CM172" s="11" t="s">
        <v>134</v>
      </c>
      <c r="CN172" s="9" t="s">
        <v>161</v>
      </c>
      <c r="CT172" s="12"/>
      <c r="CW172" s="67"/>
      <c r="CZ172" s="9" t="s">
        <v>2057</v>
      </c>
      <c r="DC172" s="11" t="s">
        <v>334</v>
      </c>
      <c r="DD172" s="9" t="s">
        <v>193</v>
      </c>
      <c r="DH172" s="9" t="s">
        <v>225</v>
      </c>
      <c r="DI172" s="11" t="s">
        <v>134</v>
      </c>
      <c r="DJ172" s="9" t="s">
        <v>160</v>
      </c>
      <c r="DK172" s="11">
        <v>24</v>
      </c>
      <c r="DL172" s="9" t="s">
        <v>1268</v>
      </c>
      <c r="DO172" s="11" t="s">
        <v>134</v>
      </c>
      <c r="DP172" s="12">
        <v>1500</v>
      </c>
      <c r="DQ172" s="35" t="str">
        <f t="shared" si="42"/>
        <v>OK</v>
      </c>
      <c r="DR172" s="9" t="s">
        <v>173</v>
      </c>
      <c r="DT172" s="9" t="s">
        <v>2057</v>
      </c>
      <c r="DZ172" s="9" t="s">
        <v>134</v>
      </c>
      <c r="EA172" s="11" t="s">
        <v>160</v>
      </c>
      <c r="EB172" s="9" t="s">
        <v>1268</v>
      </c>
      <c r="EE172" s="21">
        <v>5000</v>
      </c>
      <c r="EF172" s="9" t="s">
        <v>250</v>
      </c>
      <c r="EL172" s="12"/>
      <c r="EO172" s="11" t="s">
        <v>135</v>
      </c>
      <c r="EW172" s="10" t="s">
        <v>269</v>
      </c>
      <c r="EX172" s="9" t="s">
        <v>1268</v>
      </c>
      <c r="EY172" s="11" t="s">
        <v>361</v>
      </c>
      <c r="EZ172" s="9" t="s">
        <v>1244</v>
      </c>
      <c r="FA172" s="11" t="s">
        <v>360</v>
      </c>
      <c r="FR172" s="16" t="str">
        <f t="shared" ref="FR172:FR181" si="52">B172</f>
        <v>MG</v>
      </c>
      <c r="FS172" s="11" t="s">
        <v>1292</v>
      </c>
      <c r="FT172" s="9" t="s">
        <v>277</v>
      </c>
      <c r="FU172" s="11" t="s">
        <v>277</v>
      </c>
      <c r="FV172" s="9" t="s">
        <v>193</v>
      </c>
      <c r="GD172" s="9" t="s">
        <v>209</v>
      </c>
      <c r="GE172" s="11" t="s">
        <v>193</v>
      </c>
      <c r="GF172" s="9"/>
      <c r="GH172" s="9"/>
      <c r="GI172" s="11" t="s">
        <v>135</v>
      </c>
      <c r="GP172" s="12"/>
      <c r="GQ172" s="22" t="str">
        <f t="shared" ref="GQ172:GQ181" si="53">IF(OR((AND(GD172="Mantém",GP172=DP172)),GD172="Mantém - Ind.",GD172="Reforma Total", GD172="Parcial - Agrava",GD172="Parcial - Relaxa",GD172="Reverte",GD172="Inaplicável",GJ172="Indefere",GJ172=""),"OK","REVER")</f>
        <v>OK</v>
      </c>
      <c r="GZ172" s="9" t="s">
        <v>135</v>
      </c>
      <c r="HE172" s="21"/>
      <c r="HF172" s="17" t="str">
        <f t="shared" ref="HF172:HF181" si="54">IF(OR((AND(GD172="Mantém",HE172=EE172)),GD172="Reverte",GD172="Inaplicável",HA172="Indefere",HA172=""),"OK","REVER")</f>
        <v>OK</v>
      </c>
      <c r="HM172" s="21"/>
      <c r="HN172" s="17" t="str">
        <f t="shared" ref="HN172:HN181" si="55">IF(OR((AND(GO172="Mantém",HM172=EM172)),GO172="Reverte",GO172="Inaplicável",HI172="Indefere",HI172=""),"OK","REVER")</f>
        <v>OK</v>
      </c>
      <c r="HQ172" s="11" t="s">
        <v>135</v>
      </c>
      <c r="HY172" s="19" t="str">
        <f t="shared" ref="HY172:HY181" si="56">IF(OR((AND(GD172="Mantém",HX172=EV172)),GD172="Reverte",GD172="Inaplicável",HR172="Indefere",HR172=""),"OK","REVER")</f>
        <v>OK</v>
      </c>
      <c r="HZ172" s="9" t="s">
        <v>134</v>
      </c>
      <c r="IA172" s="11" t="s">
        <v>270</v>
      </c>
      <c r="ID172" s="9" t="s">
        <v>225</v>
      </c>
      <c r="IE172" s="11" t="s">
        <v>135</v>
      </c>
      <c r="IF172" s="23">
        <v>41857</v>
      </c>
      <c r="IG172" s="23">
        <v>41857</v>
      </c>
      <c r="IH172" s="23">
        <v>41857</v>
      </c>
      <c r="II172" s="23">
        <v>41863</v>
      </c>
      <c r="IJ172" s="23">
        <v>41869</v>
      </c>
      <c r="IK172" s="23"/>
    </row>
    <row r="173" spans="1:245" x14ac:dyDescent="0.25">
      <c r="A173" s="8" t="s">
        <v>1248</v>
      </c>
      <c r="B173" s="9" t="s">
        <v>65</v>
      </c>
      <c r="C173" s="10">
        <v>3147105</v>
      </c>
      <c r="D173" s="9" t="s">
        <v>1249</v>
      </c>
      <c r="E173" s="10" t="s">
        <v>85</v>
      </c>
      <c r="AH173" s="33">
        <f t="shared" si="48"/>
        <v>1</v>
      </c>
      <c r="AI173" s="11" t="s">
        <v>1269</v>
      </c>
      <c r="AJ173" s="9" t="s">
        <v>83</v>
      </c>
      <c r="AK173" s="11" t="s">
        <v>97</v>
      </c>
      <c r="AL173" s="9" t="s">
        <v>484</v>
      </c>
      <c r="AM173" s="11" t="s">
        <v>1270</v>
      </c>
      <c r="AO173" s="11" t="s">
        <v>1260</v>
      </c>
      <c r="AP173" s="9" t="s">
        <v>83</v>
      </c>
      <c r="AQ173" s="11" t="s">
        <v>96</v>
      </c>
      <c r="AR173" s="9" t="s">
        <v>484</v>
      </c>
      <c r="AS173" s="11" t="s">
        <v>1244</v>
      </c>
      <c r="AU173" s="11" t="s">
        <v>484</v>
      </c>
      <c r="AV173" s="9" t="s">
        <v>84</v>
      </c>
      <c r="BM173" s="34">
        <f t="shared" si="38"/>
        <v>3</v>
      </c>
      <c r="BN173" s="9" t="s">
        <v>104</v>
      </c>
      <c r="BO173" s="11" t="s">
        <v>113</v>
      </c>
      <c r="BP173" s="9" t="s">
        <v>121</v>
      </c>
      <c r="BQ173" s="11" t="s">
        <v>135</v>
      </c>
      <c r="BR173" s="9" t="s">
        <v>135</v>
      </c>
      <c r="BS173" s="11" t="s">
        <v>104</v>
      </c>
      <c r="BT173" s="9" t="s">
        <v>115</v>
      </c>
      <c r="BU173" s="11" t="s">
        <v>121</v>
      </c>
      <c r="BV173" s="9" t="s">
        <v>135</v>
      </c>
      <c r="BW173" s="11" t="s">
        <v>135</v>
      </c>
      <c r="BX173" s="9" t="s">
        <v>105</v>
      </c>
      <c r="BZ173" s="9" t="s">
        <v>121</v>
      </c>
      <c r="CA173" s="11" t="s">
        <v>135</v>
      </c>
      <c r="CB173" s="9" t="s">
        <v>135</v>
      </c>
      <c r="CC173" s="11" t="s">
        <v>145</v>
      </c>
      <c r="CD173" s="9" t="s">
        <v>1145</v>
      </c>
      <c r="CE173" s="20"/>
      <c r="CF173" s="16">
        <f t="shared" si="49"/>
        <v>0</v>
      </c>
      <c r="CG173" s="20"/>
      <c r="CH173" s="16">
        <f t="shared" si="50"/>
        <v>0</v>
      </c>
      <c r="CI173" s="20"/>
      <c r="CJ173" s="16">
        <f t="shared" si="51"/>
        <v>0</v>
      </c>
      <c r="CK173" s="11" t="s">
        <v>1285</v>
      </c>
      <c r="CL173" s="9" t="s">
        <v>334</v>
      </c>
      <c r="CM173" s="11" t="s">
        <v>134</v>
      </c>
      <c r="CN173" s="9" t="s">
        <v>161</v>
      </c>
      <c r="CT173" s="12"/>
      <c r="CW173" s="67"/>
      <c r="CZ173" s="9" t="s">
        <v>190</v>
      </c>
      <c r="DC173" s="11" t="s">
        <v>334</v>
      </c>
      <c r="DD173" s="9" t="s">
        <v>193</v>
      </c>
      <c r="DH173" s="9" t="s">
        <v>209</v>
      </c>
      <c r="DI173" s="11" t="s">
        <v>134</v>
      </c>
      <c r="DJ173" s="9" t="s">
        <v>161</v>
      </c>
      <c r="DP173" s="12"/>
      <c r="DQ173" s="35" t="str">
        <f t="shared" si="42"/>
        <v>OK</v>
      </c>
      <c r="DW173" s="11" t="s">
        <v>190</v>
      </c>
      <c r="DZ173" s="9" t="s">
        <v>134</v>
      </c>
      <c r="EA173" s="11" t="s">
        <v>161</v>
      </c>
      <c r="EE173" s="21"/>
      <c r="EG173" s="11" t="s">
        <v>190</v>
      </c>
      <c r="EL173" s="12"/>
      <c r="EO173" s="11" t="s">
        <v>135</v>
      </c>
      <c r="EW173" s="10" t="s">
        <v>269</v>
      </c>
      <c r="EX173" s="9" t="s">
        <v>1249</v>
      </c>
      <c r="EY173" s="11" t="s">
        <v>361</v>
      </c>
      <c r="EZ173" s="9" t="s">
        <v>1269</v>
      </c>
      <c r="FA173" s="11" t="s">
        <v>360</v>
      </c>
      <c r="FB173" s="9" t="s">
        <v>1260</v>
      </c>
      <c r="FC173" s="11" t="s">
        <v>360</v>
      </c>
      <c r="FD173" s="9" t="s">
        <v>484</v>
      </c>
      <c r="FE173" s="11" t="s">
        <v>360</v>
      </c>
      <c r="FR173" s="16" t="str">
        <f t="shared" si="52"/>
        <v>MG</v>
      </c>
      <c r="FS173" s="11" t="s">
        <v>1290</v>
      </c>
      <c r="FT173" s="9" t="s">
        <v>276</v>
      </c>
      <c r="FU173" s="11" t="s">
        <v>276</v>
      </c>
      <c r="FV173" s="9" t="s">
        <v>193</v>
      </c>
      <c r="GD173" s="9" t="s">
        <v>209</v>
      </c>
      <c r="GE173" s="11" t="s">
        <v>193</v>
      </c>
      <c r="GF173" s="9"/>
      <c r="GH173" s="9"/>
      <c r="GI173" s="11" t="s">
        <v>134</v>
      </c>
      <c r="GJ173" s="9" t="s">
        <v>1293</v>
      </c>
      <c r="GP173" s="12"/>
      <c r="GQ173" s="22" t="str">
        <f t="shared" si="53"/>
        <v>OK</v>
      </c>
      <c r="GW173" s="11" t="s">
        <v>190</v>
      </c>
      <c r="GZ173" s="9" t="s">
        <v>134</v>
      </c>
      <c r="HA173" s="11" t="s">
        <v>161</v>
      </c>
      <c r="HE173" s="21"/>
      <c r="HF173" s="17" t="str">
        <f t="shared" si="54"/>
        <v>OK</v>
      </c>
      <c r="HH173" s="9" t="s">
        <v>190</v>
      </c>
      <c r="HM173" s="21"/>
      <c r="HN173" s="17" t="str">
        <f t="shared" si="55"/>
        <v>OK</v>
      </c>
      <c r="HQ173" s="11" t="s">
        <v>135</v>
      </c>
      <c r="HY173" s="19" t="str">
        <f t="shared" si="56"/>
        <v>OK</v>
      </c>
      <c r="HZ173" s="9" t="s">
        <v>134</v>
      </c>
      <c r="IA173" s="11" t="s">
        <v>271</v>
      </c>
      <c r="IB173" s="9" t="s">
        <v>270</v>
      </c>
      <c r="ID173" s="9" t="s">
        <v>209</v>
      </c>
      <c r="IE173" s="11" t="s">
        <v>135</v>
      </c>
      <c r="IF173" s="23">
        <v>41861</v>
      </c>
      <c r="IG173" s="23">
        <v>41861</v>
      </c>
      <c r="IH173" s="23">
        <v>41862</v>
      </c>
      <c r="II173" s="23">
        <v>41884</v>
      </c>
      <c r="IJ173" s="23">
        <v>41897</v>
      </c>
      <c r="IK173" s="23"/>
    </row>
    <row r="174" spans="1:245" x14ac:dyDescent="0.25">
      <c r="A174" s="8" t="s">
        <v>1250</v>
      </c>
      <c r="B174" s="9" t="s">
        <v>65</v>
      </c>
      <c r="C174" s="10">
        <v>3106200</v>
      </c>
      <c r="D174" s="9" t="s">
        <v>1251</v>
      </c>
      <c r="E174" s="10" t="s">
        <v>83</v>
      </c>
      <c r="F174" s="9" t="s">
        <v>98</v>
      </c>
      <c r="G174" s="10" t="s">
        <v>685</v>
      </c>
      <c r="H174" s="9" t="s">
        <v>1252</v>
      </c>
      <c r="AH174" s="33">
        <f t="shared" si="48"/>
        <v>1</v>
      </c>
      <c r="AI174" s="11" t="s">
        <v>1271</v>
      </c>
      <c r="AJ174" s="9" t="s">
        <v>90</v>
      </c>
      <c r="BM174" s="34">
        <f t="shared" si="38"/>
        <v>1</v>
      </c>
      <c r="BN174" s="9" t="s">
        <v>104</v>
      </c>
      <c r="BO174" s="11" t="s">
        <v>113</v>
      </c>
      <c r="BP174" s="9" t="s">
        <v>119</v>
      </c>
      <c r="BQ174" s="11" t="s">
        <v>1145</v>
      </c>
      <c r="BR174" s="9" t="s">
        <v>135</v>
      </c>
      <c r="CC174" s="11" t="s">
        <v>145</v>
      </c>
      <c r="CD174" s="9" t="s">
        <v>135</v>
      </c>
      <c r="CE174" s="20"/>
      <c r="CF174" s="16">
        <f t="shared" si="49"/>
        <v>0</v>
      </c>
      <c r="CG174" s="20"/>
      <c r="CH174" s="16">
        <f t="shared" si="50"/>
        <v>0</v>
      </c>
      <c r="CI174" s="20"/>
      <c r="CJ174" s="16">
        <f t="shared" si="51"/>
        <v>0</v>
      </c>
      <c r="CK174" s="11" t="s">
        <v>1286</v>
      </c>
      <c r="CL174" s="9" t="s">
        <v>336</v>
      </c>
      <c r="CT174" s="12"/>
      <c r="CW174" s="67"/>
      <c r="DC174" s="11" t="s">
        <v>334</v>
      </c>
      <c r="DD174" s="9" t="s">
        <v>193</v>
      </c>
      <c r="DH174" s="9" t="s">
        <v>227</v>
      </c>
      <c r="DI174" s="11" t="s">
        <v>135</v>
      </c>
      <c r="DP174" s="12"/>
      <c r="DQ174" s="35" t="str">
        <f t="shared" si="42"/>
        <v>OK</v>
      </c>
      <c r="DZ174" s="9" t="s">
        <v>135</v>
      </c>
      <c r="EE174" s="21"/>
      <c r="EL174" s="12"/>
      <c r="EO174" s="11" t="s">
        <v>134</v>
      </c>
      <c r="EP174" s="9" t="s">
        <v>161</v>
      </c>
      <c r="EW174" s="10" t="s">
        <v>269</v>
      </c>
      <c r="EX174" s="9" t="s">
        <v>1251</v>
      </c>
      <c r="EY174" s="11" t="s">
        <v>361</v>
      </c>
      <c r="EZ174" s="9" t="s">
        <v>1271</v>
      </c>
      <c r="FA174" s="11" t="s">
        <v>360</v>
      </c>
      <c r="FR174" s="16" t="str">
        <f t="shared" si="52"/>
        <v>MG</v>
      </c>
      <c r="FS174" s="11" t="s">
        <v>1290</v>
      </c>
      <c r="FT174" s="9" t="s">
        <v>276</v>
      </c>
      <c r="FU174" s="11" t="s">
        <v>276</v>
      </c>
      <c r="FV174" s="9" t="s">
        <v>193</v>
      </c>
      <c r="GD174" s="9" t="s">
        <v>209</v>
      </c>
      <c r="GE174" s="11" t="s">
        <v>193</v>
      </c>
      <c r="GF174" s="9"/>
      <c r="GH174" s="9"/>
      <c r="GI174" s="11" t="s">
        <v>135</v>
      </c>
      <c r="GP174" s="12"/>
      <c r="GQ174" s="22" t="str">
        <f t="shared" si="53"/>
        <v>OK</v>
      </c>
      <c r="GZ174" s="9" t="s">
        <v>135</v>
      </c>
      <c r="HE174" s="21"/>
      <c r="HF174" s="17" t="str">
        <f t="shared" si="54"/>
        <v>OK</v>
      </c>
      <c r="HM174" s="21"/>
      <c r="HN174" s="17" t="str">
        <f t="shared" si="55"/>
        <v>OK</v>
      </c>
      <c r="HQ174" s="11" t="s">
        <v>134</v>
      </c>
      <c r="HR174" s="9" t="s">
        <v>161</v>
      </c>
      <c r="HY174" s="19" t="str">
        <f t="shared" si="56"/>
        <v>OK</v>
      </c>
      <c r="HZ174" s="9" t="s">
        <v>135</v>
      </c>
      <c r="IE174" s="11" t="s">
        <v>134</v>
      </c>
      <c r="IF174" s="23">
        <v>41866</v>
      </c>
      <c r="IG174" s="23">
        <v>41866</v>
      </c>
      <c r="IH174" s="23"/>
      <c r="II174" s="23">
        <v>41876</v>
      </c>
      <c r="IJ174" s="23">
        <v>41891</v>
      </c>
      <c r="IK174" s="23">
        <v>41893</v>
      </c>
    </row>
    <row r="175" spans="1:245" x14ac:dyDescent="0.25">
      <c r="A175" s="10" t="s">
        <v>1253</v>
      </c>
      <c r="B175" s="9" t="s">
        <v>65</v>
      </c>
      <c r="C175" s="10">
        <v>3106200</v>
      </c>
      <c r="D175" s="9" t="s">
        <v>1246</v>
      </c>
      <c r="E175" s="10" t="s">
        <v>85</v>
      </c>
      <c r="AH175" s="33">
        <f t="shared" si="48"/>
        <v>1</v>
      </c>
      <c r="AI175" s="11" t="s">
        <v>505</v>
      </c>
      <c r="AJ175" s="9" t="s">
        <v>86</v>
      </c>
      <c r="BM175" s="34">
        <f t="shared" si="38"/>
        <v>1</v>
      </c>
      <c r="BN175" s="9" t="s">
        <v>104</v>
      </c>
      <c r="BO175" s="11" t="s">
        <v>115</v>
      </c>
      <c r="BP175" s="9" t="s">
        <v>121</v>
      </c>
      <c r="BQ175" s="11" t="s">
        <v>1145</v>
      </c>
      <c r="BR175" s="9" t="s">
        <v>1145</v>
      </c>
      <c r="CC175" s="11" t="s">
        <v>1904</v>
      </c>
      <c r="CD175" s="9" t="s">
        <v>135</v>
      </c>
      <c r="CE175" s="20"/>
      <c r="CF175" s="16">
        <f t="shared" si="49"/>
        <v>0</v>
      </c>
      <c r="CG175" s="20"/>
      <c r="CH175" s="16">
        <f t="shared" si="50"/>
        <v>0</v>
      </c>
      <c r="CI175" s="20"/>
      <c r="CJ175" s="16">
        <f t="shared" si="51"/>
        <v>0</v>
      </c>
      <c r="CK175" s="11" t="s">
        <v>1286</v>
      </c>
      <c r="CL175" s="9" t="s">
        <v>334</v>
      </c>
      <c r="CM175" s="11" t="s">
        <v>134</v>
      </c>
      <c r="CN175" s="9" t="s">
        <v>160</v>
      </c>
      <c r="CO175" s="11">
        <v>0</v>
      </c>
      <c r="CP175" s="9" t="s">
        <v>505</v>
      </c>
      <c r="CS175" s="11" t="s">
        <v>135</v>
      </c>
      <c r="CT175" s="12"/>
      <c r="CU175" s="11" t="s">
        <v>173</v>
      </c>
      <c r="CW175" s="67" t="s">
        <v>558</v>
      </c>
      <c r="DC175" s="11" t="s">
        <v>336</v>
      </c>
      <c r="DP175" s="12"/>
      <c r="DQ175" s="35" t="str">
        <f t="shared" si="42"/>
        <v>OK</v>
      </c>
      <c r="EE175" s="21"/>
      <c r="EL175" s="12"/>
      <c r="EW175" s="10" t="s">
        <v>2073</v>
      </c>
      <c r="FR175" s="16" t="str">
        <f t="shared" si="52"/>
        <v>MG</v>
      </c>
      <c r="FS175" s="11" t="s">
        <v>1292</v>
      </c>
      <c r="FT175" s="9" t="s">
        <v>276</v>
      </c>
      <c r="FU175" s="11" t="s">
        <v>276</v>
      </c>
      <c r="FV175" s="9" t="s">
        <v>193</v>
      </c>
      <c r="GD175" s="9" t="s">
        <v>227</v>
      </c>
      <c r="GE175" s="11" t="s">
        <v>193</v>
      </c>
      <c r="GF175" s="9"/>
      <c r="GH175" s="9"/>
      <c r="GI175" s="11" t="s">
        <v>134</v>
      </c>
      <c r="GJ175" s="9" t="s">
        <v>160</v>
      </c>
      <c r="GK175" s="11">
        <v>0</v>
      </c>
      <c r="GL175" s="9" t="s">
        <v>505</v>
      </c>
      <c r="GO175" s="11" t="s">
        <v>135</v>
      </c>
      <c r="GP175" s="12"/>
      <c r="GQ175" s="22" t="str">
        <f t="shared" si="53"/>
        <v>OK</v>
      </c>
      <c r="GR175" s="9" t="s">
        <v>173</v>
      </c>
      <c r="GT175" s="9" t="s">
        <v>558</v>
      </c>
      <c r="GZ175" s="9" t="s">
        <v>135</v>
      </c>
      <c r="HE175" s="21"/>
      <c r="HF175" s="17" t="str">
        <f t="shared" si="54"/>
        <v>OK</v>
      </c>
      <c r="HM175" s="21"/>
      <c r="HN175" s="17" t="str">
        <f t="shared" si="55"/>
        <v>OK</v>
      </c>
      <c r="HQ175" s="11" t="s">
        <v>135</v>
      </c>
      <c r="HY175" s="19" t="str">
        <f t="shared" si="56"/>
        <v>OK</v>
      </c>
      <c r="HZ175" s="9" t="s">
        <v>135</v>
      </c>
      <c r="IE175" s="11" t="s">
        <v>134</v>
      </c>
      <c r="IF175" s="23">
        <v>41874</v>
      </c>
      <c r="IG175" s="23">
        <v>41874</v>
      </c>
      <c r="IH175" s="23">
        <v>41875</v>
      </c>
      <c r="II175" s="23"/>
      <c r="IJ175" s="23">
        <v>41905</v>
      </c>
      <c r="IK175" s="23">
        <v>41918</v>
      </c>
    </row>
    <row r="176" spans="1:245" x14ac:dyDescent="0.25">
      <c r="A176" s="10" t="s">
        <v>1254</v>
      </c>
      <c r="B176" s="9" t="s">
        <v>65</v>
      </c>
      <c r="C176" s="10">
        <v>3106200</v>
      </c>
      <c r="D176" s="9" t="s">
        <v>1244</v>
      </c>
      <c r="E176" s="10" t="s">
        <v>85</v>
      </c>
      <c r="AH176" s="33">
        <f t="shared" si="48"/>
        <v>1</v>
      </c>
      <c r="AI176" s="11" t="s">
        <v>1272</v>
      </c>
      <c r="AJ176" s="9" t="s">
        <v>87</v>
      </c>
      <c r="BM176" s="34">
        <f t="shared" si="38"/>
        <v>1</v>
      </c>
      <c r="BN176" s="9" t="s">
        <v>106</v>
      </c>
      <c r="BP176" s="9" t="s">
        <v>123</v>
      </c>
      <c r="BQ176" s="11" t="s">
        <v>135</v>
      </c>
      <c r="BR176" s="9" t="s">
        <v>135</v>
      </c>
      <c r="CC176" s="11" t="s">
        <v>145</v>
      </c>
      <c r="CD176" s="9" t="s">
        <v>135</v>
      </c>
      <c r="CE176" s="20"/>
      <c r="CF176" s="16">
        <f t="shared" si="49"/>
        <v>0</v>
      </c>
      <c r="CG176" s="20"/>
      <c r="CH176" s="16">
        <f t="shared" si="50"/>
        <v>0</v>
      </c>
      <c r="CI176" s="20"/>
      <c r="CJ176" s="16">
        <f t="shared" si="51"/>
        <v>0</v>
      </c>
      <c r="CK176" s="11" t="s">
        <v>1287</v>
      </c>
      <c r="CL176" s="9" t="s">
        <v>336</v>
      </c>
      <c r="CT176" s="12"/>
      <c r="CW176" s="67"/>
      <c r="DC176" s="11" t="s">
        <v>334</v>
      </c>
      <c r="DD176" s="9" t="s">
        <v>194</v>
      </c>
      <c r="DE176" s="11" t="s">
        <v>1903</v>
      </c>
      <c r="DH176" s="9" t="s">
        <v>227</v>
      </c>
      <c r="DP176" s="12"/>
      <c r="DQ176" s="35" t="str">
        <f t="shared" si="42"/>
        <v>OK</v>
      </c>
      <c r="EE176" s="21"/>
      <c r="EL176" s="12"/>
      <c r="EW176" s="10" t="s">
        <v>271</v>
      </c>
      <c r="EX176" s="9" t="s">
        <v>1244</v>
      </c>
      <c r="EY176" s="11" t="s">
        <v>361</v>
      </c>
      <c r="EZ176" s="9" t="s">
        <v>1272</v>
      </c>
      <c r="FA176" s="11" t="s">
        <v>360</v>
      </c>
      <c r="FR176" s="16" t="str">
        <f t="shared" si="52"/>
        <v>MG</v>
      </c>
      <c r="FS176" s="11" t="s">
        <v>1292</v>
      </c>
      <c r="FT176" s="9" t="s">
        <v>276</v>
      </c>
      <c r="FU176" s="11" t="s">
        <v>276</v>
      </c>
      <c r="FV176" s="9" t="s">
        <v>193</v>
      </c>
      <c r="GD176" s="9" t="s">
        <v>209</v>
      </c>
      <c r="GE176" s="11" t="s">
        <v>194</v>
      </c>
      <c r="GF176" s="9" t="s">
        <v>1903</v>
      </c>
      <c r="GH176" s="9"/>
      <c r="GP176" s="12"/>
      <c r="GQ176" s="22" t="str">
        <f t="shared" si="53"/>
        <v>OK</v>
      </c>
      <c r="HE176" s="21"/>
      <c r="HF176" s="17" t="str">
        <f t="shared" si="54"/>
        <v>OK</v>
      </c>
      <c r="HM176" s="21"/>
      <c r="HN176" s="17" t="str">
        <f t="shared" si="55"/>
        <v>OK</v>
      </c>
      <c r="HY176" s="19" t="str">
        <f t="shared" si="56"/>
        <v>OK</v>
      </c>
      <c r="HZ176" s="9" t="s">
        <v>134</v>
      </c>
      <c r="IA176" s="11" t="s">
        <v>270</v>
      </c>
      <c r="ID176" s="9" t="s">
        <v>209</v>
      </c>
      <c r="IE176" s="11" t="s">
        <v>134</v>
      </c>
      <c r="IF176" s="23">
        <v>41876</v>
      </c>
      <c r="IG176" s="23">
        <v>41876</v>
      </c>
      <c r="IH176" s="23"/>
      <c r="II176" s="23">
        <v>41880</v>
      </c>
      <c r="IJ176" s="23">
        <v>41885</v>
      </c>
      <c r="IK176" s="23">
        <v>42145</v>
      </c>
    </row>
    <row r="177" spans="1:245" x14ac:dyDescent="0.25">
      <c r="A177" s="10" t="s">
        <v>1255</v>
      </c>
      <c r="B177" s="9" t="s">
        <v>65</v>
      </c>
      <c r="C177" s="10">
        <v>3106200</v>
      </c>
      <c r="D177" s="9" t="s">
        <v>1246</v>
      </c>
      <c r="E177" s="10" t="s">
        <v>85</v>
      </c>
      <c r="J177" s="9" t="s">
        <v>1256</v>
      </c>
      <c r="K177" s="11" t="s">
        <v>83</v>
      </c>
      <c r="L177" s="9" t="s">
        <v>95</v>
      </c>
      <c r="M177" s="11" t="s">
        <v>413</v>
      </c>
      <c r="N177" s="9" t="s">
        <v>1246</v>
      </c>
      <c r="AH177" s="33">
        <f t="shared" si="48"/>
        <v>2</v>
      </c>
      <c r="AI177" s="11" t="s">
        <v>1269</v>
      </c>
      <c r="AJ177" s="9" t="s">
        <v>83</v>
      </c>
      <c r="AK177" s="11" t="s">
        <v>97</v>
      </c>
      <c r="AL177" s="9" t="s">
        <v>484</v>
      </c>
      <c r="AM177" s="11" t="s">
        <v>1270</v>
      </c>
      <c r="AO177" s="11" t="s">
        <v>1270</v>
      </c>
      <c r="AP177" s="9" t="s">
        <v>85</v>
      </c>
      <c r="BM177" s="34">
        <f t="shared" si="38"/>
        <v>2</v>
      </c>
      <c r="BN177" s="9" t="s">
        <v>104</v>
      </c>
      <c r="BO177" s="11" t="s">
        <v>113</v>
      </c>
      <c r="BP177" s="9" t="s">
        <v>387</v>
      </c>
      <c r="BQ177" s="11" t="s">
        <v>135</v>
      </c>
      <c r="BR177" s="9" t="s">
        <v>135</v>
      </c>
      <c r="BS177" s="11" t="s">
        <v>104</v>
      </c>
      <c r="BT177" s="9" t="s">
        <v>114</v>
      </c>
      <c r="BU177" s="11" t="s">
        <v>387</v>
      </c>
      <c r="BV177" s="9" t="s">
        <v>135</v>
      </c>
      <c r="BW177" s="11" t="s">
        <v>135</v>
      </c>
      <c r="CC177" s="11" t="s">
        <v>145</v>
      </c>
      <c r="CD177" s="9" t="s">
        <v>135</v>
      </c>
      <c r="CE177" s="20"/>
      <c r="CF177" s="16">
        <f t="shared" si="49"/>
        <v>0</v>
      </c>
      <c r="CG177" s="20"/>
      <c r="CH177" s="16">
        <f t="shared" si="50"/>
        <v>0</v>
      </c>
      <c r="CI177" s="20"/>
      <c r="CJ177" s="16">
        <f t="shared" si="51"/>
        <v>0</v>
      </c>
      <c r="CK177" s="11" t="s">
        <v>1288</v>
      </c>
      <c r="CL177" s="9" t="s">
        <v>336</v>
      </c>
      <c r="CT177" s="12"/>
      <c r="CW177" s="67"/>
      <c r="DC177" s="11" t="s">
        <v>334</v>
      </c>
      <c r="DD177" s="9" t="s">
        <v>193</v>
      </c>
      <c r="DH177" s="9" t="s">
        <v>227</v>
      </c>
      <c r="DI177" s="11" t="s">
        <v>135</v>
      </c>
      <c r="DP177" s="12"/>
      <c r="DQ177" s="35" t="str">
        <f t="shared" si="42"/>
        <v>OK</v>
      </c>
      <c r="DZ177" s="9" t="s">
        <v>135</v>
      </c>
      <c r="EE177" s="21"/>
      <c r="EL177" s="12"/>
      <c r="EO177" s="11" t="s">
        <v>134</v>
      </c>
      <c r="EP177" s="9" t="s">
        <v>161</v>
      </c>
      <c r="EW177" s="10" t="s">
        <v>269</v>
      </c>
      <c r="EX177" s="9" t="s">
        <v>1246</v>
      </c>
      <c r="EY177" s="11" t="s">
        <v>361</v>
      </c>
      <c r="EZ177" s="9" t="s">
        <v>1256</v>
      </c>
      <c r="FA177" s="11" t="s">
        <v>361</v>
      </c>
      <c r="FB177" s="9" t="s">
        <v>1269</v>
      </c>
      <c r="FC177" s="11" t="s">
        <v>360</v>
      </c>
      <c r="FD177" s="9" t="s">
        <v>1270</v>
      </c>
      <c r="FE177" s="11" t="s">
        <v>360</v>
      </c>
      <c r="FR177" s="16" t="str">
        <f t="shared" si="52"/>
        <v>MG</v>
      </c>
      <c r="FS177" s="11" t="s">
        <v>1294</v>
      </c>
      <c r="FT177" s="9" t="s">
        <v>277</v>
      </c>
      <c r="FU177" s="11" t="s">
        <v>277</v>
      </c>
      <c r="FV177" s="9" t="s">
        <v>193</v>
      </c>
      <c r="GD177" s="9" t="s">
        <v>209</v>
      </c>
      <c r="GE177" s="11" t="s">
        <v>193</v>
      </c>
      <c r="GF177" s="9"/>
      <c r="GH177" s="9"/>
      <c r="GI177" s="11" t="s">
        <v>135</v>
      </c>
      <c r="GP177" s="12"/>
      <c r="GQ177" s="22" t="str">
        <f t="shared" si="53"/>
        <v>OK</v>
      </c>
      <c r="GZ177" s="9" t="s">
        <v>135</v>
      </c>
      <c r="HE177" s="21"/>
      <c r="HF177" s="17" t="str">
        <f t="shared" si="54"/>
        <v>OK</v>
      </c>
      <c r="HM177" s="21"/>
      <c r="HN177" s="17" t="str">
        <f t="shared" si="55"/>
        <v>OK</v>
      </c>
      <c r="HQ177" s="11" t="s">
        <v>134</v>
      </c>
      <c r="HR177" s="9" t="s">
        <v>161</v>
      </c>
      <c r="HY177" s="19" t="str">
        <f t="shared" si="56"/>
        <v>OK</v>
      </c>
      <c r="HZ177" s="9" t="s">
        <v>134</v>
      </c>
      <c r="IA177" s="11" t="s">
        <v>270</v>
      </c>
      <c r="ID177" s="9" t="s">
        <v>209</v>
      </c>
      <c r="IE177" s="11" t="s">
        <v>134</v>
      </c>
      <c r="IF177" s="23">
        <v>41885</v>
      </c>
      <c r="IG177" s="23">
        <v>41885</v>
      </c>
      <c r="IH177" s="23"/>
      <c r="II177" s="23">
        <v>41897</v>
      </c>
      <c r="IJ177" s="23">
        <v>41911</v>
      </c>
      <c r="IK177" s="23">
        <v>42138</v>
      </c>
    </row>
    <row r="178" spans="1:245" x14ac:dyDescent="0.25">
      <c r="A178" s="10" t="s">
        <v>1257</v>
      </c>
      <c r="B178" s="9" t="s">
        <v>65</v>
      </c>
      <c r="C178" s="10">
        <v>3106200</v>
      </c>
      <c r="D178" s="9" t="s">
        <v>1246</v>
      </c>
      <c r="E178" s="10" t="s">
        <v>85</v>
      </c>
      <c r="AH178" s="33">
        <f t="shared" si="48"/>
        <v>1</v>
      </c>
      <c r="AI178" s="11" t="s">
        <v>1244</v>
      </c>
      <c r="AJ178" s="9" t="s">
        <v>85</v>
      </c>
      <c r="AO178" s="11" t="s">
        <v>1243</v>
      </c>
      <c r="AP178" s="9" t="s">
        <v>83</v>
      </c>
      <c r="AQ178" s="11" t="s">
        <v>95</v>
      </c>
      <c r="AR178" s="9" t="s">
        <v>484</v>
      </c>
      <c r="AS178" s="27" t="s">
        <v>1244</v>
      </c>
      <c r="AU178" s="11" t="s">
        <v>1273</v>
      </c>
      <c r="AV178" s="9" t="s">
        <v>83</v>
      </c>
      <c r="AW178" s="11" t="s">
        <v>339</v>
      </c>
      <c r="AX178" s="9" t="s">
        <v>484</v>
      </c>
      <c r="AY178" s="11" t="s">
        <v>1244</v>
      </c>
      <c r="BA178" s="11" t="s">
        <v>1274</v>
      </c>
      <c r="BB178" s="9" t="s">
        <v>91</v>
      </c>
      <c r="BM178" s="34">
        <f t="shared" si="38"/>
        <v>4</v>
      </c>
      <c r="BN178" s="9" t="s">
        <v>104</v>
      </c>
      <c r="BO178" s="11" t="s">
        <v>113</v>
      </c>
      <c r="BP178" s="9" t="s">
        <v>391</v>
      </c>
      <c r="BQ178" s="11" t="s">
        <v>135</v>
      </c>
      <c r="BR178" s="9" t="s">
        <v>135</v>
      </c>
      <c r="BS178" s="11" t="s">
        <v>105</v>
      </c>
      <c r="BU178" s="11" t="s">
        <v>391</v>
      </c>
      <c r="BV178" s="9" t="s">
        <v>135</v>
      </c>
      <c r="BW178" s="11" t="s">
        <v>135</v>
      </c>
      <c r="CC178" s="11" t="s">
        <v>145</v>
      </c>
      <c r="CD178" s="9" t="s">
        <v>135</v>
      </c>
      <c r="CE178" s="20"/>
      <c r="CF178" s="16">
        <f t="shared" si="49"/>
        <v>0</v>
      </c>
      <c r="CG178" s="20"/>
      <c r="CH178" s="16">
        <f t="shared" si="50"/>
        <v>0</v>
      </c>
      <c r="CI178" s="20"/>
      <c r="CJ178" s="16">
        <f t="shared" si="51"/>
        <v>0</v>
      </c>
      <c r="CK178" s="11" t="s">
        <v>1289</v>
      </c>
      <c r="CL178" s="9" t="s">
        <v>334</v>
      </c>
      <c r="CM178" s="11" t="s">
        <v>134</v>
      </c>
      <c r="CN178" s="9" t="s">
        <v>161</v>
      </c>
      <c r="CT178" s="12"/>
      <c r="CW178" s="67"/>
      <c r="CZ178" s="9" t="s">
        <v>558</v>
      </c>
      <c r="DC178" s="11" t="s">
        <v>334</v>
      </c>
      <c r="DD178" s="9" t="s">
        <v>193</v>
      </c>
      <c r="DH178" s="9" t="s">
        <v>209</v>
      </c>
      <c r="DI178" s="11" t="s">
        <v>134</v>
      </c>
      <c r="DJ178" s="9" t="s">
        <v>161</v>
      </c>
      <c r="DP178" s="12"/>
      <c r="DQ178" s="35" t="str">
        <f t="shared" si="42"/>
        <v>OK</v>
      </c>
      <c r="DW178" s="11" t="s">
        <v>558</v>
      </c>
      <c r="DZ178" s="9" t="s">
        <v>134</v>
      </c>
      <c r="EA178" s="11" t="s">
        <v>161</v>
      </c>
      <c r="EE178" s="21"/>
      <c r="EG178" s="11" t="s">
        <v>447</v>
      </c>
      <c r="EL178" s="12"/>
      <c r="EO178" s="11" t="s">
        <v>135</v>
      </c>
      <c r="EW178" s="10" t="s">
        <v>269</v>
      </c>
      <c r="EX178" s="9" t="s">
        <v>1246</v>
      </c>
      <c r="EY178" s="11" t="s">
        <v>361</v>
      </c>
      <c r="EZ178" s="9" t="s">
        <v>1244</v>
      </c>
      <c r="FA178" s="11" t="s">
        <v>360</v>
      </c>
      <c r="FB178" s="9" t="s">
        <v>1243</v>
      </c>
      <c r="FC178" s="11" t="s">
        <v>360</v>
      </c>
      <c r="FD178" s="9" t="s">
        <v>1273</v>
      </c>
      <c r="FE178" s="11" t="s">
        <v>360</v>
      </c>
      <c r="FF178" s="9" t="s">
        <v>1274</v>
      </c>
      <c r="FG178" s="11" t="s">
        <v>360</v>
      </c>
      <c r="FR178" s="16" t="str">
        <f t="shared" si="52"/>
        <v>MG</v>
      </c>
      <c r="FS178" s="11" t="s">
        <v>1290</v>
      </c>
      <c r="FT178" s="9" t="s">
        <v>277</v>
      </c>
      <c r="FU178" s="11" t="s">
        <v>277</v>
      </c>
      <c r="FV178" s="9" t="s">
        <v>193</v>
      </c>
      <c r="GD178" s="9" t="s">
        <v>209</v>
      </c>
      <c r="GE178" s="11" t="s">
        <v>193</v>
      </c>
      <c r="GF178" s="9"/>
      <c r="GH178" s="9"/>
      <c r="GI178" s="11" t="s">
        <v>134</v>
      </c>
      <c r="GJ178" s="9" t="s">
        <v>161</v>
      </c>
      <c r="GP178" s="12"/>
      <c r="GQ178" s="22" t="str">
        <f t="shared" si="53"/>
        <v>OK</v>
      </c>
      <c r="GW178" s="11" t="s">
        <v>558</v>
      </c>
      <c r="GZ178" s="9" t="s">
        <v>134</v>
      </c>
      <c r="HA178" s="11" t="s">
        <v>161</v>
      </c>
      <c r="HE178" s="21"/>
      <c r="HF178" s="17" t="str">
        <f t="shared" si="54"/>
        <v>OK</v>
      </c>
      <c r="HH178" s="9" t="s">
        <v>447</v>
      </c>
      <c r="HM178" s="21"/>
      <c r="HN178" s="17" t="str">
        <f t="shared" si="55"/>
        <v>OK</v>
      </c>
      <c r="HQ178" s="11" t="s">
        <v>135</v>
      </c>
      <c r="HY178" s="19" t="str">
        <f t="shared" si="56"/>
        <v>OK</v>
      </c>
      <c r="HZ178" s="9" t="s">
        <v>135</v>
      </c>
      <c r="IE178" s="11" t="s">
        <v>134</v>
      </c>
      <c r="IF178" s="23">
        <v>41887</v>
      </c>
      <c r="IG178" s="23">
        <v>41887</v>
      </c>
      <c r="IH178" s="23">
        <v>41891</v>
      </c>
      <c r="II178" s="23">
        <v>41906</v>
      </c>
      <c r="IJ178" s="23">
        <v>41926</v>
      </c>
      <c r="IK178" s="23">
        <v>41949</v>
      </c>
    </row>
    <row r="179" spans="1:245" x14ac:dyDescent="0.25">
      <c r="A179" s="8" t="s">
        <v>1296</v>
      </c>
      <c r="B179" s="9" t="s">
        <v>65</v>
      </c>
      <c r="C179" s="10">
        <v>3106200</v>
      </c>
      <c r="D179" s="9" t="s">
        <v>1492</v>
      </c>
      <c r="E179" s="10" t="s">
        <v>83</v>
      </c>
      <c r="F179" s="9" t="s">
        <v>97</v>
      </c>
      <c r="G179" s="10" t="s">
        <v>413</v>
      </c>
      <c r="H179" s="9" t="s">
        <v>1493</v>
      </c>
      <c r="AH179" s="33">
        <f t="shared" si="48"/>
        <v>1</v>
      </c>
      <c r="AI179" s="11" t="s">
        <v>1495</v>
      </c>
      <c r="AJ179" s="9" t="s">
        <v>90</v>
      </c>
      <c r="AO179" s="11" t="s">
        <v>505</v>
      </c>
      <c r="AP179" s="9" t="s">
        <v>86</v>
      </c>
      <c r="AU179" s="10" t="s">
        <v>1274</v>
      </c>
      <c r="AV179" s="9" t="s">
        <v>91</v>
      </c>
      <c r="BM179" s="34">
        <f t="shared" si="38"/>
        <v>3</v>
      </c>
      <c r="BN179" s="9" t="s">
        <v>104</v>
      </c>
      <c r="BO179" s="11" t="s">
        <v>115</v>
      </c>
      <c r="BP179" s="9" t="s">
        <v>121</v>
      </c>
      <c r="BQ179" s="11" t="s">
        <v>135</v>
      </c>
      <c r="BR179" s="9" t="s">
        <v>135</v>
      </c>
      <c r="CC179" s="11" t="s">
        <v>147</v>
      </c>
      <c r="CD179" s="9" t="s">
        <v>135</v>
      </c>
      <c r="CE179" s="20"/>
      <c r="CF179" s="16">
        <f t="shared" si="49"/>
        <v>0</v>
      </c>
      <c r="CG179" s="20"/>
      <c r="CH179" s="16">
        <f t="shared" si="50"/>
        <v>0</v>
      </c>
      <c r="CI179" s="20"/>
      <c r="CJ179" s="16">
        <f t="shared" si="51"/>
        <v>0</v>
      </c>
      <c r="CK179" s="11" t="s">
        <v>1501</v>
      </c>
      <c r="CL179" s="9" t="s">
        <v>336</v>
      </c>
      <c r="CT179" s="12"/>
      <c r="CW179" s="67"/>
      <c r="DC179" s="11" t="s">
        <v>336</v>
      </c>
      <c r="DP179" s="12"/>
      <c r="DQ179" s="35" t="str">
        <f t="shared" ref="DQ179:DQ234" si="57">IF(OR((AND(DH179="Mantém",DP179=CT179)),DH179="Agrava",DH179="Relaxa",DH179="Reverte",DH179="Inaplicável",DJ179="Indefere",DJ179=""),"OK","REVER")</f>
        <v>OK</v>
      </c>
      <c r="EE179" s="21"/>
      <c r="EL179" s="12"/>
      <c r="EW179" s="10" t="s">
        <v>2073</v>
      </c>
      <c r="FR179" s="16" t="str">
        <f t="shared" si="52"/>
        <v>MG</v>
      </c>
      <c r="FS179" s="11" t="s">
        <v>1290</v>
      </c>
      <c r="FT179" s="9" t="s">
        <v>276</v>
      </c>
      <c r="FU179" s="11" t="s">
        <v>276</v>
      </c>
      <c r="GD179" s="9" t="s">
        <v>227</v>
      </c>
      <c r="GE179" s="11" t="s">
        <v>193</v>
      </c>
      <c r="GF179" s="9"/>
      <c r="GH179" s="9"/>
      <c r="GI179" s="11" t="s">
        <v>134</v>
      </c>
      <c r="GJ179" s="9" t="s">
        <v>161</v>
      </c>
      <c r="GP179" s="12"/>
      <c r="GQ179" s="22" t="str">
        <f t="shared" si="53"/>
        <v>OK</v>
      </c>
      <c r="GW179" s="11" t="s">
        <v>2057</v>
      </c>
      <c r="GZ179" s="9" t="s">
        <v>135</v>
      </c>
      <c r="HE179" s="21"/>
      <c r="HF179" s="17" t="str">
        <f t="shared" si="54"/>
        <v>OK</v>
      </c>
      <c r="HM179" s="21"/>
      <c r="HN179" s="17" t="str">
        <f t="shared" si="55"/>
        <v>OK</v>
      </c>
      <c r="HQ179" s="11" t="s">
        <v>134</v>
      </c>
      <c r="HR179" s="9" t="s">
        <v>161</v>
      </c>
      <c r="HY179" s="19" t="str">
        <f t="shared" si="56"/>
        <v>OK</v>
      </c>
      <c r="HZ179" s="9" t="s">
        <v>135</v>
      </c>
      <c r="IE179" s="11" t="s">
        <v>134</v>
      </c>
      <c r="IF179" s="23">
        <v>41887</v>
      </c>
      <c r="IG179" s="23">
        <v>41887</v>
      </c>
      <c r="IH179" s="23"/>
      <c r="II179" s="23"/>
      <c r="IJ179" s="23">
        <v>41913</v>
      </c>
      <c r="IK179" s="23">
        <v>41914</v>
      </c>
    </row>
    <row r="180" spans="1:245" x14ac:dyDescent="0.25">
      <c r="A180" s="8" t="s">
        <v>1297</v>
      </c>
      <c r="B180" s="9" t="s">
        <v>65</v>
      </c>
      <c r="C180" s="10">
        <v>3106200</v>
      </c>
      <c r="D180" s="9" t="s">
        <v>1244</v>
      </c>
      <c r="E180" s="10" t="s">
        <v>85</v>
      </c>
      <c r="J180" s="9" t="s">
        <v>1243</v>
      </c>
      <c r="K180" s="11" t="s">
        <v>83</v>
      </c>
      <c r="L180" s="9" t="s">
        <v>95</v>
      </c>
      <c r="M180" s="11" t="s">
        <v>484</v>
      </c>
      <c r="N180" s="9" t="s">
        <v>1244</v>
      </c>
      <c r="AH180" s="33">
        <f t="shared" si="48"/>
        <v>2</v>
      </c>
      <c r="AI180" s="11" t="s">
        <v>113</v>
      </c>
      <c r="AJ180" s="9" t="s">
        <v>86</v>
      </c>
      <c r="BM180" s="34">
        <f t="shared" si="38"/>
        <v>1</v>
      </c>
      <c r="BN180" s="9" t="s">
        <v>104</v>
      </c>
      <c r="BO180" s="11" t="s">
        <v>113</v>
      </c>
      <c r="BP180" s="9" t="s">
        <v>119</v>
      </c>
      <c r="BQ180" s="11" t="s">
        <v>135</v>
      </c>
      <c r="BR180" s="9" t="s">
        <v>135</v>
      </c>
      <c r="CC180" s="11" t="s">
        <v>1904</v>
      </c>
      <c r="CD180" s="9" t="s">
        <v>135</v>
      </c>
      <c r="CE180" s="20"/>
      <c r="CF180" s="16">
        <f t="shared" si="49"/>
        <v>0</v>
      </c>
      <c r="CG180" s="20"/>
      <c r="CH180" s="16">
        <f t="shared" si="50"/>
        <v>0</v>
      </c>
      <c r="CI180" s="20"/>
      <c r="CJ180" s="16">
        <f t="shared" si="51"/>
        <v>0</v>
      </c>
      <c r="CK180" s="11" t="s">
        <v>1918</v>
      </c>
      <c r="CL180" s="9" t="s">
        <v>334</v>
      </c>
      <c r="CM180" s="11" t="s">
        <v>134</v>
      </c>
      <c r="CN180" s="9" t="s">
        <v>160</v>
      </c>
      <c r="CO180" s="11">
        <v>48</v>
      </c>
      <c r="CP180" s="9" t="s">
        <v>113</v>
      </c>
      <c r="CS180" s="11" t="s">
        <v>135</v>
      </c>
      <c r="CT180" s="12"/>
      <c r="CU180" s="11" t="s">
        <v>173</v>
      </c>
      <c r="CW180" s="67" t="s">
        <v>558</v>
      </c>
      <c r="DC180" s="11" t="s">
        <v>336</v>
      </c>
      <c r="DP180" s="12"/>
      <c r="DQ180" s="35" t="str">
        <f t="shared" si="57"/>
        <v>OK</v>
      </c>
      <c r="EE180" s="21"/>
      <c r="EL180" s="12"/>
      <c r="EW180" s="10" t="s">
        <v>2073</v>
      </c>
      <c r="FR180" s="16" t="str">
        <f t="shared" si="52"/>
        <v>MG</v>
      </c>
      <c r="FS180" s="11" t="s">
        <v>1290</v>
      </c>
      <c r="FT180" s="9" t="s">
        <v>276</v>
      </c>
      <c r="FU180" s="11" t="s">
        <v>276</v>
      </c>
      <c r="FV180" s="9" t="s">
        <v>193</v>
      </c>
      <c r="GD180" s="9" t="s">
        <v>227</v>
      </c>
      <c r="GE180" s="11" t="s">
        <v>193</v>
      </c>
      <c r="GF180" s="9"/>
      <c r="GH180" s="9"/>
      <c r="GI180" s="11" t="s">
        <v>134</v>
      </c>
      <c r="GJ180" s="9" t="s">
        <v>160</v>
      </c>
      <c r="GK180" s="11">
        <v>48</v>
      </c>
      <c r="GL180" s="9" t="s">
        <v>113</v>
      </c>
      <c r="GO180" s="11" t="s">
        <v>135</v>
      </c>
      <c r="GP180" s="12"/>
      <c r="GQ180" s="22" t="str">
        <f t="shared" si="53"/>
        <v>OK</v>
      </c>
      <c r="GR180" s="9" t="s">
        <v>173</v>
      </c>
      <c r="GT180" s="9" t="s">
        <v>558</v>
      </c>
      <c r="GZ180" s="9" t="s">
        <v>135</v>
      </c>
      <c r="HE180" s="21"/>
      <c r="HF180" s="17" t="str">
        <f t="shared" si="54"/>
        <v>OK</v>
      </c>
      <c r="HM180" s="21"/>
      <c r="HN180" s="17" t="str">
        <f t="shared" si="55"/>
        <v>OK</v>
      </c>
      <c r="HQ180" s="11" t="s">
        <v>135</v>
      </c>
      <c r="HY180" s="19" t="str">
        <f t="shared" si="56"/>
        <v>OK</v>
      </c>
      <c r="HZ180" s="9" t="s">
        <v>135</v>
      </c>
      <c r="IE180" s="11" t="s">
        <v>134</v>
      </c>
      <c r="IF180" s="23">
        <v>41888</v>
      </c>
      <c r="IG180" s="23">
        <v>41888</v>
      </c>
      <c r="IH180" s="23">
        <v>41889</v>
      </c>
      <c r="II180" s="23"/>
      <c r="IJ180" s="23">
        <v>41913</v>
      </c>
      <c r="IK180" s="23">
        <v>41928</v>
      </c>
    </row>
    <row r="181" spans="1:245" x14ac:dyDescent="0.25">
      <c r="A181" s="8" t="s">
        <v>1494</v>
      </c>
      <c r="B181" s="9" t="s">
        <v>65</v>
      </c>
      <c r="C181" s="10">
        <v>3106200</v>
      </c>
      <c r="D181" s="9" t="s">
        <v>1246</v>
      </c>
      <c r="E181" s="10" t="s">
        <v>85</v>
      </c>
      <c r="AH181" s="33">
        <f t="shared" si="48"/>
        <v>1</v>
      </c>
      <c r="AI181" s="11" t="s">
        <v>1244</v>
      </c>
      <c r="AJ181" s="9" t="s">
        <v>85</v>
      </c>
      <c r="AO181" s="11" t="s">
        <v>1243</v>
      </c>
      <c r="AP181" s="9" t="s">
        <v>83</v>
      </c>
      <c r="AQ181" s="11" t="s">
        <v>95</v>
      </c>
      <c r="AR181" s="9" t="s">
        <v>484</v>
      </c>
      <c r="AS181" s="27" t="s">
        <v>1244</v>
      </c>
      <c r="AU181" s="11" t="s">
        <v>1273</v>
      </c>
      <c r="AV181" s="9" t="s">
        <v>83</v>
      </c>
      <c r="AW181" s="11" t="s">
        <v>339</v>
      </c>
      <c r="AX181" s="9" t="s">
        <v>484</v>
      </c>
      <c r="AY181" s="11" t="s">
        <v>1244</v>
      </c>
      <c r="BA181" s="11" t="s">
        <v>1274</v>
      </c>
      <c r="BB181" s="9" t="s">
        <v>91</v>
      </c>
      <c r="BM181" s="34">
        <f t="shared" ref="BM181:BM235" si="58">COUNTA(AI181,AO181,AU181,BA181,BG181)</f>
        <v>4</v>
      </c>
      <c r="BN181" s="9" t="s">
        <v>110</v>
      </c>
      <c r="BP181" s="9" t="s">
        <v>121</v>
      </c>
      <c r="BQ181" s="11" t="s">
        <v>135</v>
      </c>
      <c r="BR181" s="9" t="s">
        <v>135</v>
      </c>
      <c r="BS181" s="11" t="s">
        <v>104</v>
      </c>
      <c r="BT181" s="9" t="s">
        <v>115</v>
      </c>
      <c r="BU181" s="11" t="s">
        <v>121</v>
      </c>
      <c r="BV181" s="9" t="s">
        <v>135</v>
      </c>
      <c r="BW181" s="11" t="s">
        <v>135</v>
      </c>
      <c r="BX181" s="9" t="s">
        <v>104</v>
      </c>
      <c r="BY181" s="11" t="s">
        <v>113</v>
      </c>
      <c r="BZ181" s="9" t="s">
        <v>121</v>
      </c>
      <c r="CA181" s="11" t="s">
        <v>135</v>
      </c>
      <c r="CB181" s="9" t="s">
        <v>135</v>
      </c>
      <c r="CC181" s="11" t="s">
        <v>145</v>
      </c>
      <c r="CD181" s="9" t="s">
        <v>135</v>
      </c>
      <c r="CE181" s="20"/>
      <c r="CF181" s="16">
        <f t="shared" si="49"/>
        <v>0</v>
      </c>
      <c r="CG181" s="20"/>
      <c r="CH181" s="16">
        <f t="shared" si="50"/>
        <v>0</v>
      </c>
      <c r="CI181" s="20"/>
      <c r="CJ181" s="16">
        <f t="shared" si="51"/>
        <v>0</v>
      </c>
      <c r="CK181" s="11" t="s">
        <v>1502</v>
      </c>
      <c r="CL181" s="9" t="s">
        <v>334</v>
      </c>
      <c r="CM181" s="11" t="s">
        <v>134</v>
      </c>
      <c r="CN181" s="9" t="s">
        <v>161</v>
      </c>
      <c r="CT181" s="12"/>
      <c r="CW181" s="67"/>
      <c r="CZ181" s="9" t="s">
        <v>558</v>
      </c>
      <c r="DC181" s="11" t="s">
        <v>334</v>
      </c>
      <c r="DD181" s="9" t="s">
        <v>193</v>
      </c>
      <c r="DH181" s="9" t="s">
        <v>209</v>
      </c>
      <c r="DI181" s="11" t="s">
        <v>134</v>
      </c>
      <c r="DJ181" s="9" t="s">
        <v>161</v>
      </c>
      <c r="DP181" s="12"/>
      <c r="DQ181" s="35" t="str">
        <f t="shared" si="57"/>
        <v>OK</v>
      </c>
      <c r="DW181" s="11" t="s">
        <v>558</v>
      </c>
      <c r="DZ181" s="9" t="s">
        <v>134</v>
      </c>
      <c r="EA181" s="11" t="s">
        <v>161</v>
      </c>
      <c r="EE181" s="21"/>
      <c r="EG181" s="11" t="s">
        <v>447</v>
      </c>
      <c r="EL181" s="12"/>
      <c r="EO181" s="11" t="s">
        <v>135</v>
      </c>
      <c r="EW181" s="10" t="s">
        <v>269</v>
      </c>
      <c r="EX181" s="9" t="s">
        <v>1246</v>
      </c>
      <c r="EY181" s="11" t="s">
        <v>361</v>
      </c>
      <c r="EZ181" s="9" t="s">
        <v>1244</v>
      </c>
      <c r="FA181" s="11" t="s">
        <v>360</v>
      </c>
      <c r="FB181" s="9" t="s">
        <v>1243</v>
      </c>
      <c r="FC181" s="11" t="s">
        <v>360</v>
      </c>
      <c r="FD181" s="9" t="s">
        <v>1273</v>
      </c>
      <c r="FE181" s="11" t="s">
        <v>360</v>
      </c>
      <c r="FF181" s="9" t="s">
        <v>1274</v>
      </c>
      <c r="FG181" s="11" t="s">
        <v>360</v>
      </c>
      <c r="FR181" s="16" t="str">
        <f t="shared" si="52"/>
        <v>MG</v>
      </c>
      <c r="FS181" s="11" t="s">
        <v>1290</v>
      </c>
      <c r="FT181" s="9" t="s">
        <v>277</v>
      </c>
      <c r="FU181" s="11" t="s">
        <v>276</v>
      </c>
      <c r="FV181" s="9" t="s">
        <v>193</v>
      </c>
      <c r="GD181" s="9" t="s">
        <v>209</v>
      </c>
      <c r="GE181" s="11" t="s">
        <v>193</v>
      </c>
      <c r="GF181" s="9"/>
      <c r="GH181" s="9"/>
      <c r="GI181" s="11" t="s">
        <v>134</v>
      </c>
      <c r="GJ181" s="9" t="s">
        <v>161</v>
      </c>
      <c r="GP181" s="12"/>
      <c r="GQ181" s="22" t="str">
        <f t="shared" si="53"/>
        <v>OK</v>
      </c>
      <c r="GW181" s="11" t="s">
        <v>558</v>
      </c>
      <c r="GZ181" s="9" t="s">
        <v>134</v>
      </c>
      <c r="HA181" s="11" t="s">
        <v>161</v>
      </c>
      <c r="HE181" s="21"/>
      <c r="HF181" s="17" t="str">
        <f t="shared" si="54"/>
        <v>OK</v>
      </c>
      <c r="HH181" s="9" t="s">
        <v>447</v>
      </c>
      <c r="HM181" s="21"/>
      <c r="HN181" s="17" t="str">
        <f t="shared" si="55"/>
        <v>OK</v>
      </c>
      <c r="HQ181" s="11" t="s">
        <v>135</v>
      </c>
      <c r="HY181" s="19" t="str">
        <f t="shared" si="56"/>
        <v>OK</v>
      </c>
      <c r="HZ181" s="9" t="s">
        <v>135</v>
      </c>
      <c r="IE181" s="11" t="s">
        <v>134</v>
      </c>
      <c r="IF181" s="23">
        <v>41891</v>
      </c>
      <c r="IG181" s="23">
        <v>41891</v>
      </c>
      <c r="IH181" s="23">
        <v>41892</v>
      </c>
      <c r="II181" s="23">
        <v>41906</v>
      </c>
      <c r="IJ181" s="23">
        <v>41926</v>
      </c>
      <c r="IK181" s="23">
        <v>41946</v>
      </c>
    </row>
    <row r="182" spans="1:245" x14ac:dyDescent="0.25">
      <c r="A182" s="8" t="s">
        <v>1298</v>
      </c>
      <c r="B182" s="9" t="s">
        <v>65</v>
      </c>
      <c r="C182" s="10">
        <v>3106200</v>
      </c>
      <c r="D182" s="9" t="s">
        <v>1249</v>
      </c>
      <c r="E182" s="10" t="s">
        <v>85</v>
      </c>
      <c r="AH182" s="33">
        <f t="shared" si="48"/>
        <v>1</v>
      </c>
      <c r="AI182" s="11" t="s">
        <v>1496</v>
      </c>
      <c r="AJ182" s="9" t="s">
        <v>90</v>
      </c>
      <c r="BM182" s="34">
        <v>1</v>
      </c>
      <c r="BN182" s="9" t="s">
        <v>107</v>
      </c>
      <c r="BP182" s="9" t="s">
        <v>119</v>
      </c>
      <c r="BQ182" s="11" t="s">
        <v>134</v>
      </c>
      <c r="BR182" s="9" t="s">
        <v>135</v>
      </c>
      <c r="CC182" s="11" t="s">
        <v>145</v>
      </c>
      <c r="CD182" s="9" t="s">
        <v>135</v>
      </c>
      <c r="CE182" s="20"/>
      <c r="CF182" s="16">
        <v>0</v>
      </c>
      <c r="CG182" s="20"/>
      <c r="CH182" s="16">
        <v>0</v>
      </c>
      <c r="CI182" s="20"/>
      <c r="CJ182" s="16">
        <v>0</v>
      </c>
      <c r="CK182" s="11" t="s">
        <v>1503</v>
      </c>
      <c r="CL182" s="9" t="s">
        <v>334</v>
      </c>
      <c r="CM182" s="11" t="s">
        <v>135</v>
      </c>
      <c r="CT182" s="12"/>
      <c r="CW182" s="67"/>
      <c r="DC182" s="11" t="s">
        <v>334</v>
      </c>
      <c r="DD182" s="9" t="s">
        <v>193</v>
      </c>
      <c r="DH182" s="9" t="s">
        <v>227</v>
      </c>
      <c r="DI182" s="11" t="s">
        <v>135</v>
      </c>
      <c r="DP182" s="12"/>
      <c r="DQ182" s="35" t="s">
        <v>1717</v>
      </c>
      <c r="DZ182" s="9" t="s">
        <v>134</v>
      </c>
      <c r="EA182" s="11" t="s">
        <v>161</v>
      </c>
      <c r="EE182" s="21"/>
      <c r="EG182" s="11" t="s">
        <v>1536</v>
      </c>
      <c r="EL182" s="12"/>
      <c r="EO182" s="11" t="s">
        <v>135</v>
      </c>
      <c r="EW182" s="10" t="s">
        <v>269</v>
      </c>
      <c r="EX182" s="9" t="s">
        <v>1249</v>
      </c>
      <c r="EY182" s="11" t="s">
        <v>361</v>
      </c>
      <c r="EZ182" s="9" t="s">
        <v>1496</v>
      </c>
      <c r="FA182" s="11" t="s">
        <v>360</v>
      </c>
      <c r="FR182" s="16" t="s">
        <v>65</v>
      </c>
      <c r="FS182" s="11" t="s">
        <v>1292</v>
      </c>
      <c r="FT182" s="9" t="s">
        <v>276</v>
      </c>
      <c r="FU182" s="11" t="s">
        <v>276</v>
      </c>
      <c r="FV182" s="9" t="s">
        <v>193</v>
      </c>
      <c r="GD182" s="9" t="s">
        <v>209</v>
      </c>
      <c r="GE182" s="11" t="s">
        <v>193</v>
      </c>
      <c r="GF182" s="9"/>
      <c r="GH182" s="9"/>
      <c r="GI182" s="11" t="s">
        <v>135</v>
      </c>
      <c r="GP182" s="12"/>
      <c r="GQ182" s="22" t="s">
        <v>1717</v>
      </c>
      <c r="GZ182" s="9" t="s">
        <v>134</v>
      </c>
      <c r="HA182" s="11" t="s">
        <v>161</v>
      </c>
      <c r="HE182" s="21"/>
      <c r="HF182" s="17" t="s">
        <v>1717</v>
      </c>
      <c r="HH182" s="9" t="s">
        <v>1536</v>
      </c>
      <c r="HM182" s="21"/>
      <c r="HN182" s="17" t="s">
        <v>1717</v>
      </c>
      <c r="HQ182" s="11" t="s">
        <v>135</v>
      </c>
      <c r="HY182" s="19" t="s">
        <v>1717</v>
      </c>
      <c r="HZ182" s="9" t="s">
        <v>135</v>
      </c>
      <c r="IE182" s="11" t="s">
        <v>134</v>
      </c>
      <c r="IF182" s="23">
        <v>41892</v>
      </c>
      <c r="IG182" s="23">
        <v>41892</v>
      </c>
      <c r="IH182" s="23">
        <v>41892</v>
      </c>
      <c r="II182" s="23">
        <v>41933</v>
      </c>
      <c r="IJ182" s="23">
        <v>41988</v>
      </c>
      <c r="IK182" s="23">
        <v>42040</v>
      </c>
    </row>
    <row r="183" spans="1:245" x14ac:dyDescent="0.25">
      <c r="A183" s="8" t="s">
        <v>1299</v>
      </c>
      <c r="B183" s="9" t="s">
        <v>65</v>
      </c>
      <c r="C183" s="10">
        <v>3106200</v>
      </c>
      <c r="D183" s="9" t="s">
        <v>520</v>
      </c>
      <c r="E183" s="10" t="s">
        <v>89</v>
      </c>
      <c r="AH183" s="33">
        <f t="shared" si="48"/>
        <v>1</v>
      </c>
      <c r="AI183" s="11" t="s">
        <v>1497</v>
      </c>
      <c r="AJ183" s="9" t="s">
        <v>83</v>
      </c>
      <c r="AK183" s="11" t="s">
        <v>97</v>
      </c>
      <c r="AL183" s="9" t="s">
        <v>425</v>
      </c>
      <c r="AM183" s="11" t="s">
        <v>1270</v>
      </c>
      <c r="AO183" s="11" t="s">
        <v>2170</v>
      </c>
      <c r="AP183" s="9" t="s">
        <v>91</v>
      </c>
      <c r="BM183" s="34">
        <f t="shared" si="58"/>
        <v>2</v>
      </c>
      <c r="BN183" s="9" t="s">
        <v>104</v>
      </c>
      <c r="BO183" s="11" t="s">
        <v>113</v>
      </c>
      <c r="BP183" s="9" t="s">
        <v>119</v>
      </c>
      <c r="BQ183" s="11" t="s">
        <v>135</v>
      </c>
      <c r="BR183" s="9" t="s">
        <v>135</v>
      </c>
      <c r="CC183" s="11" t="s">
        <v>145</v>
      </c>
      <c r="CD183" s="9" t="s">
        <v>135</v>
      </c>
      <c r="CE183" s="20"/>
      <c r="CF183" s="16">
        <f t="shared" ref="CF183:CF246" si="59">IF(ISBLANK(CE183),0,(VLOOKUP(CE183,$A$2:$CC$484,81,)))</f>
        <v>0</v>
      </c>
      <c r="CG183" s="20"/>
      <c r="CH183" s="16">
        <f t="shared" ref="CH183:CH214" si="60">IF(ISBLANK(CG183),0,(VLOOKUP(CG183,$A$2:$CC$484,81,)))</f>
        <v>0</v>
      </c>
      <c r="CI183" s="20"/>
      <c r="CJ183" s="16">
        <f t="shared" ref="CJ183:CJ214" si="61">IF(ISBLANK(CI183),0,(VLOOKUP(CI183,$A$2:$CC$484,81,)))</f>
        <v>0</v>
      </c>
      <c r="CK183" s="11" t="s">
        <v>1504</v>
      </c>
      <c r="CL183" s="9" t="s">
        <v>336</v>
      </c>
      <c r="CT183" s="12"/>
      <c r="CW183" s="67"/>
      <c r="DC183" s="11" t="s">
        <v>334</v>
      </c>
      <c r="DD183" s="9" t="s">
        <v>193</v>
      </c>
      <c r="DH183" s="9" t="s">
        <v>227</v>
      </c>
      <c r="DI183" s="11" t="s">
        <v>135</v>
      </c>
      <c r="DP183" s="12"/>
      <c r="DQ183" s="35" t="str">
        <f t="shared" si="57"/>
        <v>OK</v>
      </c>
      <c r="DZ183" s="9" t="s">
        <v>134</v>
      </c>
      <c r="EA183" s="11" t="s">
        <v>160</v>
      </c>
      <c r="EB183" s="9" t="s">
        <v>1497</v>
      </c>
      <c r="EC183" s="11" t="s">
        <v>2170</v>
      </c>
      <c r="EE183" s="21">
        <v>5000</v>
      </c>
      <c r="EF183" s="9" t="s">
        <v>447</v>
      </c>
      <c r="EL183" s="12"/>
      <c r="EO183" s="11" t="s">
        <v>135</v>
      </c>
      <c r="EW183" s="10" t="s">
        <v>269</v>
      </c>
      <c r="EX183" s="9" t="s">
        <v>1497</v>
      </c>
      <c r="EY183" s="11" t="s">
        <v>361</v>
      </c>
      <c r="EZ183" s="9" t="s">
        <v>520</v>
      </c>
      <c r="FA183" s="11" t="s">
        <v>360</v>
      </c>
      <c r="FR183" s="16" t="str">
        <f t="shared" ref="FR183:FR214" si="62">B183</f>
        <v>MG</v>
      </c>
      <c r="FS183" s="11" t="s">
        <v>1290</v>
      </c>
      <c r="FU183" s="11" t="s">
        <v>276</v>
      </c>
      <c r="FV183" s="9" t="s">
        <v>194</v>
      </c>
      <c r="FW183" s="11" t="s">
        <v>284</v>
      </c>
      <c r="GF183" s="9"/>
      <c r="GH183" s="9"/>
      <c r="GP183" s="12"/>
      <c r="GQ183" s="22" t="str">
        <f t="shared" ref="GQ183:GQ214" si="63">IF(OR((AND(GD183="Mantém",GP183=DP183)),GD183="Mantém - Ind.",GD183="Reforma Total", GD183="Parcial - Agrava",GD183="Parcial - Relaxa",GD183="Reverte",GD183="Inaplicável",GJ183="Indefere",GJ183=""),"OK","REVER")</f>
        <v>OK</v>
      </c>
      <c r="HE183" s="21"/>
      <c r="HF183" s="17" t="str">
        <f t="shared" ref="HF183:HF214" si="64">IF(OR((AND(GD183="Mantém",HE183=EE183)),GD183="Reverte",GD183="Inaplicável",HA183="Indefere",HA183=""),"OK","REVER")</f>
        <v>OK</v>
      </c>
      <c r="HM183" s="21"/>
      <c r="HN183" s="17" t="str">
        <f t="shared" ref="HN183:HN214" si="65">IF(OR((AND(GO183="Mantém",HM183=EM183)),GO183="Reverte",GO183="Inaplicável",HI183="Indefere",HI183=""),"OK","REVER")</f>
        <v>OK</v>
      </c>
      <c r="HY183" s="19" t="str">
        <f t="shared" ref="HY183:HY214" si="66">IF(OR((AND(GD183="Mantém",HX183=EV183)),GD183="Reverte",GD183="Inaplicável",HR183="Indefere",HR183=""),"OK","REVER")</f>
        <v>OK</v>
      </c>
      <c r="HZ183" s="9" t="s">
        <v>135</v>
      </c>
      <c r="IE183" s="11" t="s">
        <v>134</v>
      </c>
      <c r="IF183" s="23">
        <v>41905</v>
      </c>
      <c r="IG183" s="23">
        <v>41905</v>
      </c>
      <c r="IH183" s="23"/>
      <c r="II183" s="23">
        <v>41934</v>
      </c>
      <c r="IJ183" s="23">
        <v>41988</v>
      </c>
      <c r="IK183" s="23">
        <v>42034</v>
      </c>
    </row>
    <row r="184" spans="1:245" x14ac:dyDescent="0.25">
      <c r="A184" s="8" t="s">
        <v>1301</v>
      </c>
      <c r="B184" s="9" t="s">
        <v>65</v>
      </c>
      <c r="C184" s="10">
        <v>3162559</v>
      </c>
      <c r="D184" s="9" t="s">
        <v>520</v>
      </c>
      <c r="E184" s="10" t="s">
        <v>89</v>
      </c>
      <c r="AH184" s="33">
        <f t="shared" si="48"/>
        <v>1</v>
      </c>
      <c r="AI184" s="11" t="s">
        <v>1498</v>
      </c>
      <c r="AJ184" s="9" t="s">
        <v>87</v>
      </c>
      <c r="BM184" s="34">
        <f t="shared" si="58"/>
        <v>1</v>
      </c>
      <c r="BN184" s="9" t="s">
        <v>107</v>
      </c>
      <c r="BP184" s="9" t="s">
        <v>120</v>
      </c>
      <c r="BQ184" s="11" t="s">
        <v>135</v>
      </c>
      <c r="BR184" s="9" t="s">
        <v>135</v>
      </c>
      <c r="CC184" s="11" t="s">
        <v>145</v>
      </c>
      <c r="CD184" s="9" t="s">
        <v>135</v>
      </c>
      <c r="CE184" s="20"/>
      <c r="CF184" s="16">
        <f t="shared" si="59"/>
        <v>0</v>
      </c>
      <c r="CG184" s="20"/>
      <c r="CH184" s="16">
        <f t="shared" si="60"/>
        <v>0</v>
      </c>
      <c r="CI184" s="20"/>
      <c r="CJ184" s="16">
        <f t="shared" si="61"/>
        <v>0</v>
      </c>
      <c r="CK184" s="11" t="s">
        <v>1505</v>
      </c>
      <c r="CL184" s="9" t="s">
        <v>336</v>
      </c>
      <c r="CT184" s="12"/>
      <c r="CW184" s="67"/>
      <c r="DC184" s="11" t="s">
        <v>334</v>
      </c>
      <c r="DD184" s="9" t="s">
        <v>193</v>
      </c>
      <c r="DH184" s="9" t="s">
        <v>227</v>
      </c>
      <c r="DI184" s="11" t="s">
        <v>135</v>
      </c>
      <c r="DP184" s="12"/>
      <c r="DQ184" s="35" t="str">
        <f t="shared" si="57"/>
        <v>OK</v>
      </c>
      <c r="DZ184" s="9" t="s">
        <v>134</v>
      </c>
      <c r="EA184" s="11" t="s">
        <v>160</v>
      </c>
      <c r="EB184" s="9" t="s">
        <v>1498</v>
      </c>
      <c r="EE184" s="21">
        <v>5000</v>
      </c>
      <c r="EF184" s="9" t="s">
        <v>447</v>
      </c>
      <c r="EL184" s="12"/>
      <c r="EO184" s="11" t="s">
        <v>135</v>
      </c>
      <c r="EW184" s="10" t="s">
        <v>269</v>
      </c>
      <c r="EX184" s="9" t="s">
        <v>1498</v>
      </c>
      <c r="EY184" s="11" t="s">
        <v>361</v>
      </c>
      <c r="EZ184" s="9" t="s">
        <v>520</v>
      </c>
      <c r="FA184" s="11" t="s">
        <v>360</v>
      </c>
      <c r="FR184" s="16" t="str">
        <f t="shared" si="62"/>
        <v>MG</v>
      </c>
      <c r="FS184" s="11" t="s">
        <v>1292</v>
      </c>
      <c r="FT184" s="9" t="s">
        <v>276</v>
      </c>
      <c r="FU184" s="11" t="s">
        <v>276</v>
      </c>
      <c r="FV184" s="9" t="s">
        <v>193</v>
      </c>
      <c r="GD184" s="9" t="s">
        <v>209</v>
      </c>
      <c r="GE184" s="11" t="s">
        <v>193</v>
      </c>
      <c r="GF184" s="9"/>
      <c r="GH184" s="9"/>
      <c r="GI184" s="11" t="s">
        <v>135</v>
      </c>
      <c r="GP184" s="12"/>
      <c r="GQ184" s="22" t="str">
        <f t="shared" si="63"/>
        <v>OK</v>
      </c>
      <c r="GZ184" s="9" t="s">
        <v>134</v>
      </c>
      <c r="HA184" s="11" t="s">
        <v>160</v>
      </c>
      <c r="HB184" s="9" t="s">
        <v>1498</v>
      </c>
      <c r="HE184" s="21">
        <v>5000</v>
      </c>
      <c r="HF184" s="17" t="str">
        <f t="shared" si="64"/>
        <v>OK</v>
      </c>
      <c r="HG184" s="11" t="s">
        <v>447</v>
      </c>
      <c r="HM184" s="21"/>
      <c r="HN184" s="17" t="str">
        <f t="shared" si="65"/>
        <v>OK</v>
      </c>
      <c r="HQ184" s="11" t="s">
        <v>135</v>
      </c>
      <c r="HY184" s="19" t="str">
        <f t="shared" si="66"/>
        <v>OK</v>
      </c>
      <c r="HZ184" s="9" t="s">
        <v>134</v>
      </c>
      <c r="IA184" s="11" t="s">
        <v>270</v>
      </c>
      <c r="IE184" s="11" t="s">
        <v>135</v>
      </c>
      <c r="IF184" s="23">
        <v>41906</v>
      </c>
      <c r="IG184" s="23">
        <v>41906</v>
      </c>
      <c r="IH184" s="23"/>
      <c r="II184" s="23">
        <v>41932</v>
      </c>
      <c r="IJ184" s="23">
        <v>41970</v>
      </c>
      <c r="IK184" s="23">
        <v>42016</v>
      </c>
    </row>
    <row r="185" spans="1:245" x14ac:dyDescent="0.25">
      <c r="A185" s="8" t="s">
        <v>1300</v>
      </c>
      <c r="B185" s="9" t="s">
        <v>65</v>
      </c>
      <c r="C185" s="10">
        <v>3106200</v>
      </c>
      <c r="D185" s="9" t="s">
        <v>520</v>
      </c>
      <c r="E185" s="10" t="s">
        <v>89</v>
      </c>
      <c r="AH185" s="33">
        <f t="shared" si="48"/>
        <v>1</v>
      </c>
      <c r="AI185" s="11" t="s">
        <v>1499</v>
      </c>
      <c r="AJ185" s="9" t="s">
        <v>83</v>
      </c>
      <c r="AK185" s="11" t="s">
        <v>97</v>
      </c>
      <c r="AL185" s="9" t="s">
        <v>72</v>
      </c>
      <c r="AM185" s="11" t="s">
        <v>1270</v>
      </c>
      <c r="AO185" s="11" t="s">
        <v>1500</v>
      </c>
      <c r="AP185" s="9" t="s">
        <v>83</v>
      </c>
      <c r="AQ185" s="11" t="s">
        <v>98</v>
      </c>
      <c r="AR185" s="9" t="s">
        <v>72</v>
      </c>
      <c r="AS185" s="11" t="s">
        <v>1270</v>
      </c>
      <c r="BM185" s="34">
        <f t="shared" si="58"/>
        <v>2</v>
      </c>
      <c r="BN185" s="9" t="s">
        <v>104</v>
      </c>
      <c r="BO185" s="11" t="s">
        <v>113</v>
      </c>
      <c r="BP185" s="9" t="s">
        <v>391</v>
      </c>
      <c r="BQ185" s="11" t="s">
        <v>135</v>
      </c>
      <c r="BR185" s="9" t="s">
        <v>134</v>
      </c>
      <c r="CC185" s="11" t="s">
        <v>145</v>
      </c>
      <c r="CD185" s="9" t="s">
        <v>135</v>
      </c>
      <c r="CE185" s="20"/>
      <c r="CF185" s="16">
        <f t="shared" si="59"/>
        <v>0</v>
      </c>
      <c r="CG185" s="20"/>
      <c r="CH185" s="16">
        <f t="shared" si="60"/>
        <v>0</v>
      </c>
      <c r="CI185" s="20"/>
      <c r="CJ185" s="16">
        <f t="shared" si="61"/>
        <v>0</v>
      </c>
      <c r="CK185" s="11" t="s">
        <v>1506</v>
      </c>
      <c r="CL185" s="9" t="s">
        <v>336</v>
      </c>
      <c r="CT185" s="12"/>
      <c r="CW185" s="67"/>
      <c r="DC185" s="11" t="s">
        <v>334</v>
      </c>
      <c r="DD185" s="9" t="s">
        <v>193</v>
      </c>
      <c r="DH185" s="9" t="s">
        <v>227</v>
      </c>
      <c r="DI185" s="11" t="s">
        <v>135</v>
      </c>
      <c r="DP185" s="12"/>
      <c r="DQ185" s="35" t="str">
        <f t="shared" si="57"/>
        <v>OK</v>
      </c>
      <c r="DZ185" s="9" t="s">
        <v>134</v>
      </c>
      <c r="EA185" s="11" t="s">
        <v>160</v>
      </c>
      <c r="EB185" s="9" t="s">
        <v>1500</v>
      </c>
      <c r="EE185" s="21">
        <v>5000</v>
      </c>
      <c r="EF185" s="9" t="s">
        <v>447</v>
      </c>
      <c r="EL185" s="12"/>
      <c r="EO185" s="10" t="s">
        <v>135</v>
      </c>
      <c r="EW185" s="10" t="s">
        <v>269</v>
      </c>
      <c r="EX185" s="9" t="s">
        <v>1500</v>
      </c>
      <c r="EY185" s="11" t="s">
        <v>361</v>
      </c>
      <c r="EZ185" s="9" t="s">
        <v>520</v>
      </c>
      <c r="FA185" s="11" t="s">
        <v>360</v>
      </c>
      <c r="FR185" s="16" t="str">
        <f t="shared" si="62"/>
        <v>MG</v>
      </c>
      <c r="FS185" s="11" t="s">
        <v>1294</v>
      </c>
      <c r="FT185" s="9" t="s">
        <v>276</v>
      </c>
      <c r="FU185" s="11" t="s">
        <v>276</v>
      </c>
      <c r="FV185" s="9" t="s">
        <v>193</v>
      </c>
      <c r="FW185" s="10"/>
      <c r="GD185" s="9" t="s">
        <v>209</v>
      </c>
      <c r="GE185" s="11" t="s">
        <v>193</v>
      </c>
      <c r="GF185" s="9"/>
      <c r="GH185" s="9"/>
      <c r="GI185" s="11" t="s">
        <v>135</v>
      </c>
      <c r="GP185" s="12"/>
      <c r="GQ185" s="22" t="str">
        <f t="shared" si="63"/>
        <v>OK</v>
      </c>
      <c r="GZ185" s="9" t="s">
        <v>134</v>
      </c>
      <c r="HA185" s="11" t="s">
        <v>160</v>
      </c>
      <c r="HB185" s="9" t="s">
        <v>1500</v>
      </c>
      <c r="HE185" s="21">
        <v>5000</v>
      </c>
      <c r="HF185" s="17" t="str">
        <f t="shared" si="64"/>
        <v>OK</v>
      </c>
      <c r="HG185" s="11" t="s">
        <v>447</v>
      </c>
      <c r="HM185" s="21"/>
      <c r="HN185" s="17" t="str">
        <f t="shared" si="65"/>
        <v>OK</v>
      </c>
      <c r="HQ185" s="11" t="s">
        <v>135</v>
      </c>
      <c r="HY185" s="19" t="str">
        <f t="shared" si="66"/>
        <v>OK</v>
      </c>
      <c r="HZ185" s="9" t="s">
        <v>135</v>
      </c>
      <c r="IE185" s="11" t="s">
        <v>134</v>
      </c>
      <c r="IF185" s="23">
        <v>41909</v>
      </c>
      <c r="IG185" s="23">
        <v>41910</v>
      </c>
      <c r="IH185" s="23"/>
      <c r="II185" s="23">
        <v>41928</v>
      </c>
      <c r="IJ185" s="23">
        <v>41962</v>
      </c>
      <c r="IK185" s="23">
        <v>41978</v>
      </c>
    </row>
    <row r="186" spans="1:245" x14ac:dyDescent="0.25">
      <c r="A186" s="8" t="s">
        <v>412</v>
      </c>
      <c r="B186" s="9" t="s">
        <v>66</v>
      </c>
      <c r="C186" s="27">
        <v>5002704</v>
      </c>
      <c r="D186" s="9" t="s">
        <v>413</v>
      </c>
      <c r="E186" s="10" t="s">
        <v>84</v>
      </c>
      <c r="I186" s="10" t="s">
        <v>101</v>
      </c>
      <c r="K186" s="10"/>
      <c r="M186" s="10"/>
      <c r="O186" s="10"/>
      <c r="Q186" s="10"/>
      <c r="S186" s="10"/>
      <c r="U186" s="10"/>
      <c r="W186" s="10"/>
      <c r="Y186" s="10"/>
      <c r="AA186" s="10"/>
      <c r="AH186" s="33">
        <f t="shared" si="48"/>
        <v>1</v>
      </c>
      <c r="AI186" s="11" t="s">
        <v>429</v>
      </c>
      <c r="AJ186" s="9" t="s">
        <v>83</v>
      </c>
      <c r="AK186" s="11" t="s">
        <v>95</v>
      </c>
      <c r="AL186" s="9" t="s">
        <v>415</v>
      </c>
      <c r="AM186" s="11" t="s">
        <v>448</v>
      </c>
      <c r="BM186" s="34">
        <f t="shared" si="58"/>
        <v>1</v>
      </c>
      <c r="BN186" s="9" t="s">
        <v>104</v>
      </c>
      <c r="BO186" s="11" t="s">
        <v>113</v>
      </c>
      <c r="BP186" s="9" t="s">
        <v>120</v>
      </c>
      <c r="BQ186" s="11" t="s">
        <v>134</v>
      </c>
      <c r="BR186" s="9" t="s">
        <v>140</v>
      </c>
      <c r="BS186" s="10" t="s">
        <v>106</v>
      </c>
      <c r="BT186" s="9" t="s">
        <v>117</v>
      </c>
      <c r="BU186" s="10" t="s">
        <v>120</v>
      </c>
      <c r="BV186" s="9" t="s">
        <v>134</v>
      </c>
      <c r="BW186" s="10" t="s">
        <v>140</v>
      </c>
      <c r="BY186" s="10"/>
      <c r="CA186" s="10"/>
      <c r="CC186" s="10" t="s">
        <v>145</v>
      </c>
      <c r="CD186" s="9" t="s">
        <v>135</v>
      </c>
      <c r="CE186" s="8"/>
      <c r="CF186" s="16">
        <f t="shared" si="59"/>
        <v>0</v>
      </c>
      <c r="CG186" s="20"/>
      <c r="CH186" s="16">
        <f t="shared" si="60"/>
        <v>0</v>
      </c>
      <c r="CI186" s="20"/>
      <c r="CJ186" s="16">
        <f t="shared" si="61"/>
        <v>0</v>
      </c>
      <c r="CK186" s="10" t="s">
        <v>435</v>
      </c>
      <c r="CL186" s="9" t="s">
        <v>336</v>
      </c>
      <c r="CM186" s="10"/>
      <c r="CT186" s="12"/>
      <c r="CW186" s="67"/>
      <c r="DC186" s="11" t="s">
        <v>334</v>
      </c>
      <c r="DD186" s="9" t="s">
        <v>193</v>
      </c>
      <c r="DH186" s="9" t="s">
        <v>227</v>
      </c>
      <c r="DI186" s="11" t="s">
        <v>135</v>
      </c>
      <c r="DP186" s="12"/>
      <c r="DQ186" s="35" t="str">
        <f t="shared" si="57"/>
        <v>OK</v>
      </c>
      <c r="DZ186" s="9" t="s">
        <v>134</v>
      </c>
      <c r="EA186" s="10" t="s">
        <v>160</v>
      </c>
      <c r="EB186" s="9" t="s">
        <v>429</v>
      </c>
      <c r="EE186" s="24">
        <v>20000</v>
      </c>
      <c r="EF186" s="9" t="s">
        <v>446</v>
      </c>
      <c r="EL186" s="12"/>
      <c r="EO186" s="10" t="s">
        <v>135</v>
      </c>
      <c r="EW186" s="10" t="s">
        <v>269</v>
      </c>
      <c r="EX186" s="9" t="s">
        <v>429</v>
      </c>
      <c r="EY186" s="11" t="s">
        <v>361</v>
      </c>
      <c r="FB186" s="9" t="s">
        <v>413</v>
      </c>
      <c r="FC186" s="11" t="s">
        <v>360</v>
      </c>
      <c r="FR186" s="16" t="str">
        <f t="shared" si="62"/>
        <v>MS</v>
      </c>
      <c r="FS186" s="10" t="s">
        <v>477</v>
      </c>
      <c r="FT186" s="9" t="s">
        <v>277</v>
      </c>
      <c r="FU186" s="11" t="s">
        <v>276</v>
      </c>
      <c r="FV186" s="9" t="s">
        <v>193</v>
      </c>
      <c r="FW186" s="10"/>
      <c r="GD186" s="9" t="s">
        <v>209</v>
      </c>
      <c r="GE186" s="11" t="s">
        <v>193</v>
      </c>
      <c r="GF186" s="9"/>
      <c r="GH186" s="9"/>
      <c r="GI186" s="11" t="s">
        <v>135</v>
      </c>
      <c r="GP186" s="12"/>
      <c r="GQ186" s="22" t="str">
        <f t="shared" si="63"/>
        <v>OK</v>
      </c>
      <c r="GZ186" s="9" t="s">
        <v>134</v>
      </c>
      <c r="HA186" s="11" t="s">
        <v>160</v>
      </c>
      <c r="HB186" s="9" t="s">
        <v>429</v>
      </c>
      <c r="HE186" s="21">
        <v>20000</v>
      </c>
      <c r="HF186" s="17" t="str">
        <f t="shared" si="64"/>
        <v>OK</v>
      </c>
      <c r="HG186" s="11" t="s">
        <v>446</v>
      </c>
      <c r="HM186" s="21"/>
      <c r="HN186" s="17" t="str">
        <f t="shared" si="65"/>
        <v>OK</v>
      </c>
      <c r="HQ186" s="11" t="s">
        <v>135</v>
      </c>
      <c r="HY186" s="19" t="str">
        <f t="shared" si="66"/>
        <v>OK</v>
      </c>
      <c r="HZ186" s="9" t="s">
        <v>134</v>
      </c>
      <c r="IA186" s="11" t="s">
        <v>272</v>
      </c>
      <c r="IB186" s="9" t="s">
        <v>270</v>
      </c>
      <c r="ID186" s="9" t="s">
        <v>225</v>
      </c>
      <c r="IE186" s="11" t="s">
        <v>134</v>
      </c>
      <c r="IF186" s="23">
        <v>41771</v>
      </c>
      <c r="IG186" s="23">
        <v>41771</v>
      </c>
      <c r="IH186" s="23"/>
      <c r="II186" s="23">
        <v>41800</v>
      </c>
      <c r="IJ186" s="23">
        <v>41835</v>
      </c>
      <c r="IK186" s="23">
        <v>42046</v>
      </c>
    </row>
    <row r="187" spans="1:245" x14ac:dyDescent="0.25">
      <c r="A187" s="8" t="s">
        <v>414</v>
      </c>
      <c r="B187" s="9" t="s">
        <v>66</v>
      </c>
      <c r="C187" s="27">
        <v>5002704</v>
      </c>
      <c r="D187" s="9" t="s">
        <v>415</v>
      </c>
      <c r="E187" s="10" t="s">
        <v>84</v>
      </c>
      <c r="I187" s="10" t="s">
        <v>101</v>
      </c>
      <c r="K187" s="10"/>
      <c r="M187" s="10"/>
      <c r="O187" s="10"/>
      <c r="Q187" s="10"/>
      <c r="S187" s="10"/>
      <c r="U187" s="10"/>
      <c r="W187" s="10"/>
      <c r="Y187" s="10"/>
      <c r="AA187" s="10"/>
      <c r="AH187" s="33">
        <f t="shared" si="48"/>
        <v>1</v>
      </c>
      <c r="AI187" s="11" t="s">
        <v>430</v>
      </c>
      <c r="AJ187" s="9" t="s">
        <v>88</v>
      </c>
      <c r="BM187" s="34">
        <f t="shared" si="58"/>
        <v>1</v>
      </c>
      <c r="BN187" s="9" t="s">
        <v>106</v>
      </c>
      <c r="BP187" s="9" t="s">
        <v>119</v>
      </c>
      <c r="BQ187" s="11" t="s">
        <v>135</v>
      </c>
      <c r="BR187" s="9" t="s">
        <v>135</v>
      </c>
      <c r="BS187" s="10"/>
      <c r="BU187" s="10"/>
      <c r="BW187" s="10"/>
      <c r="BY187" s="10"/>
      <c r="CA187" s="10"/>
      <c r="CC187" s="10" t="s">
        <v>145</v>
      </c>
      <c r="CD187" s="9" t="s">
        <v>135</v>
      </c>
      <c r="CE187" s="8"/>
      <c r="CF187" s="16">
        <f t="shared" si="59"/>
        <v>0</v>
      </c>
      <c r="CG187" s="20"/>
      <c r="CH187" s="16">
        <f t="shared" si="60"/>
        <v>0</v>
      </c>
      <c r="CI187" s="20"/>
      <c r="CJ187" s="16">
        <f t="shared" si="61"/>
        <v>0</v>
      </c>
      <c r="CK187" s="10" t="s">
        <v>436</v>
      </c>
      <c r="CL187" s="9" t="s">
        <v>336</v>
      </c>
      <c r="CM187" s="10"/>
      <c r="CT187" s="12"/>
      <c r="CW187" s="67"/>
      <c r="DC187" s="11" t="s">
        <v>334</v>
      </c>
      <c r="DD187" s="9" t="s">
        <v>193</v>
      </c>
      <c r="DH187" s="9" t="s">
        <v>227</v>
      </c>
      <c r="DI187" s="11" t="s">
        <v>135</v>
      </c>
      <c r="DP187" s="12"/>
      <c r="DQ187" s="35" t="str">
        <f t="shared" si="57"/>
        <v>OK</v>
      </c>
      <c r="DZ187" s="9" t="s">
        <v>134</v>
      </c>
      <c r="EA187" s="10" t="s">
        <v>161</v>
      </c>
      <c r="EB187" s="9" t="s">
        <v>430</v>
      </c>
      <c r="EE187" s="24"/>
      <c r="EG187" s="11" t="s">
        <v>446</v>
      </c>
      <c r="EH187" s="9" t="s">
        <v>161</v>
      </c>
      <c r="EI187" s="11" t="s">
        <v>430</v>
      </c>
      <c r="EL187" s="12"/>
      <c r="EN187" s="9" t="s">
        <v>250</v>
      </c>
      <c r="EO187" s="10" t="s">
        <v>135</v>
      </c>
      <c r="EW187" s="10" t="s">
        <v>269</v>
      </c>
      <c r="EX187" s="9" t="s">
        <v>415</v>
      </c>
      <c r="EY187" s="11" t="s">
        <v>361</v>
      </c>
      <c r="FB187" s="9" t="s">
        <v>430</v>
      </c>
      <c r="FC187" s="11" t="s">
        <v>360</v>
      </c>
      <c r="FR187" s="16" t="str">
        <f t="shared" si="62"/>
        <v>MS</v>
      </c>
      <c r="FS187" s="10" t="s">
        <v>478</v>
      </c>
      <c r="FT187" s="9" t="s">
        <v>276</v>
      </c>
      <c r="FU187" s="11" t="s">
        <v>276</v>
      </c>
      <c r="FV187" s="9" t="s">
        <v>193</v>
      </c>
      <c r="FW187" s="10"/>
      <c r="GD187" s="9" t="s">
        <v>209</v>
      </c>
      <c r="GE187" s="11" t="s">
        <v>193</v>
      </c>
      <c r="GF187" s="9"/>
      <c r="GH187" s="9"/>
      <c r="GI187" s="11" t="s">
        <v>135</v>
      </c>
      <c r="GM187" s="10"/>
      <c r="GP187" s="12"/>
      <c r="GQ187" s="22" t="str">
        <f t="shared" si="63"/>
        <v>OK</v>
      </c>
      <c r="GZ187" s="9" t="s">
        <v>134</v>
      </c>
      <c r="HA187" s="11" t="s">
        <v>161</v>
      </c>
      <c r="HB187" s="9" t="s">
        <v>430</v>
      </c>
      <c r="HE187" s="21"/>
      <c r="HF187" s="17" t="str">
        <f t="shared" si="64"/>
        <v>OK</v>
      </c>
      <c r="HH187" s="9" t="s">
        <v>446</v>
      </c>
      <c r="HM187" s="21"/>
      <c r="HN187" s="17" t="str">
        <f t="shared" si="65"/>
        <v>OK</v>
      </c>
      <c r="HQ187" s="11" t="s">
        <v>135</v>
      </c>
      <c r="HY187" s="19" t="str">
        <f t="shared" si="66"/>
        <v>OK</v>
      </c>
      <c r="HZ187" s="9" t="s">
        <v>135</v>
      </c>
      <c r="IE187" s="11" t="s">
        <v>134</v>
      </c>
      <c r="IF187" s="23">
        <v>41800</v>
      </c>
      <c r="IG187" s="23">
        <v>41800</v>
      </c>
      <c r="IH187" s="23"/>
      <c r="II187" s="23">
        <v>41814</v>
      </c>
      <c r="IJ187" s="23">
        <v>41848</v>
      </c>
      <c r="IK187" s="23">
        <v>41860</v>
      </c>
    </row>
    <row r="188" spans="1:245" x14ac:dyDescent="0.25">
      <c r="A188" s="8" t="s">
        <v>416</v>
      </c>
      <c r="B188" s="9" t="s">
        <v>66</v>
      </c>
      <c r="C188" s="27">
        <v>5002704</v>
      </c>
      <c r="D188" s="9" t="s">
        <v>520</v>
      </c>
      <c r="E188" s="10" t="s">
        <v>89</v>
      </c>
      <c r="I188" s="10"/>
      <c r="K188" s="10"/>
      <c r="M188" s="10"/>
      <c r="O188" s="10"/>
      <c r="Q188" s="10"/>
      <c r="S188" s="10"/>
      <c r="U188" s="10"/>
      <c r="W188" s="10"/>
      <c r="Y188" s="10"/>
      <c r="AA188" s="10"/>
      <c r="AH188" s="33">
        <f t="shared" si="48"/>
        <v>1</v>
      </c>
      <c r="AI188" s="11" t="s">
        <v>429</v>
      </c>
      <c r="AJ188" s="9" t="s">
        <v>83</v>
      </c>
      <c r="AK188" s="11" t="s">
        <v>95</v>
      </c>
      <c r="AL188" s="9" t="s">
        <v>415</v>
      </c>
      <c r="AM188" s="11" t="s">
        <v>448</v>
      </c>
      <c r="BM188" s="34">
        <f t="shared" si="58"/>
        <v>1</v>
      </c>
      <c r="BN188" s="9" t="s">
        <v>104</v>
      </c>
      <c r="BO188" s="11" t="s">
        <v>113</v>
      </c>
      <c r="BP188" s="9" t="s">
        <v>119</v>
      </c>
      <c r="BQ188" s="11" t="s">
        <v>135</v>
      </c>
      <c r="BR188" s="9" t="s">
        <v>135</v>
      </c>
      <c r="BS188" s="10" t="s">
        <v>104</v>
      </c>
      <c r="BT188" s="9" t="s">
        <v>114</v>
      </c>
      <c r="BU188" s="10" t="s">
        <v>119</v>
      </c>
      <c r="BV188" s="9" t="s">
        <v>135</v>
      </c>
      <c r="BW188" s="10" t="s">
        <v>135</v>
      </c>
      <c r="BY188" s="10"/>
      <c r="CA188" s="10"/>
      <c r="CC188" s="10" t="s">
        <v>145</v>
      </c>
      <c r="CD188" s="9" t="s">
        <v>135</v>
      </c>
      <c r="CE188" s="8"/>
      <c r="CF188" s="16">
        <f t="shared" si="59"/>
        <v>0</v>
      </c>
      <c r="CG188" s="20"/>
      <c r="CH188" s="16">
        <f t="shared" si="60"/>
        <v>0</v>
      </c>
      <c r="CI188" s="20"/>
      <c r="CJ188" s="16">
        <f t="shared" si="61"/>
        <v>0</v>
      </c>
      <c r="CK188" s="10" t="s">
        <v>437</v>
      </c>
      <c r="CL188" s="9" t="s">
        <v>336</v>
      </c>
      <c r="CM188" s="10"/>
      <c r="CT188" s="12"/>
      <c r="CW188" s="67"/>
      <c r="DC188" s="11" t="s">
        <v>334</v>
      </c>
      <c r="DD188" s="9" t="s">
        <v>193</v>
      </c>
      <c r="DH188" s="9" t="s">
        <v>227</v>
      </c>
      <c r="DI188" s="11" t="s">
        <v>134</v>
      </c>
      <c r="DJ188" s="9" t="s">
        <v>161</v>
      </c>
      <c r="DL188" s="9" t="s">
        <v>429</v>
      </c>
      <c r="DP188" s="12"/>
      <c r="DQ188" s="35" t="str">
        <f t="shared" si="57"/>
        <v>OK</v>
      </c>
      <c r="DR188" s="9" t="s">
        <v>173</v>
      </c>
      <c r="DW188" s="11" t="s">
        <v>445</v>
      </c>
      <c r="DZ188" s="9" t="s">
        <v>135</v>
      </c>
      <c r="EA188" s="10"/>
      <c r="EE188" s="24"/>
      <c r="EL188" s="12"/>
      <c r="EO188" s="10" t="s">
        <v>135</v>
      </c>
      <c r="EW188" s="10" t="s">
        <v>269</v>
      </c>
      <c r="EX188" s="9" t="s">
        <v>520</v>
      </c>
      <c r="EY188" s="11" t="s">
        <v>361</v>
      </c>
      <c r="FB188" s="9" t="s">
        <v>429</v>
      </c>
      <c r="FC188" s="11" t="s">
        <v>360</v>
      </c>
      <c r="FR188" s="16" t="str">
        <f t="shared" si="62"/>
        <v>MS</v>
      </c>
      <c r="FS188" s="10" t="s">
        <v>479</v>
      </c>
      <c r="FT188" s="9" t="s">
        <v>276</v>
      </c>
      <c r="FU188" s="11" t="s">
        <v>276</v>
      </c>
      <c r="FV188" s="9" t="s">
        <v>193</v>
      </c>
      <c r="FW188" s="10"/>
      <c r="GD188" s="9" t="s">
        <v>209</v>
      </c>
      <c r="GE188" s="11" t="s">
        <v>193</v>
      </c>
      <c r="GF188" s="9"/>
      <c r="GH188" s="9"/>
      <c r="GI188" s="11" t="s">
        <v>134</v>
      </c>
      <c r="GJ188" s="9" t="s">
        <v>161</v>
      </c>
      <c r="GL188" s="9" t="s">
        <v>429</v>
      </c>
      <c r="GM188" s="10"/>
      <c r="GP188" s="12"/>
      <c r="GQ188" s="22" t="str">
        <f t="shared" si="63"/>
        <v>OK</v>
      </c>
      <c r="GR188" s="9" t="s">
        <v>173</v>
      </c>
      <c r="GZ188" s="9" t="s">
        <v>135</v>
      </c>
      <c r="HE188" s="21"/>
      <c r="HF188" s="17" t="str">
        <f t="shared" si="64"/>
        <v>OK</v>
      </c>
      <c r="HM188" s="21"/>
      <c r="HN188" s="17" t="str">
        <f t="shared" si="65"/>
        <v>OK</v>
      </c>
      <c r="HQ188" s="11" t="s">
        <v>135</v>
      </c>
      <c r="HY188" s="19" t="str">
        <f t="shared" si="66"/>
        <v>OK</v>
      </c>
      <c r="HZ188" s="9" t="s">
        <v>135</v>
      </c>
      <c r="IE188" s="11" t="s">
        <v>134</v>
      </c>
      <c r="IF188" s="23">
        <v>41537</v>
      </c>
      <c r="IG188" s="23">
        <v>41537</v>
      </c>
      <c r="IH188" s="23"/>
      <c r="II188" s="23">
        <v>41569</v>
      </c>
      <c r="IJ188" s="23">
        <v>41659</v>
      </c>
      <c r="IK188" s="23">
        <v>41683</v>
      </c>
    </row>
    <row r="189" spans="1:245" x14ac:dyDescent="0.25">
      <c r="A189" s="8" t="s">
        <v>417</v>
      </c>
      <c r="B189" s="9" t="s">
        <v>66</v>
      </c>
      <c r="C189" s="27">
        <v>5002704</v>
      </c>
      <c r="D189" s="9" t="s">
        <v>448</v>
      </c>
      <c r="E189" s="10" t="s">
        <v>85</v>
      </c>
      <c r="I189" s="10"/>
      <c r="K189" s="10"/>
      <c r="M189" s="10"/>
      <c r="O189" s="10"/>
      <c r="Q189" s="10"/>
      <c r="S189" s="10"/>
      <c r="U189" s="10"/>
      <c r="W189" s="10"/>
      <c r="Y189" s="10"/>
      <c r="AA189" s="10"/>
      <c r="AH189" s="33">
        <f t="shared" si="48"/>
        <v>1</v>
      </c>
      <c r="AI189" s="11" t="s">
        <v>431</v>
      </c>
      <c r="AJ189" s="9" t="s">
        <v>88</v>
      </c>
      <c r="BM189" s="34">
        <f t="shared" si="58"/>
        <v>1</v>
      </c>
      <c r="BN189" s="9" t="s">
        <v>106</v>
      </c>
      <c r="BP189" s="9" t="s">
        <v>123</v>
      </c>
      <c r="BQ189" s="11" t="s">
        <v>135</v>
      </c>
      <c r="BR189" s="9" t="s">
        <v>135</v>
      </c>
      <c r="BS189" s="10" t="s">
        <v>106</v>
      </c>
      <c r="BU189" s="10" t="s">
        <v>120</v>
      </c>
      <c r="BV189" s="9" t="s">
        <v>135</v>
      </c>
      <c r="BW189" s="10" t="s">
        <v>135</v>
      </c>
      <c r="BX189" s="9" t="s">
        <v>106</v>
      </c>
      <c r="BY189" s="10"/>
      <c r="BZ189" s="9" t="s">
        <v>119</v>
      </c>
      <c r="CA189" s="10" t="s">
        <v>135</v>
      </c>
      <c r="CB189" s="9" t="s">
        <v>135</v>
      </c>
      <c r="CC189" s="10" t="s">
        <v>145</v>
      </c>
      <c r="CD189" s="9" t="s">
        <v>135</v>
      </c>
      <c r="CE189" s="8"/>
      <c r="CF189" s="16">
        <f t="shared" si="59"/>
        <v>0</v>
      </c>
      <c r="CG189" s="20"/>
      <c r="CH189" s="16">
        <f t="shared" si="60"/>
        <v>0</v>
      </c>
      <c r="CI189" s="20"/>
      <c r="CJ189" s="16">
        <f t="shared" si="61"/>
        <v>0</v>
      </c>
      <c r="CK189" s="10" t="s">
        <v>438</v>
      </c>
      <c r="CL189" s="9" t="s">
        <v>336</v>
      </c>
      <c r="CM189" s="10"/>
      <c r="CT189" s="12"/>
      <c r="CW189" s="67"/>
      <c r="DC189" s="11" t="s">
        <v>334</v>
      </c>
      <c r="DD189" s="9" t="s">
        <v>193</v>
      </c>
      <c r="DH189" s="9" t="s">
        <v>227</v>
      </c>
      <c r="DI189" s="11" t="s">
        <v>135</v>
      </c>
      <c r="DP189" s="12"/>
      <c r="DQ189" s="35" t="str">
        <f t="shared" si="57"/>
        <v>OK</v>
      </c>
      <c r="DZ189" s="9" t="s">
        <v>135</v>
      </c>
      <c r="EA189" s="10"/>
      <c r="EE189" s="24"/>
      <c r="EL189" s="12"/>
      <c r="EO189" s="10" t="s">
        <v>134</v>
      </c>
      <c r="EP189" s="9" t="s">
        <v>161</v>
      </c>
      <c r="EQ189" s="11" t="s">
        <v>431</v>
      </c>
      <c r="EW189" s="10" t="s">
        <v>269</v>
      </c>
      <c r="EX189" s="9" t="s">
        <v>448</v>
      </c>
      <c r="EY189" s="11" t="s">
        <v>361</v>
      </c>
      <c r="FB189" s="9" t="s">
        <v>431</v>
      </c>
      <c r="FC189" s="11" t="s">
        <v>360</v>
      </c>
      <c r="FR189" s="16" t="str">
        <f t="shared" si="62"/>
        <v>MS</v>
      </c>
      <c r="FS189" s="10" t="s">
        <v>477</v>
      </c>
      <c r="FT189" s="9" t="s">
        <v>277</v>
      </c>
      <c r="FU189" s="11" t="s">
        <v>276</v>
      </c>
      <c r="FV189" s="9" t="s">
        <v>193</v>
      </c>
      <c r="FW189" s="10"/>
      <c r="GD189" s="9" t="s">
        <v>209</v>
      </c>
      <c r="GE189" s="11" t="s">
        <v>193</v>
      </c>
      <c r="GF189" s="9"/>
      <c r="GH189" s="9"/>
      <c r="GI189" s="11" t="s">
        <v>135</v>
      </c>
      <c r="GM189" s="10"/>
      <c r="GP189" s="12"/>
      <c r="GQ189" s="22" t="str">
        <f t="shared" si="63"/>
        <v>OK</v>
      </c>
      <c r="GZ189" s="9" t="s">
        <v>135</v>
      </c>
      <c r="HE189" s="21"/>
      <c r="HF189" s="17" t="str">
        <f t="shared" si="64"/>
        <v>OK</v>
      </c>
      <c r="HM189" s="21"/>
      <c r="HN189" s="17" t="str">
        <f t="shared" si="65"/>
        <v>OK</v>
      </c>
      <c r="HQ189" s="11" t="s">
        <v>134</v>
      </c>
      <c r="HR189" s="9" t="s">
        <v>161</v>
      </c>
      <c r="HS189" s="11" t="s">
        <v>431</v>
      </c>
      <c r="HY189" s="19" t="str">
        <f t="shared" si="66"/>
        <v>OK</v>
      </c>
      <c r="HZ189" s="9" t="s">
        <v>135</v>
      </c>
      <c r="IE189" s="11" t="s">
        <v>134</v>
      </c>
      <c r="IF189" s="23">
        <v>41843</v>
      </c>
      <c r="IG189" s="23">
        <v>41843</v>
      </c>
      <c r="IH189" s="23"/>
      <c r="II189" s="23">
        <v>41857</v>
      </c>
      <c r="IJ189" s="23">
        <v>41871</v>
      </c>
      <c r="IK189" s="23">
        <v>41879</v>
      </c>
    </row>
    <row r="190" spans="1:245" x14ac:dyDescent="0.25">
      <c r="A190" s="8" t="s">
        <v>419</v>
      </c>
      <c r="B190" s="9" t="s">
        <v>66</v>
      </c>
      <c r="C190" s="27">
        <v>5002704</v>
      </c>
      <c r="D190" s="9" t="s">
        <v>420</v>
      </c>
      <c r="E190" s="10" t="s">
        <v>83</v>
      </c>
      <c r="F190" s="9" t="s">
        <v>96</v>
      </c>
      <c r="G190" s="10" t="s">
        <v>415</v>
      </c>
      <c r="H190" s="9" t="s">
        <v>448</v>
      </c>
      <c r="I190" s="10"/>
      <c r="K190" s="10"/>
      <c r="M190" s="10"/>
      <c r="O190" s="10"/>
      <c r="Q190" s="10"/>
      <c r="S190" s="10"/>
      <c r="U190" s="10"/>
      <c r="W190" s="10"/>
      <c r="Y190" s="10"/>
      <c r="AA190" s="10"/>
      <c r="AH190" s="33">
        <f t="shared" si="48"/>
        <v>1</v>
      </c>
      <c r="AI190" s="11" t="s">
        <v>424</v>
      </c>
      <c r="AJ190" s="9" t="s">
        <v>83</v>
      </c>
      <c r="AK190" s="11" t="s">
        <v>96</v>
      </c>
      <c r="AL190" s="9" t="s">
        <v>425</v>
      </c>
      <c r="AM190" s="11" t="s">
        <v>449</v>
      </c>
      <c r="BM190" s="34">
        <f t="shared" si="58"/>
        <v>1</v>
      </c>
      <c r="BN190" s="9" t="s">
        <v>104</v>
      </c>
      <c r="BO190" s="11" t="s">
        <v>113</v>
      </c>
      <c r="BP190" s="9" t="s">
        <v>119</v>
      </c>
      <c r="BQ190" s="11" t="s">
        <v>135</v>
      </c>
      <c r="BR190" s="9" t="s">
        <v>140</v>
      </c>
      <c r="BS190" s="10"/>
      <c r="BU190" s="10"/>
      <c r="BW190" s="10"/>
      <c r="BY190" s="10"/>
      <c r="CA190" s="10"/>
      <c r="CC190" s="10" t="s">
        <v>145</v>
      </c>
      <c r="CD190" s="9" t="s">
        <v>135</v>
      </c>
      <c r="CE190" s="8"/>
      <c r="CF190" s="16">
        <f t="shared" si="59"/>
        <v>0</v>
      </c>
      <c r="CG190" s="20"/>
      <c r="CH190" s="16">
        <f t="shared" si="60"/>
        <v>0</v>
      </c>
      <c r="CI190" s="20"/>
      <c r="CJ190" s="16">
        <f t="shared" si="61"/>
        <v>0</v>
      </c>
      <c r="CK190" s="10" t="s">
        <v>439</v>
      </c>
      <c r="CL190" s="9" t="s">
        <v>334</v>
      </c>
      <c r="CM190" s="10" t="s">
        <v>134</v>
      </c>
      <c r="CN190" s="9" t="s">
        <v>160</v>
      </c>
      <c r="CO190" s="11">
        <v>2</v>
      </c>
      <c r="CP190" s="9" t="s">
        <v>424</v>
      </c>
      <c r="CS190" s="11" t="s">
        <v>134</v>
      </c>
      <c r="CT190" s="12">
        <v>5000</v>
      </c>
      <c r="CU190" s="11" t="s">
        <v>173</v>
      </c>
      <c r="CW190" s="67" t="s">
        <v>2057</v>
      </c>
      <c r="DC190" s="11" t="s">
        <v>334</v>
      </c>
      <c r="DD190" s="9" t="s">
        <v>193</v>
      </c>
      <c r="DH190" s="9" t="s">
        <v>209</v>
      </c>
      <c r="DI190" s="11" t="s">
        <v>134</v>
      </c>
      <c r="DJ190" s="9" t="s">
        <v>160</v>
      </c>
      <c r="DK190" s="11">
        <v>2</v>
      </c>
      <c r="DL190" s="9" t="s">
        <v>424</v>
      </c>
      <c r="DO190" s="11" t="s">
        <v>134</v>
      </c>
      <c r="DP190" s="12">
        <v>5000</v>
      </c>
      <c r="DQ190" s="35" t="str">
        <f t="shared" si="57"/>
        <v>OK</v>
      </c>
      <c r="DR190" s="9" t="s">
        <v>173</v>
      </c>
      <c r="DT190" s="9" t="s">
        <v>2057</v>
      </c>
      <c r="DZ190" s="9" t="s">
        <v>135</v>
      </c>
      <c r="EA190" s="10"/>
      <c r="EE190" s="24"/>
      <c r="EL190" s="12"/>
      <c r="EO190" s="10" t="s">
        <v>134</v>
      </c>
      <c r="EP190" s="9" t="s">
        <v>160</v>
      </c>
      <c r="EQ190" s="11" t="s">
        <v>424</v>
      </c>
      <c r="ET190" s="9" t="s">
        <v>135</v>
      </c>
      <c r="EU190" s="10" t="s">
        <v>262</v>
      </c>
      <c r="EV190" s="9">
        <v>72</v>
      </c>
      <c r="EW190" s="10" t="s">
        <v>269</v>
      </c>
      <c r="EX190" s="9" t="s">
        <v>424</v>
      </c>
      <c r="EY190" s="11" t="s">
        <v>361</v>
      </c>
      <c r="FB190" s="9" t="s">
        <v>420</v>
      </c>
      <c r="FC190" s="11" t="s">
        <v>360</v>
      </c>
      <c r="FR190" s="16" t="str">
        <f t="shared" si="62"/>
        <v>MS</v>
      </c>
      <c r="FS190" s="10" t="s">
        <v>477</v>
      </c>
      <c r="FT190" s="9" t="s">
        <v>276</v>
      </c>
      <c r="FU190" s="11" t="s">
        <v>276</v>
      </c>
      <c r="FV190" s="9" t="s">
        <v>193</v>
      </c>
      <c r="FW190" s="10"/>
      <c r="GD190" s="9" t="s">
        <v>209</v>
      </c>
      <c r="GE190" s="11" t="s">
        <v>193</v>
      </c>
      <c r="GF190" s="9"/>
      <c r="GH190" s="9"/>
      <c r="GI190" s="11" t="s">
        <v>134</v>
      </c>
      <c r="GJ190" s="9" t="s">
        <v>160</v>
      </c>
      <c r="GL190" s="9" t="s">
        <v>424</v>
      </c>
      <c r="GM190" s="10"/>
      <c r="GO190" s="11" t="s">
        <v>134</v>
      </c>
      <c r="GP190" s="12">
        <v>5000</v>
      </c>
      <c r="GQ190" s="22" t="str">
        <f t="shared" si="63"/>
        <v>OK</v>
      </c>
      <c r="GR190" s="9" t="s">
        <v>173</v>
      </c>
      <c r="GZ190" s="9" t="s">
        <v>135</v>
      </c>
      <c r="HE190" s="21"/>
      <c r="HF190" s="17" t="str">
        <f t="shared" si="64"/>
        <v>OK</v>
      </c>
      <c r="HM190" s="21"/>
      <c r="HN190" s="17" t="str">
        <f t="shared" si="65"/>
        <v>OK</v>
      </c>
      <c r="HQ190" s="11" t="s">
        <v>134</v>
      </c>
      <c r="HR190" s="9" t="s">
        <v>160</v>
      </c>
      <c r="HS190" s="11" t="s">
        <v>424</v>
      </c>
      <c r="HV190" s="9" t="s">
        <v>135</v>
      </c>
      <c r="HW190" s="11" t="s">
        <v>262</v>
      </c>
      <c r="HX190" s="9">
        <v>72</v>
      </c>
      <c r="HY190" s="19" t="str">
        <f t="shared" si="66"/>
        <v>OK</v>
      </c>
      <c r="HZ190" s="9" t="s">
        <v>135</v>
      </c>
      <c r="IE190" s="11" t="s">
        <v>134</v>
      </c>
      <c r="IF190" s="23">
        <v>41857</v>
      </c>
      <c r="IG190" s="23">
        <v>41857</v>
      </c>
      <c r="IH190" s="23">
        <v>41857</v>
      </c>
      <c r="II190" s="23">
        <v>41873</v>
      </c>
      <c r="IJ190" s="23">
        <v>41893</v>
      </c>
      <c r="IK190" s="23">
        <v>41901</v>
      </c>
    </row>
    <row r="191" spans="1:245" x14ac:dyDescent="0.25">
      <c r="A191" s="8" t="s">
        <v>421</v>
      </c>
      <c r="B191" s="9" t="s">
        <v>66</v>
      </c>
      <c r="C191" s="27">
        <v>5002704</v>
      </c>
      <c r="D191" s="9" t="s">
        <v>450</v>
      </c>
      <c r="E191" s="10" t="s">
        <v>85</v>
      </c>
      <c r="I191" s="10"/>
      <c r="J191" s="9" t="s">
        <v>422</v>
      </c>
      <c r="K191" s="10" t="s">
        <v>83</v>
      </c>
      <c r="L191" s="9" t="s">
        <v>95</v>
      </c>
      <c r="M191" s="10" t="s">
        <v>413</v>
      </c>
      <c r="N191" s="9" t="s">
        <v>450</v>
      </c>
      <c r="O191" s="10"/>
      <c r="Q191" s="10"/>
      <c r="S191" s="10"/>
      <c r="U191" s="10"/>
      <c r="W191" s="10"/>
      <c r="Y191" s="10"/>
      <c r="AA191" s="10"/>
      <c r="AH191" s="33">
        <f t="shared" si="48"/>
        <v>2</v>
      </c>
      <c r="AI191" s="11" t="s">
        <v>424</v>
      </c>
      <c r="AJ191" s="9" t="s">
        <v>83</v>
      </c>
      <c r="AK191" s="11" t="s">
        <v>96</v>
      </c>
      <c r="AL191" s="9" t="s">
        <v>425</v>
      </c>
      <c r="AM191" s="11" t="s">
        <v>449</v>
      </c>
      <c r="BM191" s="34">
        <f t="shared" si="58"/>
        <v>1</v>
      </c>
      <c r="BN191" s="9" t="s">
        <v>104</v>
      </c>
      <c r="BO191" s="11" t="s">
        <v>113</v>
      </c>
      <c r="BP191" s="9" t="s">
        <v>387</v>
      </c>
      <c r="BQ191" s="11" t="s">
        <v>135</v>
      </c>
      <c r="BR191" s="9" t="s">
        <v>135</v>
      </c>
      <c r="BS191" s="10"/>
      <c r="BU191" s="10"/>
      <c r="BW191" s="10"/>
      <c r="BY191" s="10"/>
      <c r="CA191" s="10"/>
      <c r="CC191" s="10" t="s">
        <v>145</v>
      </c>
      <c r="CD191" s="9" t="s">
        <v>135</v>
      </c>
      <c r="CE191" s="8"/>
      <c r="CF191" s="16">
        <f t="shared" si="59"/>
        <v>0</v>
      </c>
      <c r="CG191" s="20"/>
      <c r="CH191" s="16">
        <f t="shared" si="60"/>
        <v>0</v>
      </c>
      <c r="CI191" s="20"/>
      <c r="CJ191" s="16">
        <f t="shared" si="61"/>
        <v>0</v>
      </c>
      <c r="CK191" s="10" t="s">
        <v>440</v>
      </c>
      <c r="CL191" s="9" t="s">
        <v>334</v>
      </c>
      <c r="CM191" s="10" t="s">
        <v>134</v>
      </c>
      <c r="CN191" s="9" t="s">
        <v>163</v>
      </c>
      <c r="CO191" s="11">
        <v>24</v>
      </c>
      <c r="CP191" s="9" t="s">
        <v>424</v>
      </c>
      <c r="CS191" s="11" t="s">
        <v>134</v>
      </c>
      <c r="CT191" s="12">
        <v>5000</v>
      </c>
      <c r="CU191" s="11" t="s">
        <v>173</v>
      </c>
      <c r="CW191" s="67" t="s">
        <v>190</v>
      </c>
      <c r="CZ191" s="9" t="s">
        <v>190</v>
      </c>
      <c r="DC191" s="11" t="s">
        <v>334</v>
      </c>
      <c r="DD191" s="9" t="s">
        <v>193</v>
      </c>
      <c r="DH191" s="9" t="s">
        <v>209</v>
      </c>
      <c r="DI191" s="11" t="s">
        <v>134</v>
      </c>
      <c r="DJ191" s="9" t="s">
        <v>163</v>
      </c>
      <c r="DK191" s="11">
        <v>24</v>
      </c>
      <c r="DL191" s="9" t="s">
        <v>424</v>
      </c>
      <c r="DO191" s="11" t="s">
        <v>134</v>
      </c>
      <c r="DP191" s="12">
        <v>5000</v>
      </c>
      <c r="DQ191" s="35" t="str">
        <f t="shared" si="57"/>
        <v>OK</v>
      </c>
      <c r="DR191" s="9" t="s">
        <v>173</v>
      </c>
      <c r="DT191" s="9" t="s">
        <v>190</v>
      </c>
      <c r="DZ191" s="9" t="s">
        <v>135</v>
      </c>
      <c r="EA191" s="10"/>
      <c r="EE191" s="24"/>
      <c r="EL191" s="12"/>
      <c r="EO191" s="10" t="s">
        <v>134</v>
      </c>
      <c r="EP191" s="9" t="s">
        <v>160</v>
      </c>
      <c r="EQ191" s="11" t="s">
        <v>424</v>
      </c>
      <c r="ET191" s="9" t="s">
        <v>134</v>
      </c>
      <c r="EU191" s="10" t="s">
        <v>262</v>
      </c>
      <c r="EV191" s="9">
        <v>48</v>
      </c>
      <c r="EW191" s="10" t="s">
        <v>269</v>
      </c>
      <c r="EX191" s="9" t="s">
        <v>424</v>
      </c>
      <c r="EY191" s="11" t="s">
        <v>361</v>
      </c>
      <c r="FB191" s="9" t="s">
        <v>450</v>
      </c>
      <c r="FC191" s="11" t="s">
        <v>360</v>
      </c>
      <c r="FD191" s="9" t="s">
        <v>422</v>
      </c>
      <c r="FE191" s="11" t="s">
        <v>360</v>
      </c>
      <c r="FR191" s="16" t="str">
        <f t="shared" si="62"/>
        <v>MS</v>
      </c>
      <c r="FS191" s="10" t="s">
        <v>480</v>
      </c>
      <c r="FT191" s="9" t="s">
        <v>276</v>
      </c>
      <c r="FU191" s="11" t="s">
        <v>276</v>
      </c>
      <c r="FV191" s="9" t="s">
        <v>193</v>
      </c>
      <c r="FW191" s="10"/>
      <c r="GD191" s="9" t="s">
        <v>209</v>
      </c>
      <c r="GE191" s="11" t="s">
        <v>193</v>
      </c>
      <c r="GF191" s="9"/>
      <c r="GH191" s="9"/>
      <c r="GI191" s="11" t="s">
        <v>134</v>
      </c>
      <c r="GJ191" s="9" t="s">
        <v>163</v>
      </c>
      <c r="GL191" s="9" t="s">
        <v>424</v>
      </c>
      <c r="GM191" s="10"/>
      <c r="GO191" s="11" t="s">
        <v>134</v>
      </c>
      <c r="GP191" s="12">
        <v>5000</v>
      </c>
      <c r="GQ191" s="22" t="str">
        <f t="shared" si="63"/>
        <v>OK</v>
      </c>
      <c r="GR191" s="9" t="s">
        <v>173</v>
      </c>
      <c r="GZ191" s="9" t="s">
        <v>135</v>
      </c>
      <c r="HE191" s="21"/>
      <c r="HF191" s="17" t="str">
        <f t="shared" si="64"/>
        <v>OK</v>
      </c>
      <c r="HM191" s="21"/>
      <c r="HN191" s="17" t="str">
        <f t="shared" si="65"/>
        <v>OK</v>
      </c>
      <c r="HQ191" s="11" t="s">
        <v>134</v>
      </c>
      <c r="HR191" s="9" t="s">
        <v>160</v>
      </c>
      <c r="HS191" s="11" t="s">
        <v>424</v>
      </c>
      <c r="HV191" s="9" t="s">
        <v>134</v>
      </c>
      <c r="HW191" s="11" t="s">
        <v>262</v>
      </c>
      <c r="HX191" s="9">
        <v>48</v>
      </c>
      <c r="HY191" s="19" t="str">
        <f t="shared" si="66"/>
        <v>OK</v>
      </c>
      <c r="HZ191" s="9" t="s">
        <v>134</v>
      </c>
      <c r="IA191" s="11" t="s">
        <v>272</v>
      </c>
      <c r="IB191" s="9" t="s">
        <v>271</v>
      </c>
      <c r="IC191" s="11" t="s">
        <v>270</v>
      </c>
      <c r="ID191" s="9" t="s">
        <v>209</v>
      </c>
      <c r="IE191" s="11" t="s">
        <v>135</v>
      </c>
      <c r="IF191" s="23">
        <v>41858</v>
      </c>
      <c r="IG191" s="23">
        <v>41858</v>
      </c>
      <c r="IH191" s="23">
        <v>41859</v>
      </c>
      <c r="II191" s="23">
        <v>41866</v>
      </c>
      <c r="IJ191" s="23">
        <v>41884</v>
      </c>
      <c r="IK191" s="23"/>
    </row>
    <row r="192" spans="1:245" x14ac:dyDescent="0.25">
      <c r="A192" s="8" t="s">
        <v>423</v>
      </c>
      <c r="B192" s="9" t="s">
        <v>66</v>
      </c>
      <c r="C192" s="27">
        <v>5002704</v>
      </c>
      <c r="D192" s="9" t="s">
        <v>424</v>
      </c>
      <c r="E192" s="10" t="s">
        <v>83</v>
      </c>
      <c r="F192" s="9" t="s">
        <v>96</v>
      </c>
      <c r="G192" s="10" t="s">
        <v>425</v>
      </c>
      <c r="H192" s="9" t="s">
        <v>449</v>
      </c>
      <c r="I192" s="10"/>
      <c r="K192" s="10"/>
      <c r="M192" s="10"/>
      <c r="O192" s="10"/>
      <c r="Q192" s="10"/>
      <c r="S192" s="10"/>
      <c r="U192" s="10"/>
      <c r="W192" s="10"/>
      <c r="Y192" s="10"/>
      <c r="AA192" s="10"/>
      <c r="AH192" s="33">
        <f t="shared" si="48"/>
        <v>1</v>
      </c>
      <c r="AI192" s="11" t="s">
        <v>432</v>
      </c>
      <c r="AJ192" s="9" t="s">
        <v>90</v>
      </c>
      <c r="AO192" s="11" t="s">
        <v>113</v>
      </c>
      <c r="AP192" s="9" t="s">
        <v>86</v>
      </c>
      <c r="BM192" s="34">
        <f t="shared" si="58"/>
        <v>2</v>
      </c>
      <c r="BN192" s="9" t="s">
        <v>104</v>
      </c>
      <c r="BO192" s="11" t="s">
        <v>113</v>
      </c>
      <c r="BP192" s="9" t="s">
        <v>119</v>
      </c>
      <c r="BQ192" s="11" t="s">
        <v>135</v>
      </c>
      <c r="BR192" s="9" t="s">
        <v>135</v>
      </c>
      <c r="BS192" s="10"/>
      <c r="BU192" s="10"/>
      <c r="BW192" s="10"/>
      <c r="BY192" s="10"/>
      <c r="CA192" s="10"/>
      <c r="CC192" s="10" t="s">
        <v>145</v>
      </c>
      <c r="CD192" s="9" t="s">
        <v>135</v>
      </c>
      <c r="CE192" s="8"/>
      <c r="CF192" s="16">
        <f t="shared" si="59"/>
        <v>0</v>
      </c>
      <c r="CG192" s="20"/>
      <c r="CH192" s="16">
        <f t="shared" si="60"/>
        <v>0</v>
      </c>
      <c r="CI192" s="20"/>
      <c r="CJ192" s="16">
        <f t="shared" si="61"/>
        <v>0</v>
      </c>
      <c r="CK192" s="10" t="s">
        <v>441</v>
      </c>
      <c r="CL192" s="9" t="s">
        <v>336</v>
      </c>
      <c r="CM192" s="10"/>
      <c r="CT192" s="12"/>
      <c r="CW192" s="67"/>
      <c r="DC192" s="11" t="s">
        <v>334</v>
      </c>
      <c r="DD192" s="9" t="s">
        <v>195</v>
      </c>
      <c r="DE192" s="11" t="s">
        <v>203</v>
      </c>
      <c r="DF192" s="9" t="s">
        <v>113</v>
      </c>
      <c r="DH192" s="9" t="s">
        <v>227</v>
      </c>
      <c r="DI192" s="11" t="s">
        <v>134</v>
      </c>
      <c r="DJ192" s="9" t="s">
        <v>161</v>
      </c>
      <c r="DL192" s="9" t="s">
        <v>432</v>
      </c>
      <c r="DP192" s="12"/>
      <c r="DQ192" s="35" t="str">
        <f t="shared" si="57"/>
        <v>OK</v>
      </c>
      <c r="DR192" s="9" t="s">
        <v>173</v>
      </c>
      <c r="DW192" s="11" t="s">
        <v>2057</v>
      </c>
      <c r="DZ192" s="9" t="s">
        <v>135</v>
      </c>
      <c r="EA192" s="10"/>
      <c r="EE192" s="24"/>
      <c r="EL192" s="12"/>
      <c r="EO192" s="10" t="s">
        <v>135</v>
      </c>
      <c r="EW192" s="10" t="s">
        <v>269</v>
      </c>
      <c r="EX192" s="9" t="s">
        <v>424</v>
      </c>
      <c r="EY192" s="11" t="s">
        <v>361</v>
      </c>
      <c r="FB192" s="9" t="s">
        <v>432</v>
      </c>
      <c r="FC192" s="11" t="s">
        <v>360</v>
      </c>
      <c r="FR192" s="16" t="str">
        <f t="shared" si="62"/>
        <v>MS</v>
      </c>
      <c r="FS192" s="10" t="s">
        <v>477</v>
      </c>
      <c r="FT192" s="9" t="s">
        <v>277</v>
      </c>
      <c r="FU192" s="11" t="s">
        <v>276</v>
      </c>
      <c r="FV192" s="9" t="s">
        <v>193</v>
      </c>
      <c r="FW192" s="10"/>
      <c r="GD192" s="9" t="s">
        <v>209</v>
      </c>
      <c r="GE192" s="11" t="s">
        <v>193</v>
      </c>
      <c r="GF192" s="9"/>
      <c r="GH192" s="9"/>
      <c r="GI192" s="11" t="s">
        <v>134</v>
      </c>
      <c r="GJ192" s="9" t="s">
        <v>161</v>
      </c>
      <c r="GM192" s="10"/>
      <c r="GP192" s="12"/>
      <c r="GQ192" s="22" t="str">
        <f t="shared" si="63"/>
        <v>OK</v>
      </c>
      <c r="GR192" s="9" t="s">
        <v>173</v>
      </c>
      <c r="GZ192" s="9" t="s">
        <v>135</v>
      </c>
      <c r="HE192" s="21"/>
      <c r="HF192" s="17" t="str">
        <f t="shared" si="64"/>
        <v>OK</v>
      </c>
      <c r="HM192" s="21"/>
      <c r="HN192" s="17" t="str">
        <f t="shared" si="65"/>
        <v>OK</v>
      </c>
      <c r="HQ192" s="11" t="s">
        <v>135</v>
      </c>
      <c r="HY192" s="19" t="str">
        <f t="shared" si="66"/>
        <v>OK</v>
      </c>
      <c r="HZ192" s="9" t="s">
        <v>134</v>
      </c>
      <c r="IA192" s="11" t="s">
        <v>272</v>
      </c>
      <c r="ID192" s="9" t="s">
        <v>209</v>
      </c>
      <c r="IE192" s="11" t="s">
        <v>134</v>
      </c>
      <c r="IF192" s="23">
        <v>41858</v>
      </c>
      <c r="IG192" s="23">
        <v>41858</v>
      </c>
      <c r="IH192" s="23"/>
      <c r="II192" s="23">
        <v>41886</v>
      </c>
      <c r="IJ192" s="23">
        <v>41904</v>
      </c>
      <c r="IK192" s="23">
        <v>41945</v>
      </c>
    </row>
    <row r="193" spans="1:245" x14ac:dyDescent="0.25">
      <c r="A193" s="8" t="s">
        <v>426</v>
      </c>
      <c r="B193" s="9" t="s">
        <v>66</v>
      </c>
      <c r="C193" s="27">
        <v>5002704</v>
      </c>
      <c r="D193" s="9" t="s">
        <v>450</v>
      </c>
      <c r="E193" s="10" t="s">
        <v>85</v>
      </c>
      <c r="I193" s="10"/>
      <c r="K193" s="10"/>
      <c r="M193" s="10"/>
      <c r="O193" s="10"/>
      <c r="Q193" s="10"/>
      <c r="S193" s="10"/>
      <c r="U193" s="10"/>
      <c r="W193" s="10"/>
      <c r="Y193" s="10"/>
      <c r="AA193" s="10"/>
      <c r="AH193" s="33">
        <f t="shared" si="48"/>
        <v>1</v>
      </c>
      <c r="AI193" s="11" t="s">
        <v>433</v>
      </c>
      <c r="AJ193" s="9" t="s">
        <v>83</v>
      </c>
      <c r="AK193" s="11" t="s">
        <v>97</v>
      </c>
      <c r="AL193" s="9" t="s">
        <v>415</v>
      </c>
      <c r="AM193" s="11" t="s">
        <v>418</v>
      </c>
      <c r="AO193" s="11" t="s">
        <v>418</v>
      </c>
      <c r="AP193" s="9" t="s">
        <v>85</v>
      </c>
      <c r="BM193" s="34">
        <f t="shared" si="58"/>
        <v>2</v>
      </c>
      <c r="BN193" s="9" t="s">
        <v>104</v>
      </c>
      <c r="BO193" s="11" t="s">
        <v>113</v>
      </c>
      <c r="BP193" s="9" t="s">
        <v>391</v>
      </c>
      <c r="BQ193" s="11" t="s">
        <v>135</v>
      </c>
      <c r="BR193" s="9" t="s">
        <v>135</v>
      </c>
      <c r="BS193" s="10"/>
      <c r="BU193" s="10"/>
      <c r="BW193" s="10"/>
      <c r="BY193" s="10"/>
      <c r="CA193" s="10"/>
      <c r="CC193" s="10" t="s">
        <v>145</v>
      </c>
      <c r="CD193" s="9" t="s">
        <v>135</v>
      </c>
      <c r="CE193" s="8"/>
      <c r="CF193" s="16">
        <f t="shared" si="59"/>
        <v>0</v>
      </c>
      <c r="CG193" s="20"/>
      <c r="CH193" s="16">
        <f t="shared" si="60"/>
        <v>0</v>
      </c>
      <c r="CI193" s="20"/>
      <c r="CJ193" s="16">
        <f t="shared" si="61"/>
        <v>0</v>
      </c>
      <c r="CK193" s="10" t="s">
        <v>442</v>
      </c>
      <c r="CL193" s="9" t="s">
        <v>336</v>
      </c>
      <c r="CM193" s="10"/>
      <c r="CT193" s="12"/>
      <c r="CW193" s="67"/>
      <c r="DC193" s="11" t="s">
        <v>334</v>
      </c>
      <c r="DD193" s="9" t="s">
        <v>193</v>
      </c>
      <c r="DH193" s="9" t="s">
        <v>227</v>
      </c>
      <c r="DI193" s="11" t="s">
        <v>135</v>
      </c>
      <c r="DP193" s="12"/>
      <c r="DQ193" s="35" t="str">
        <f t="shared" si="57"/>
        <v>OK</v>
      </c>
      <c r="DZ193" s="9" t="s">
        <v>134</v>
      </c>
      <c r="EA193" s="10" t="s">
        <v>160</v>
      </c>
      <c r="EB193" s="9" t="s">
        <v>433</v>
      </c>
      <c r="EC193" s="11" t="s">
        <v>434</v>
      </c>
      <c r="EE193" s="24">
        <v>10000</v>
      </c>
      <c r="EF193" s="9" t="s">
        <v>447</v>
      </c>
      <c r="EL193" s="12"/>
      <c r="EO193" s="10" t="s">
        <v>135</v>
      </c>
      <c r="EW193" s="10" t="s">
        <v>269</v>
      </c>
      <c r="EX193" s="9" t="s">
        <v>418</v>
      </c>
      <c r="EY193" s="11" t="s">
        <v>361</v>
      </c>
      <c r="EZ193" s="9" t="s">
        <v>433</v>
      </c>
      <c r="FA193" s="11" t="s">
        <v>361</v>
      </c>
      <c r="FB193" s="9" t="s">
        <v>450</v>
      </c>
      <c r="FC193" s="11" t="s">
        <v>360</v>
      </c>
      <c r="FR193" s="16" t="str">
        <f t="shared" si="62"/>
        <v>MS</v>
      </c>
      <c r="FS193" s="10" t="s">
        <v>480</v>
      </c>
      <c r="FT193" s="9" t="s">
        <v>276</v>
      </c>
      <c r="FU193" s="11" t="s">
        <v>276</v>
      </c>
      <c r="FV193" s="9" t="s">
        <v>193</v>
      </c>
      <c r="FW193" s="10"/>
      <c r="GD193" s="9" t="s">
        <v>209</v>
      </c>
      <c r="GE193" s="11" t="s">
        <v>193</v>
      </c>
      <c r="GF193" s="9"/>
      <c r="GH193" s="9"/>
      <c r="GI193" s="11" t="s">
        <v>135</v>
      </c>
      <c r="GM193" s="10"/>
      <c r="GP193" s="12"/>
      <c r="GQ193" s="22" t="str">
        <f t="shared" si="63"/>
        <v>OK</v>
      </c>
      <c r="GZ193" s="9" t="s">
        <v>134</v>
      </c>
      <c r="HA193" s="11" t="s">
        <v>160</v>
      </c>
      <c r="HB193" s="9" t="s">
        <v>433</v>
      </c>
      <c r="HC193" s="11" t="s">
        <v>481</v>
      </c>
      <c r="HE193" s="21">
        <v>10000</v>
      </c>
      <c r="HF193" s="17" t="str">
        <f t="shared" si="64"/>
        <v>OK</v>
      </c>
      <c r="HG193" s="11" t="s">
        <v>447</v>
      </c>
      <c r="HM193" s="21"/>
      <c r="HN193" s="17" t="str">
        <f t="shared" si="65"/>
        <v>OK</v>
      </c>
      <c r="HQ193" s="11" t="s">
        <v>135</v>
      </c>
      <c r="HY193" s="19" t="str">
        <f t="shared" si="66"/>
        <v>OK</v>
      </c>
      <c r="HZ193" s="9" t="s">
        <v>135</v>
      </c>
      <c r="IE193" s="11" t="s">
        <v>134</v>
      </c>
      <c r="IF193" s="23">
        <v>41858</v>
      </c>
      <c r="IG193" s="23">
        <v>41860</v>
      </c>
      <c r="IH193" s="23"/>
      <c r="II193" s="23">
        <v>41877</v>
      </c>
      <c r="IJ193" s="23">
        <v>41893</v>
      </c>
      <c r="IK193" s="23">
        <v>41901</v>
      </c>
    </row>
    <row r="194" spans="1:245" x14ac:dyDescent="0.25">
      <c r="A194" s="8" t="s">
        <v>427</v>
      </c>
      <c r="B194" s="9" t="s">
        <v>66</v>
      </c>
      <c r="C194" s="27">
        <v>5002704</v>
      </c>
      <c r="D194" s="9" t="s">
        <v>449</v>
      </c>
      <c r="E194" s="10" t="s">
        <v>85</v>
      </c>
      <c r="I194" s="10"/>
      <c r="K194" s="10"/>
      <c r="M194" s="10"/>
      <c r="O194" s="10"/>
      <c r="Q194" s="10"/>
      <c r="S194" s="10"/>
      <c r="U194" s="10"/>
      <c r="W194" s="10"/>
      <c r="Y194" s="10"/>
      <c r="AA194" s="10"/>
      <c r="AH194" s="33">
        <f t="shared" si="48"/>
        <v>1</v>
      </c>
      <c r="AI194" s="11" t="s">
        <v>413</v>
      </c>
      <c r="AJ194" s="9" t="s">
        <v>84</v>
      </c>
      <c r="AN194" s="9" t="s">
        <v>341</v>
      </c>
      <c r="BM194" s="34">
        <f t="shared" si="58"/>
        <v>1</v>
      </c>
      <c r="BN194" s="9" t="s">
        <v>104</v>
      </c>
      <c r="BO194" s="11" t="s">
        <v>113</v>
      </c>
      <c r="BP194" s="9" t="s">
        <v>119</v>
      </c>
      <c r="BQ194" s="11" t="s">
        <v>134</v>
      </c>
      <c r="BR194" s="9" t="s">
        <v>135</v>
      </c>
      <c r="BS194" s="10"/>
      <c r="BU194" s="10"/>
      <c r="BW194" s="10"/>
      <c r="BY194" s="10"/>
      <c r="CA194" s="10"/>
      <c r="CC194" s="10" t="s">
        <v>145</v>
      </c>
      <c r="CD194" s="9" t="s">
        <v>135</v>
      </c>
      <c r="CE194" s="8"/>
      <c r="CF194" s="16">
        <f t="shared" si="59"/>
        <v>0</v>
      </c>
      <c r="CG194" s="20"/>
      <c r="CH194" s="16">
        <f t="shared" si="60"/>
        <v>0</v>
      </c>
      <c r="CI194" s="20"/>
      <c r="CJ194" s="16">
        <f t="shared" si="61"/>
        <v>0</v>
      </c>
      <c r="CK194" s="10" t="s">
        <v>443</v>
      </c>
      <c r="CL194" s="9" t="s">
        <v>336</v>
      </c>
      <c r="CM194" s="10"/>
      <c r="CT194" s="12"/>
      <c r="CW194" s="67"/>
      <c r="DC194" s="11" t="s">
        <v>334</v>
      </c>
      <c r="DD194" s="9" t="s">
        <v>193</v>
      </c>
      <c r="DH194" s="9" t="s">
        <v>227</v>
      </c>
      <c r="DI194" s="11" t="s">
        <v>135</v>
      </c>
      <c r="DP194" s="12"/>
      <c r="DQ194" s="35" t="str">
        <f t="shared" si="57"/>
        <v>OK</v>
      </c>
      <c r="DZ194" s="9" t="s">
        <v>134</v>
      </c>
      <c r="EA194" s="10" t="s">
        <v>160</v>
      </c>
      <c r="EB194" s="9" t="s">
        <v>413</v>
      </c>
      <c r="EE194" s="24">
        <v>10000</v>
      </c>
      <c r="EF194" s="9" t="s">
        <v>446</v>
      </c>
      <c r="EL194" s="12"/>
      <c r="EO194" s="10" t="s">
        <v>135</v>
      </c>
      <c r="EW194" s="10" t="s">
        <v>269</v>
      </c>
      <c r="EX194" s="9" t="s">
        <v>413</v>
      </c>
      <c r="EY194" s="11" t="s">
        <v>361</v>
      </c>
      <c r="FB194" s="9" t="s">
        <v>449</v>
      </c>
      <c r="FC194" s="11" t="s">
        <v>360</v>
      </c>
      <c r="FR194" s="16" t="str">
        <f t="shared" si="62"/>
        <v>MS</v>
      </c>
      <c r="FS194" s="10" t="s">
        <v>477</v>
      </c>
      <c r="FT194" s="9" t="s">
        <v>276</v>
      </c>
      <c r="FU194" s="11" t="s">
        <v>276</v>
      </c>
      <c r="FV194" s="9" t="s">
        <v>193</v>
      </c>
      <c r="FW194" s="10"/>
      <c r="GD194" s="9" t="s">
        <v>209</v>
      </c>
      <c r="GE194" s="11" t="s">
        <v>193</v>
      </c>
      <c r="GF194" s="9"/>
      <c r="GH194" s="9"/>
      <c r="GI194" s="11" t="s">
        <v>135</v>
      </c>
      <c r="GM194" s="10"/>
      <c r="GP194" s="12"/>
      <c r="GQ194" s="22" t="str">
        <f t="shared" si="63"/>
        <v>OK</v>
      </c>
      <c r="GZ194" s="9" t="s">
        <v>134</v>
      </c>
      <c r="HA194" s="11" t="s">
        <v>160</v>
      </c>
      <c r="HB194" s="9" t="s">
        <v>413</v>
      </c>
      <c r="HE194" s="21">
        <v>10000</v>
      </c>
      <c r="HF194" s="17" t="str">
        <f t="shared" si="64"/>
        <v>OK</v>
      </c>
      <c r="HG194" s="11" t="s">
        <v>446</v>
      </c>
      <c r="HM194" s="21"/>
      <c r="HN194" s="17" t="str">
        <f t="shared" si="65"/>
        <v>OK</v>
      </c>
      <c r="HQ194" s="11" t="s">
        <v>135</v>
      </c>
      <c r="HY194" s="19" t="str">
        <f t="shared" si="66"/>
        <v>OK</v>
      </c>
      <c r="HZ194" s="9" t="s">
        <v>134</v>
      </c>
      <c r="IA194" s="11" t="s">
        <v>270</v>
      </c>
      <c r="ID194" s="9" t="s">
        <v>225</v>
      </c>
      <c r="IE194" s="11" t="s">
        <v>134</v>
      </c>
      <c r="IF194" s="23">
        <v>41859</v>
      </c>
      <c r="IG194" s="23">
        <v>41863</v>
      </c>
      <c r="IH194" s="23"/>
      <c r="II194" s="23">
        <v>41873</v>
      </c>
      <c r="IJ194" s="23">
        <v>41893</v>
      </c>
      <c r="IK194" s="23">
        <v>42275</v>
      </c>
    </row>
    <row r="195" spans="1:245" x14ac:dyDescent="0.25">
      <c r="A195" s="8" t="s">
        <v>428</v>
      </c>
      <c r="B195" s="9" t="s">
        <v>66</v>
      </c>
      <c r="C195" s="27">
        <v>5002704</v>
      </c>
      <c r="D195" s="9" t="s">
        <v>450</v>
      </c>
      <c r="E195" s="10" t="s">
        <v>85</v>
      </c>
      <c r="I195" s="10"/>
      <c r="K195" s="10"/>
      <c r="M195" s="10"/>
      <c r="O195" s="10"/>
      <c r="Q195" s="10"/>
      <c r="S195" s="10"/>
      <c r="U195" s="10"/>
      <c r="W195" s="10"/>
      <c r="Y195" s="10"/>
      <c r="AA195" s="10"/>
      <c r="AH195" s="33">
        <f t="shared" ref="AH195:AH258" si="67">COUNTA(D195,J195,P195,V195,AB195)</f>
        <v>1</v>
      </c>
      <c r="AI195" s="11" t="s">
        <v>424</v>
      </c>
      <c r="AJ195" s="9" t="s">
        <v>83</v>
      </c>
      <c r="AK195" s="11" t="s">
        <v>96</v>
      </c>
      <c r="AL195" s="9" t="s">
        <v>425</v>
      </c>
      <c r="AM195" s="11" t="s">
        <v>449</v>
      </c>
      <c r="BM195" s="34">
        <f t="shared" si="58"/>
        <v>1</v>
      </c>
      <c r="BN195" s="9" t="s">
        <v>104</v>
      </c>
      <c r="BO195" s="11" t="s">
        <v>113</v>
      </c>
      <c r="BP195" s="9" t="s">
        <v>123</v>
      </c>
      <c r="BQ195" s="11" t="s">
        <v>135</v>
      </c>
      <c r="BR195" s="9" t="s">
        <v>135</v>
      </c>
      <c r="BS195" s="10"/>
      <c r="BU195" s="10"/>
      <c r="BW195" s="10"/>
      <c r="BY195" s="10"/>
      <c r="CA195" s="10"/>
      <c r="CC195" s="10" t="s">
        <v>145</v>
      </c>
      <c r="CD195" s="9" t="s">
        <v>135</v>
      </c>
      <c r="CE195" s="8"/>
      <c r="CF195" s="16">
        <f t="shared" si="59"/>
        <v>0</v>
      </c>
      <c r="CG195" s="20"/>
      <c r="CH195" s="16">
        <f t="shared" si="60"/>
        <v>0</v>
      </c>
      <c r="CI195" s="20"/>
      <c r="CJ195" s="16">
        <f t="shared" si="61"/>
        <v>0</v>
      </c>
      <c r="CK195" s="10" t="s">
        <v>444</v>
      </c>
      <c r="CL195" s="9" t="s">
        <v>334</v>
      </c>
      <c r="CM195" s="10" t="s">
        <v>134</v>
      </c>
      <c r="CN195" s="9" t="s">
        <v>160</v>
      </c>
      <c r="CO195" s="11">
        <v>6</v>
      </c>
      <c r="CP195" s="9" t="s">
        <v>424</v>
      </c>
      <c r="CS195" s="11" t="s">
        <v>134</v>
      </c>
      <c r="CT195" s="12">
        <v>5000</v>
      </c>
      <c r="CU195" s="11" t="s">
        <v>173</v>
      </c>
      <c r="CW195" s="67" t="s">
        <v>405</v>
      </c>
      <c r="DC195" s="11" t="s">
        <v>334</v>
      </c>
      <c r="DD195" s="9" t="s">
        <v>193</v>
      </c>
      <c r="DH195" s="9" t="s">
        <v>209</v>
      </c>
      <c r="DI195" s="11" t="s">
        <v>134</v>
      </c>
      <c r="DJ195" s="9" t="s">
        <v>160</v>
      </c>
      <c r="DK195" s="11">
        <v>6</v>
      </c>
      <c r="DL195" s="9" t="s">
        <v>424</v>
      </c>
      <c r="DO195" s="11" t="s">
        <v>134</v>
      </c>
      <c r="DP195" s="12">
        <v>5000</v>
      </c>
      <c r="DQ195" s="35" t="str">
        <f t="shared" si="57"/>
        <v>OK</v>
      </c>
      <c r="DR195" s="9" t="s">
        <v>173</v>
      </c>
      <c r="DT195" s="9" t="s">
        <v>405</v>
      </c>
      <c r="DZ195" s="9" t="s">
        <v>134</v>
      </c>
      <c r="EA195" s="10" t="s">
        <v>160</v>
      </c>
      <c r="EB195" s="9" t="s">
        <v>424</v>
      </c>
      <c r="EE195" s="24">
        <v>10641</v>
      </c>
      <c r="EF195" s="9" t="s">
        <v>406</v>
      </c>
      <c r="EL195" s="12"/>
      <c r="EO195" s="10" t="s">
        <v>135</v>
      </c>
      <c r="EW195" s="10" t="s">
        <v>269</v>
      </c>
      <c r="EX195" s="9" t="s">
        <v>424</v>
      </c>
      <c r="EY195" s="11" t="s">
        <v>361</v>
      </c>
      <c r="FB195" s="9" t="s">
        <v>450</v>
      </c>
      <c r="FC195" s="11" t="s">
        <v>360</v>
      </c>
      <c r="FR195" s="16" t="str">
        <f t="shared" si="62"/>
        <v>MS</v>
      </c>
      <c r="FS195" s="10" t="s">
        <v>477</v>
      </c>
      <c r="FT195" s="9" t="s">
        <v>276</v>
      </c>
      <c r="FU195" s="11" t="s">
        <v>276</v>
      </c>
      <c r="FV195" s="9" t="s">
        <v>193</v>
      </c>
      <c r="FW195" s="10"/>
      <c r="GD195" s="9" t="s">
        <v>209</v>
      </c>
      <c r="GE195" s="11" t="s">
        <v>193</v>
      </c>
      <c r="GF195" s="9"/>
      <c r="GH195" s="9"/>
      <c r="GI195" s="11" t="s">
        <v>134</v>
      </c>
      <c r="GJ195" s="9" t="s">
        <v>160</v>
      </c>
      <c r="GK195" s="11">
        <v>6</v>
      </c>
      <c r="GL195" s="9" t="s">
        <v>424</v>
      </c>
      <c r="GM195" s="10"/>
      <c r="GO195" s="11" t="s">
        <v>134</v>
      </c>
      <c r="GP195" s="12">
        <v>5000</v>
      </c>
      <c r="GQ195" s="22" t="str">
        <f t="shared" si="63"/>
        <v>OK</v>
      </c>
      <c r="GR195" s="9" t="s">
        <v>173</v>
      </c>
      <c r="GT195" s="9" t="s">
        <v>405</v>
      </c>
      <c r="GZ195" s="9" t="s">
        <v>134</v>
      </c>
      <c r="HA195" s="11" t="s">
        <v>160</v>
      </c>
      <c r="HB195" s="9" t="s">
        <v>424</v>
      </c>
      <c r="HE195" s="24">
        <v>10641</v>
      </c>
      <c r="HF195" s="17" t="str">
        <f t="shared" si="64"/>
        <v>OK</v>
      </c>
      <c r="HG195" s="11" t="s">
        <v>406</v>
      </c>
      <c r="HM195" s="21"/>
      <c r="HN195" s="17" t="str">
        <f t="shared" si="65"/>
        <v>OK</v>
      </c>
      <c r="HQ195" s="11" t="s">
        <v>135</v>
      </c>
      <c r="HY195" s="19" t="str">
        <f t="shared" si="66"/>
        <v>OK</v>
      </c>
      <c r="HZ195" s="9" t="s">
        <v>134</v>
      </c>
      <c r="IA195" s="11" t="s">
        <v>270</v>
      </c>
      <c r="ID195" s="9" t="s">
        <v>225</v>
      </c>
      <c r="IE195" s="11" t="s">
        <v>134</v>
      </c>
      <c r="IF195" s="23">
        <v>41866</v>
      </c>
      <c r="IG195" s="23">
        <v>41867</v>
      </c>
      <c r="IH195" s="23">
        <v>41867</v>
      </c>
      <c r="II195" s="23">
        <v>41875</v>
      </c>
      <c r="IJ195" s="23">
        <v>41904</v>
      </c>
      <c r="IK195" s="23">
        <v>42265</v>
      </c>
    </row>
    <row r="196" spans="1:245" x14ac:dyDescent="0.25">
      <c r="A196" s="8" t="s">
        <v>451</v>
      </c>
      <c r="B196" s="9" t="s">
        <v>66</v>
      </c>
      <c r="C196" s="27">
        <v>5002704</v>
      </c>
      <c r="D196" s="9" t="s">
        <v>520</v>
      </c>
      <c r="E196" s="10" t="s">
        <v>89</v>
      </c>
      <c r="AH196" s="33">
        <f t="shared" si="67"/>
        <v>1</v>
      </c>
      <c r="AI196" s="11" t="s">
        <v>483</v>
      </c>
      <c r="AJ196" s="9" t="s">
        <v>83</v>
      </c>
      <c r="AK196" s="11" t="s">
        <v>95</v>
      </c>
      <c r="AL196" s="9" t="s">
        <v>484</v>
      </c>
      <c r="AM196" s="11" t="s">
        <v>449</v>
      </c>
      <c r="AO196" s="11" t="s">
        <v>485</v>
      </c>
      <c r="AP196" s="9" t="s">
        <v>83</v>
      </c>
      <c r="AQ196" s="11" t="s">
        <v>339</v>
      </c>
      <c r="AR196" s="9" t="s">
        <v>484</v>
      </c>
      <c r="AS196" s="11" t="s">
        <v>449</v>
      </c>
      <c r="BM196" s="34">
        <f t="shared" si="58"/>
        <v>2</v>
      </c>
      <c r="BN196" s="9" t="s">
        <v>107</v>
      </c>
      <c r="BP196" s="9" t="s">
        <v>900</v>
      </c>
      <c r="BQ196" s="11" t="s">
        <v>135</v>
      </c>
      <c r="BR196" s="9" t="s">
        <v>134</v>
      </c>
      <c r="CC196" s="11" t="s">
        <v>145</v>
      </c>
      <c r="CD196" s="9" t="s">
        <v>135</v>
      </c>
      <c r="CE196" s="20"/>
      <c r="CF196" s="16">
        <f t="shared" si="59"/>
        <v>0</v>
      </c>
      <c r="CG196" s="20"/>
      <c r="CH196" s="16">
        <f t="shared" si="60"/>
        <v>0</v>
      </c>
      <c r="CI196" s="20"/>
      <c r="CJ196" s="16">
        <f t="shared" si="61"/>
        <v>0</v>
      </c>
      <c r="CK196" s="11" t="s">
        <v>482</v>
      </c>
      <c r="CL196" s="9" t="s">
        <v>336</v>
      </c>
      <c r="CM196" s="10"/>
      <c r="CT196" s="12"/>
      <c r="CW196" s="67"/>
      <c r="DC196" s="11" t="s">
        <v>334</v>
      </c>
      <c r="DD196" s="9" t="s">
        <v>193</v>
      </c>
      <c r="DH196" s="9" t="s">
        <v>227</v>
      </c>
      <c r="DI196" s="11" t="s">
        <v>135</v>
      </c>
      <c r="DP196" s="12"/>
      <c r="DQ196" s="35" t="str">
        <f t="shared" si="57"/>
        <v>OK</v>
      </c>
      <c r="DZ196" s="9" t="s">
        <v>134</v>
      </c>
      <c r="EA196" s="11" t="s">
        <v>160</v>
      </c>
      <c r="EB196" s="9" t="s">
        <v>483</v>
      </c>
      <c r="EC196" s="11" t="s">
        <v>485</v>
      </c>
      <c r="EE196" s="21">
        <v>10000</v>
      </c>
      <c r="EF196" s="9" t="s">
        <v>248</v>
      </c>
      <c r="EL196" s="12"/>
      <c r="EO196" s="11" t="s">
        <v>135</v>
      </c>
      <c r="EW196" s="10" t="s">
        <v>269</v>
      </c>
      <c r="EX196" s="9" t="s">
        <v>483</v>
      </c>
      <c r="EY196" s="11" t="s">
        <v>361</v>
      </c>
      <c r="EZ196" s="9" t="s">
        <v>485</v>
      </c>
      <c r="FA196" s="11" t="s">
        <v>361</v>
      </c>
      <c r="FB196" s="9" t="s">
        <v>520</v>
      </c>
      <c r="FC196" s="11" t="s">
        <v>360</v>
      </c>
      <c r="FR196" s="16" t="str">
        <f t="shared" si="62"/>
        <v>MS</v>
      </c>
      <c r="FS196" s="10" t="s">
        <v>480</v>
      </c>
      <c r="FT196" s="9" t="s">
        <v>276</v>
      </c>
      <c r="FU196" s="11" t="s">
        <v>276</v>
      </c>
      <c r="FV196" s="9" t="s">
        <v>193</v>
      </c>
      <c r="GD196" s="9" t="s">
        <v>209</v>
      </c>
      <c r="GE196" s="11" t="s">
        <v>193</v>
      </c>
      <c r="GF196" s="9"/>
      <c r="GH196" s="9"/>
      <c r="GI196" s="11" t="s">
        <v>135</v>
      </c>
      <c r="GM196" s="10"/>
      <c r="GP196" s="12"/>
      <c r="GQ196" s="22" t="str">
        <f t="shared" si="63"/>
        <v>OK</v>
      </c>
      <c r="GZ196" s="9" t="s">
        <v>134</v>
      </c>
      <c r="HA196" s="11" t="s">
        <v>160</v>
      </c>
      <c r="HB196" s="9" t="s">
        <v>483</v>
      </c>
      <c r="HC196" s="11" t="s">
        <v>485</v>
      </c>
      <c r="HE196" s="21">
        <v>10000</v>
      </c>
      <c r="HF196" s="17" t="str">
        <f t="shared" si="64"/>
        <v>OK</v>
      </c>
      <c r="HG196" s="11" t="s">
        <v>248</v>
      </c>
      <c r="HM196" s="21"/>
      <c r="HN196" s="17" t="str">
        <f t="shared" si="65"/>
        <v>OK</v>
      </c>
      <c r="HQ196" s="11" t="s">
        <v>135</v>
      </c>
      <c r="HY196" s="19" t="str">
        <f t="shared" si="66"/>
        <v>OK</v>
      </c>
      <c r="HZ196" s="9" t="s">
        <v>134</v>
      </c>
      <c r="IA196" s="11" t="s">
        <v>270</v>
      </c>
      <c r="ID196" s="9" t="s">
        <v>209</v>
      </c>
      <c r="IE196" s="11" t="s">
        <v>134</v>
      </c>
      <c r="IF196" s="23">
        <v>41871</v>
      </c>
      <c r="IG196" s="23">
        <v>41872</v>
      </c>
      <c r="IH196" s="23"/>
      <c r="II196" s="23">
        <v>41884</v>
      </c>
      <c r="IJ196" s="23">
        <v>41912</v>
      </c>
      <c r="IK196" s="23">
        <v>42247</v>
      </c>
    </row>
    <row r="197" spans="1:245" x14ac:dyDescent="0.25">
      <c r="A197" s="8" t="s">
        <v>452</v>
      </c>
      <c r="B197" s="9" t="s">
        <v>66</v>
      </c>
      <c r="C197" s="27">
        <v>5002704</v>
      </c>
      <c r="D197" s="9" t="s">
        <v>520</v>
      </c>
      <c r="E197" s="10" t="s">
        <v>89</v>
      </c>
      <c r="AH197" s="33">
        <f t="shared" si="67"/>
        <v>1</v>
      </c>
      <c r="AI197" s="11" t="s">
        <v>487</v>
      </c>
      <c r="AJ197" s="9" t="s">
        <v>83</v>
      </c>
      <c r="AK197" s="11" t="s">
        <v>97</v>
      </c>
      <c r="AL197" s="9" t="s">
        <v>488</v>
      </c>
      <c r="BM197" s="34">
        <f t="shared" si="58"/>
        <v>1</v>
      </c>
      <c r="BN197" s="9" t="s">
        <v>107</v>
      </c>
      <c r="BP197" s="9" t="s">
        <v>900</v>
      </c>
      <c r="BQ197" s="11" t="s">
        <v>135</v>
      </c>
      <c r="BR197" s="9" t="s">
        <v>134</v>
      </c>
      <c r="CC197" s="11" t="s">
        <v>145</v>
      </c>
      <c r="CD197" s="9" t="s">
        <v>135</v>
      </c>
      <c r="CE197" s="20"/>
      <c r="CF197" s="16">
        <f t="shared" si="59"/>
        <v>0</v>
      </c>
      <c r="CG197" s="20"/>
      <c r="CH197" s="16">
        <f t="shared" si="60"/>
        <v>0</v>
      </c>
      <c r="CI197" s="20"/>
      <c r="CJ197" s="16">
        <f t="shared" si="61"/>
        <v>0</v>
      </c>
      <c r="CK197" s="11" t="s">
        <v>486</v>
      </c>
      <c r="CL197" s="9" t="s">
        <v>336</v>
      </c>
      <c r="CT197" s="12"/>
      <c r="CW197" s="67"/>
      <c r="DC197" s="11" t="s">
        <v>334</v>
      </c>
      <c r="DD197" s="9" t="s">
        <v>193</v>
      </c>
      <c r="DH197" s="9" t="s">
        <v>227</v>
      </c>
      <c r="DI197" s="11" t="s">
        <v>135</v>
      </c>
      <c r="DP197" s="12"/>
      <c r="DQ197" s="35" t="str">
        <f t="shared" si="57"/>
        <v>OK</v>
      </c>
      <c r="DZ197" s="9" t="s">
        <v>134</v>
      </c>
      <c r="EA197" s="11" t="s">
        <v>160</v>
      </c>
      <c r="EB197" s="9" t="s">
        <v>487</v>
      </c>
      <c r="EE197" s="21">
        <v>10000</v>
      </c>
      <c r="EF197" s="9" t="s">
        <v>248</v>
      </c>
      <c r="EL197" s="12"/>
      <c r="EO197" s="11" t="s">
        <v>135</v>
      </c>
      <c r="EW197" s="10" t="s">
        <v>269</v>
      </c>
      <c r="EX197" s="9" t="s">
        <v>487</v>
      </c>
      <c r="EY197" s="11" t="s">
        <v>361</v>
      </c>
      <c r="EZ197" s="9" t="s">
        <v>520</v>
      </c>
      <c r="FA197" s="11" t="s">
        <v>360</v>
      </c>
      <c r="FR197" s="16" t="str">
        <f t="shared" si="62"/>
        <v>MS</v>
      </c>
      <c r="FS197" s="10" t="s">
        <v>480</v>
      </c>
      <c r="FT197" s="9" t="s">
        <v>276</v>
      </c>
      <c r="FU197" s="11" t="s">
        <v>276</v>
      </c>
      <c r="FV197" s="9" t="s">
        <v>193</v>
      </c>
      <c r="GD197" s="9" t="s">
        <v>209</v>
      </c>
      <c r="GE197" s="11" t="s">
        <v>193</v>
      </c>
      <c r="GF197" s="9"/>
      <c r="GH197" s="9"/>
      <c r="GI197" s="11" t="s">
        <v>135</v>
      </c>
      <c r="GP197" s="12"/>
      <c r="GQ197" s="22" t="str">
        <f t="shared" si="63"/>
        <v>OK</v>
      </c>
      <c r="GZ197" s="9" t="s">
        <v>134</v>
      </c>
      <c r="HA197" s="11" t="s">
        <v>160</v>
      </c>
      <c r="HB197" s="9" t="s">
        <v>487</v>
      </c>
      <c r="HE197" s="21">
        <v>10000</v>
      </c>
      <c r="HF197" s="17" t="str">
        <f t="shared" si="64"/>
        <v>OK</v>
      </c>
      <c r="HG197" s="11" t="s">
        <v>248</v>
      </c>
      <c r="HM197" s="21"/>
      <c r="HN197" s="17" t="str">
        <f t="shared" si="65"/>
        <v>OK</v>
      </c>
      <c r="HQ197" s="11" t="s">
        <v>135</v>
      </c>
      <c r="HY197" s="19" t="str">
        <f t="shared" si="66"/>
        <v>OK</v>
      </c>
      <c r="HZ197" s="9" t="s">
        <v>135</v>
      </c>
      <c r="IF197" s="23">
        <v>41871</v>
      </c>
      <c r="IG197" s="23">
        <v>41872</v>
      </c>
      <c r="IH197" s="23"/>
      <c r="II197" s="23">
        <v>41884</v>
      </c>
      <c r="IJ197" s="23">
        <v>41912</v>
      </c>
      <c r="IK197" s="23">
        <v>41924</v>
      </c>
    </row>
    <row r="198" spans="1:245" x14ac:dyDescent="0.25">
      <c r="A198" s="8" t="s">
        <v>453</v>
      </c>
      <c r="B198" s="9" t="s">
        <v>66</v>
      </c>
      <c r="C198" s="27">
        <v>5002704</v>
      </c>
      <c r="D198" s="9" t="s">
        <v>520</v>
      </c>
      <c r="E198" s="10" t="s">
        <v>89</v>
      </c>
      <c r="AH198" s="33">
        <f t="shared" si="67"/>
        <v>1</v>
      </c>
      <c r="AI198" s="11" t="s">
        <v>490</v>
      </c>
      <c r="AJ198" s="9" t="s">
        <v>83</v>
      </c>
      <c r="AK198" s="11" t="s">
        <v>98</v>
      </c>
      <c r="AL198" s="9" t="s">
        <v>72</v>
      </c>
      <c r="AM198" s="11" t="s">
        <v>491</v>
      </c>
      <c r="BM198" s="34">
        <f t="shared" si="58"/>
        <v>1</v>
      </c>
      <c r="BN198" s="9" t="s">
        <v>107</v>
      </c>
      <c r="BP198" s="9" t="s">
        <v>900</v>
      </c>
      <c r="BQ198" s="11" t="s">
        <v>135</v>
      </c>
      <c r="BR198" s="9" t="s">
        <v>140</v>
      </c>
      <c r="CC198" s="11" t="s">
        <v>145</v>
      </c>
      <c r="CD198" s="9" t="s">
        <v>135</v>
      </c>
      <c r="CE198" s="20"/>
      <c r="CF198" s="16">
        <f t="shared" si="59"/>
        <v>0</v>
      </c>
      <c r="CG198" s="20"/>
      <c r="CH198" s="16">
        <f t="shared" si="60"/>
        <v>0</v>
      </c>
      <c r="CI198" s="20"/>
      <c r="CJ198" s="16">
        <f t="shared" si="61"/>
        <v>0</v>
      </c>
      <c r="CK198" s="11" t="s">
        <v>489</v>
      </c>
      <c r="CL198" s="9" t="s">
        <v>336</v>
      </c>
      <c r="CT198" s="12"/>
      <c r="CW198" s="67"/>
      <c r="DC198" s="11" t="s">
        <v>334</v>
      </c>
      <c r="DD198" s="9" t="s">
        <v>193</v>
      </c>
      <c r="DH198" s="9" t="s">
        <v>227</v>
      </c>
      <c r="DI198" s="11" t="s">
        <v>135</v>
      </c>
      <c r="DP198" s="12"/>
      <c r="DQ198" s="35" t="str">
        <f t="shared" si="57"/>
        <v>OK</v>
      </c>
      <c r="DZ198" s="9" t="s">
        <v>134</v>
      </c>
      <c r="EA198" s="11" t="s">
        <v>160</v>
      </c>
      <c r="EB198" s="9" t="s">
        <v>490</v>
      </c>
      <c r="EE198" s="21">
        <v>10000</v>
      </c>
      <c r="EF198" s="9" t="s">
        <v>248</v>
      </c>
      <c r="EL198" s="12"/>
      <c r="EO198" s="11" t="s">
        <v>135</v>
      </c>
      <c r="EW198" s="10" t="s">
        <v>269</v>
      </c>
      <c r="EX198" s="9" t="s">
        <v>490</v>
      </c>
      <c r="EY198" s="11" t="s">
        <v>361</v>
      </c>
      <c r="EZ198" s="9" t="s">
        <v>520</v>
      </c>
      <c r="FA198" s="11" t="s">
        <v>360</v>
      </c>
      <c r="FR198" s="16" t="str">
        <f t="shared" si="62"/>
        <v>MS</v>
      </c>
      <c r="FS198" s="10" t="s">
        <v>480</v>
      </c>
      <c r="FT198" s="9" t="s">
        <v>276</v>
      </c>
      <c r="FU198" s="11" t="s">
        <v>276</v>
      </c>
      <c r="FV198" s="9" t="s">
        <v>193</v>
      </c>
      <c r="GD198" s="9" t="s">
        <v>209</v>
      </c>
      <c r="GE198" s="11" t="s">
        <v>193</v>
      </c>
      <c r="GF198" s="9"/>
      <c r="GH198" s="9"/>
      <c r="GI198" s="11" t="s">
        <v>135</v>
      </c>
      <c r="GP198" s="12"/>
      <c r="GQ198" s="22" t="str">
        <f t="shared" si="63"/>
        <v>OK</v>
      </c>
      <c r="GZ198" s="9" t="s">
        <v>134</v>
      </c>
      <c r="HA198" s="11" t="s">
        <v>160</v>
      </c>
      <c r="HB198" s="9" t="s">
        <v>490</v>
      </c>
      <c r="HE198" s="21">
        <v>10000</v>
      </c>
      <c r="HF198" s="17" t="str">
        <f t="shared" si="64"/>
        <v>OK</v>
      </c>
      <c r="HG198" s="11" t="s">
        <v>248</v>
      </c>
      <c r="HM198" s="21"/>
      <c r="HN198" s="17" t="str">
        <f t="shared" si="65"/>
        <v>OK</v>
      </c>
      <c r="HQ198" s="11" t="s">
        <v>135</v>
      </c>
      <c r="HY198" s="19" t="str">
        <f t="shared" si="66"/>
        <v>OK</v>
      </c>
      <c r="HZ198" s="9" t="s">
        <v>135</v>
      </c>
      <c r="IE198" s="11" t="s">
        <v>134</v>
      </c>
      <c r="IF198" s="23">
        <v>41871</v>
      </c>
      <c r="IG198" s="23">
        <v>41872</v>
      </c>
      <c r="IH198" s="23"/>
      <c r="II198" s="23">
        <v>41884</v>
      </c>
      <c r="IJ198" s="23">
        <v>41912</v>
      </c>
      <c r="IK198" s="23">
        <v>41924</v>
      </c>
    </row>
    <row r="199" spans="1:245" x14ac:dyDescent="0.25">
      <c r="A199" s="8" t="s">
        <v>454</v>
      </c>
      <c r="B199" s="9" t="s">
        <v>66</v>
      </c>
      <c r="C199" s="27">
        <v>5002704</v>
      </c>
      <c r="D199" s="9" t="s">
        <v>520</v>
      </c>
      <c r="E199" s="10" t="s">
        <v>89</v>
      </c>
      <c r="AH199" s="33">
        <f t="shared" si="67"/>
        <v>1</v>
      </c>
      <c r="AI199" s="11" t="s">
        <v>493</v>
      </c>
      <c r="AJ199" s="9" t="s">
        <v>83</v>
      </c>
      <c r="AK199" s="11" t="s">
        <v>97</v>
      </c>
      <c r="AL199" s="9" t="s">
        <v>413</v>
      </c>
      <c r="AM199" s="11" t="s">
        <v>494</v>
      </c>
      <c r="BM199" s="34">
        <f t="shared" si="58"/>
        <v>1</v>
      </c>
      <c r="BN199" s="9" t="s">
        <v>107</v>
      </c>
      <c r="BP199" s="9" t="s">
        <v>900</v>
      </c>
      <c r="BQ199" s="11" t="s">
        <v>135</v>
      </c>
      <c r="BR199" s="9" t="s">
        <v>140</v>
      </c>
      <c r="CC199" s="11" t="s">
        <v>145</v>
      </c>
      <c r="CD199" s="9" t="s">
        <v>135</v>
      </c>
      <c r="CE199" s="20"/>
      <c r="CF199" s="16">
        <f t="shared" si="59"/>
        <v>0</v>
      </c>
      <c r="CG199" s="20"/>
      <c r="CH199" s="16">
        <f t="shared" si="60"/>
        <v>0</v>
      </c>
      <c r="CI199" s="20"/>
      <c r="CJ199" s="16">
        <f t="shared" si="61"/>
        <v>0</v>
      </c>
      <c r="CK199" s="11" t="s">
        <v>492</v>
      </c>
      <c r="CL199" s="9" t="s">
        <v>336</v>
      </c>
      <c r="CT199" s="12"/>
      <c r="CW199" s="67"/>
      <c r="DC199" s="11" t="s">
        <v>334</v>
      </c>
      <c r="DD199" s="9" t="s">
        <v>193</v>
      </c>
      <c r="DH199" s="9" t="s">
        <v>227</v>
      </c>
      <c r="DI199" s="11" t="s">
        <v>135</v>
      </c>
      <c r="DP199" s="12"/>
      <c r="DQ199" s="35" t="str">
        <f t="shared" si="57"/>
        <v>OK</v>
      </c>
      <c r="DZ199" s="9" t="s">
        <v>134</v>
      </c>
      <c r="EA199" s="11" t="s">
        <v>160</v>
      </c>
      <c r="EB199" s="9" t="s">
        <v>493</v>
      </c>
      <c r="EE199" s="21">
        <v>10000</v>
      </c>
      <c r="EF199" s="9" t="s">
        <v>248</v>
      </c>
      <c r="EL199" s="12"/>
      <c r="EO199" s="11" t="s">
        <v>135</v>
      </c>
      <c r="EW199" s="10" t="s">
        <v>269</v>
      </c>
      <c r="EX199" s="9" t="s">
        <v>493</v>
      </c>
      <c r="EY199" s="11" t="s">
        <v>361</v>
      </c>
      <c r="EZ199" s="9" t="s">
        <v>520</v>
      </c>
      <c r="FA199" s="11" t="s">
        <v>360</v>
      </c>
      <c r="FR199" s="16" t="str">
        <f t="shared" si="62"/>
        <v>MS</v>
      </c>
      <c r="FS199" s="10" t="s">
        <v>480</v>
      </c>
      <c r="FT199" s="9" t="s">
        <v>276</v>
      </c>
      <c r="FU199" s="11" t="s">
        <v>276</v>
      </c>
      <c r="FV199" s="9" t="s">
        <v>193</v>
      </c>
      <c r="GD199" s="9" t="s">
        <v>209</v>
      </c>
      <c r="GE199" s="11" t="s">
        <v>193</v>
      </c>
      <c r="GF199" s="9"/>
      <c r="GH199" s="9"/>
      <c r="GI199" s="11" t="s">
        <v>135</v>
      </c>
      <c r="GP199" s="12"/>
      <c r="GQ199" s="22" t="str">
        <f t="shared" si="63"/>
        <v>OK</v>
      </c>
      <c r="GZ199" s="9" t="s">
        <v>134</v>
      </c>
      <c r="HA199" s="11" t="s">
        <v>160</v>
      </c>
      <c r="HB199" s="9" t="s">
        <v>493</v>
      </c>
      <c r="HE199" s="21">
        <v>10000</v>
      </c>
      <c r="HF199" s="17" t="str">
        <f t="shared" si="64"/>
        <v>OK</v>
      </c>
      <c r="HG199" s="11" t="s">
        <v>248</v>
      </c>
      <c r="HM199" s="21"/>
      <c r="HN199" s="17" t="str">
        <f t="shared" si="65"/>
        <v>OK</v>
      </c>
      <c r="HQ199" s="11" t="s">
        <v>135</v>
      </c>
      <c r="HY199" s="19" t="str">
        <f t="shared" si="66"/>
        <v>OK</v>
      </c>
      <c r="HZ199" s="9" t="s">
        <v>135</v>
      </c>
      <c r="IE199" s="11" t="s">
        <v>134</v>
      </c>
      <c r="IF199" s="23">
        <v>41871</v>
      </c>
      <c r="IG199" s="23">
        <v>41872</v>
      </c>
      <c r="IH199" s="23"/>
      <c r="II199" s="23">
        <v>41884</v>
      </c>
      <c r="IJ199" s="23">
        <v>41912</v>
      </c>
      <c r="IK199" s="23">
        <v>41946</v>
      </c>
    </row>
    <row r="200" spans="1:245" x14ac:dyDescent="0.25">
      <c r="A200" s="8" t="s">
        <v>455</v>
      </c>
      <c r="B200" s="9" t="s">
        <v>66</v>
      </c>
      <c r="C200" s="27">
        <v>5002704</v>
      </c>
      <c r="D200" s="9" t="s">
        <v>1977</v>
      </c>
      <c r="E200" s="10" t="s">
        <v>83</v>
      </c>
      <c r="F200" s="9" t="s">
        <v>96</v>
      </c>
      <c r="G200" s="10" t="s">
        <v>488</v>
      </c>
      <c r="AH200" s="33">
        <f t="shared" si="67"/>
        <v>1</v>
      </c>
      <c r="AI200" s="11" t="s">
        <v>496</v>
      </c>
      <c r="AJ200" s="9" t="s">
        <v>88</v>
      </c>
      <c r="BM200" s="34">
        <f>COUNTA(AI200,AO200,AU200,BA200,BG200)</f>
        <v>1</v>
      </c>
      <c r="BN200" s="9" t="s">
        <v>106</v>
      </c>
      <c r="BP200" s="9" t="s">
        <v>119</v>
      </c>
      <c r="BQ200" s="11" t="s">
        <v>135</v>
      </c>
      <c r="BR200" s="9" t="s">
        <v>135</v>
      </c>
      <c r="CC200" s="11" t="s">
        <v>145</v>
      </c>
      <c r="CD200" s="9" t="s">
        <v>135</v>
      </c>
      <c r="CE200" s="20"/>
      <c r="CF200" s="16">
        <f t="shared" si="59"/>
        <v>0</v>
      </c>
      <c r="CG200" s="20"/>
      <c r="CH200" s="16">
        <f t="shared" si="60"/>
        <v>0</v>
      </c>
      <c r="CI200" s="20"/>
      <c r="CJ200" s="16">
        <f t="shared" si="61"/>
        <v>0</v>
      </c>
      <c r="CK200" s="11" t="s">
        <v>495</v>
      </c>
      <c r="CL200" s="9" t="s">
        <v>336</v>
      </c>
      <c r="CT200" s="12"/>
      <c r="CW200" s="67"/>
      <c r="DC200" s="11" t="s">
        <v>334</v>
      </c>
      <c r="DD200" s="9" t="s">
        <v>193</v>
      </c>
      <c r="DH200" s="9" t="s">
        <v>227</v>
      </c>
      <c r="DI200" s="11" t="s">
        <v>135</v>
      </c>
      <c r="DP200" s="12"/>
      <c r="DQ200" s="35" t="str">
        <f t="shared" si="57"/>
        <v>OK</v>
      </c>
      <c r="DZ200" s="9" t="s">
        <v>135</v>
      </c>
      <c r="EE200" s="21"/>
      <c r="EL200" s="12"/>
      <c r="EO200" s="11" t="s">
        <v>134</v>
      </c>
      <c r="EP200" s="9" t="s">
        <v>161</v>
      </c>
      <c r="EQ200" s="11" t="s">
        <v>496</v>
      </c>
      <c r="EW200" s="10" t="s">
        <v>269</v>
      </c>
      <c r="EX200" s="9" t="s">
        <v>1977</v>
      </c>
      <c r="EY200" s="11" t="s">
        <v>361</v>
      </c>
      <c r="EZ200" s="9" t="s">
        <v>496</v>
      </c>
      <c r="FA200" s="11" t="s">
        <v>360</v>
      </c>
      <c r="FR200" s="16" t="str">
        <f t="shared" si="62"/>
        <v>MS</v>
      </c>
      <c r="FS200" s="10" t="s">
        <v>477</v>
      </c>
      <c r="FT200" s="9" t="s">
        <v>276</v>
      </c>
      <c r="FU200" s="11" t="s">
        <v>276</v>
      </c>
      <c r="FV200" s="9" t="s">
        <v>193</v>
      </c>
      <c r="GD200" s="9" t="s">
        <v>209</v>
      </c>
      <c r="GE200" s="11" t="s">
        <v>193</v>
      </c>
      <c r="GF200" s="9"/>
      <c r="GH200" s="9"/>
      <c r="GI200" s="11" t="s">
        <v>135</v>
      </c>
      <c r="GP200" s="12"/>
      <c r="GQ200" s="22" t="str">
        <f t="shared" si="63"/>
        <v>OK</v>
      </c>
      <c r="GZ200" s="9" t="s">
        <v>135</v>
      </c>
      <c r="HE200" s="21"/>
      <c r="HF200" s="17" t="str">
        <f t="shared" si="64"/>
        <v>OK</v>
      </c>
      <c r="HM200" s="21"/>
      <c r="HN200" s="17" t="str">
        <f t="shared" si="65"/>
        <v>OK</v>
      </c>
      <c r="HQ200" s="11" t="s">
        <v>134</v>
      </c>
      <c r="HR200" s="9" t="s">
        <v>161</v>
      </c>
      <c r="HY200" s="19" t="str">
        <f t="shared" si="66"/>
        <v>OK</v>
      </c>
      <c r="HZ200" s="9" t="s">
        <v>135</v>
      </c>
      <c r="IE200" s="11" t="s">
        <v>134</v>
      </c>
      <c r="IF200" s="23">
        <v>41873</v>
      </c>
      <c r="IG200" s="23">
        <v>41874</v>
      </c>
      <c r="IH200" s="23"/>
      <c r="II200" s="23">
        <v>41876</v>
      </c>
      <c r="IJ200" s="23">
        <v>41897</v>
      </c>
      <c r="IK200" s="23">
        <v>41906</v>
      </c>
    </row>
    <row r="201" spans="1:245" x14ac:dyDescent="0.25">
      <c r="A201" s="8" t="s">
        <v>456</v>
      </c>
      <c r="B201" s="9" t="s">
        <v>66</v>
      </c>
      <c r="C201" s="27">
        <v>5002704</v>
      </c>
      <c r="D201" s="9" t="s">
        <v>424</v>
      </c>
      <c r="E201" s="10" t="s">
        <v>83</v>
      </c>
      <c r="F201" s="9" t="s">
        <v>96</v>
      </c>
      <c r="G201" s="10" t="s">
        <v>425</v>
      </c>
      <c r="H201" s="9" t="s">
        <v>449</v>
      </c>
      <c r="AH201" s="33">
        <f t="shared" si="67"/>
        <v>1</v>
      </c>
      <c r="AI201" s="11" t="s">
        <v>113</v>
      </c>
      <c r="AJ201" s="9" t="s">
        <v>86</v>
      </c>
      <c r="BM201" s="34">
        <f t="shared" si="58"/>
        <v>1</v>
      </c>
      <c r="BN201" s="9" t="s">
        <v>104</v>
      </c>
      <c r="BO201" s="11" t="s">
        <v>113</v>
      </c>
      <c r="BP201" s="9" t="s">
        <v>388</v>
      </c>
      <c r="BQ201" s="11" t="s">
        <v>135</v>
      </c>
      <c r="BR201" s="9" t="s">
        <v>135</v>
      </c>
      <c r="CC201" s="11" t="s">
        <v>901</v>
      </c>
      <c r="CD201" s="9" t="s">
        <v>135</v>
      </c>
      <c r="CE201" s="20"/>
      <c r="CF201" s="16">
        <f t="shared" si="59"/>
        <v>0</v>
      </c>
      <c r="CG201" s="20"/>
      <c r="CH201" s="16">
        <f t="shared" si="60"/>
        <v>0</v>
      </c>
      <c r="CI201" s="20"/>
      <c r="CJ201" s="16">
        <f t="shared" si="61"/>
        <v>0</v>
      </c>
      <c r="CK201" s="11" t="s">
        <v>497</v>
      </c>
      <c r="CL201" s="9" t="s">
        <v>336</v>
      </c>
      <c r="CT201" s="12"/>
      <c r="CW201" s="67"/>
      <c r="DC201" s="11" t="s">
        <v>334</v>
      </c>
      <c r="DD201" s="9" t="s">
        <v>194</v>
      </c>
      <c r="DE201" s="11" t="s">
        <v>902</v>
      </c>
      <c r="DH201" s="9" t="s">
        <v>227</v>
      </c>
      <c r="DP201" s="12"/>
      <c r="DQ201" s="35" t="str">
        <f t="shared" si="57"/>
        <v>OK</v>
      </c>
      <c r="EE201" s="21"/>
      <c r="EL201" s="12"/>
      <c r="EW201" s="10" t="s">
        <v>269</v>
      </c>
      <c r="EX201" s="9" t="s">
        <v>424</v>
      </c>
      <c r="EY201" s="11" t="s">
        <v>361</v>
      </c>
      <c r="FR201" s="16" t="str">
        <f t="shared" si="62"/>
        <v>MS</v>
      </c>
      <c r="FS201" s="10" t="s">
        <v>477</v>
      </c>
      <c r="FT201" s="9" t="s">
        <v>277</v>
      </c>
      <c r="FU201" s="11" t="s">
        <v>276</v>
      </c>
      <c r="FV201" s="9" t="s">
        <v>193</v>
      </c>
      <c r="GD201" s="9" t="s">
        <v>209</v>
      </c>
      <c r="GE201" s="11" t="s">
        <v>193</v>
      </c>
      <c r="GF201" s="9"/>
      <c r="GH201" s="9"/>
      <c r="GI201" s="11" t="s">
        <v>134</v>
      </c>
      <c r="GJ201" s="9" t="s">
        <v>161</v>
      </c>
      <c r="GP201" s="12"/>
      <c r="GQ201" s="22" t="str">
        <f t="shared" si="63"/>
        <v>OK</v>
      </c>
      <c r="GR201" s="9" t="s">
        <v>174</v>
      </c>
      <c r="GW201" s="11" t="s">
        <v>190</v>
      </c>
      <c r="GZ201" s="9" t="s">
        <v>135</v>
      </c>
      <c r="HE201" s="21"/>
      <c r="HF201" s="17" t="str">
        <f t="shared" si="64"/>
        <v>OK</v>
      </c>
      <c r="HM201" s="21"/>
      <c r="HN201" s="17" t="str">
        <f t="shared" si="65"/>
        <v>OK</v>
      </c>
      <c r="HQ201" s="11" t="s">
        <v>135</v>
      </c>
      <c r="HY201" s="19" t="str">
        <f t="shared" si="66"/>
        <v>OK</v>
      </c>
      <c r="HZ201" s="9" t="s">
        <v>134</v>
      </c>
      <c r="IA201" s="11" t="s">
        <v>272</v>
      </c>
      <c r="ID201" s="9" t="s">
        <v>209</v>
      </c>
      <c r="IE201" s="11" t="s">
        <v>134</v>
      </c>
      <c r="IF201" s="23">
        <v>41879</v>
      </c>
      <c r="IG201" s="23">
        <v>41879</v>
      </c>
      <c r="IH201" s="23"/>
      <c r="II201" s="23">
        <v>41882</v>
      </c>
      <c r="IJ201" s="23">
        <v>41904</v>
      </c>
      <c r="IK201" s="23">
        <v>41945</v>
      </c>
    </row>
    <row r="202" spans="1:245" x14ac:dyDescent="0.25">
      <c r="A202" s="8" t="s">
        <v>457</v>
      </c>
      <c r="B202" s="9" t="s">
        <v>66</v>
      </c>
      <c r="C202" s="27">
        <v>5002704</v>
      </c>
      <c r="D202" s="9" t="s">
        <v>422</v>
      </c>
      <c r="E202" s="10" t="s">
        <v>83</v>
      </c>
      <c r="F202" s="9" t="s">
        <v>95</v>
      </c>
      <c r="G202" s="10" t="s">
        <v>413</v>
      </c>
      <c r="H202" s="9" t="s">
        <v>450</v>
      </c>
      <c r="AH202" s="33">
        <f t="shared" si="67"/>
        <v>1</v>
      </c>
      <c r="AI202" s="11" t="s">
        <v>2049</v>
      </c>
      <c r="AJ202" s="9" t="s">
        <v>88</v>
      </c>
      <c r="BM202" s="34">
        <f t="shared" si="58"/>
        <v>1</v>
      </c>
      <c r="BN202" s="9" t="s">
        <v>106</v>
      </c>
      <c r="BP202" s="9" t="s">
        <v>387</v>
      </c>
      <c r="BQ202" s="11" t="s">
        <v>135</v>
      </c>
      <c r="BR202" s="9" t="s">
        <v>135</v>
      </c>
      <c r="CC202" s="11" t="s">
        <v>145</v>
      </c>
      <c r="CD202" s="9" t="s">
        <v>135</v>
      </c>
      <c r="CE202" s="20"/>
      <c r="CF202" s="16">
        <f t="shared" si="59"/>
        <v>0</v>
      </c>
      <c r="CG202" s="20"/>
      <c r="CH202" s="16">
        <f t="shared" si="60"/>
        <v>0</v>
      </c>
      <c r="CI202" s="20"/>
      <c r="CJ202" s="16">
        <f t="shared" si="61"/>
        <v>0</v>
      </c>
      <c r="CK202" s="11" t="s">
        <v>498</v>
      </c>
      <c r="CL202" s="9" t="s">
        <v>336</v>
      </c>
      <c r="CT202" s="12"/>
      <c r="CW202" s="67"/>
      <c r="DC202" s="11" t="s">
        <v>334</v>
      </c>
      <c r="DD202" s="9" t="s">
        <v>193</v>
      </c>
      <c r="DH202" s="9" t="s">
        <v>227</v>
      </c>
      <c r="DI202" s="11" t="s">
        <v>135</v>
      </c>
      <c r="DP202" s="12"/>
      <c r="DQ202" s="35" t="str">
        <f t="shared" si="57"/>
        <v>OK</v>
      </c>
      <c r="DZ202" s="9" t="s">
        <v>135</v>
      </c>
      <c r="EE202" s="21"/>
      <c r="EL202" s="12"/>
      <c r="EO202" s="11" t="s">
        <v>134</v>
      </c>
      <c r="EP202" s="9" t="s">
        <v>161</v>
      </c>
      <c r="EQ202" s="11" t="s">
        <v>499</v>
      </c>
      <c r="EW202" s="10" t="s">
        <v>269</v>
      </c>
      <c r="EX202" s="9" t="s">
        <v>422</v>
      </c>
      <c r="EY202" s="11" t="s">
        <v>361</v>
      </c>
      <c r="EZ202" s="9" t="s">
        <v>2049</v>
      </c>
      <c r="FA202" s="11" t="s">
        <v>360</v>
      </c>
      <c r="FR202" s="16" t="str">
        <f t="shared" si="62"/>
        <v>MS</v>
      </c>
      <c r="FS202" s="10" t="s">
        <v>477</v>
      </c>
      <c r="FT202" s="9" t="s">
        <v>277</v>
      </c>
      <c r="FU202" s="11" t="s">
        <v>276</v>
      </c>
      <c r="FV202" s="9" t="s">
        <v>193</v>
      </c>
      <c r="GD202" s="9" t="s">
        <v>209</v>
      </c>
      <c r="GE202" s="11" t="s">
        <v>193</v>
      </c>
      <c r="GF202" s="9"/>
      <c r="GH202" s="9"/>
      <c r="GI202" s="11" t="s">
        <v>135</v>
      </c>
      <c r="GP202" s="12"/>
      <c r="GQ202" s="22" t="str">
        <f t="shared" si="63"/>
        <v>OK</v>
      </c>
      <c r="GZ202" s="9" t="s">
        <v>135</v>
      </c>
      <c r="HE202" s="21"/>
      <c r="HF202" s="17" t="str">
        <f t="shared" si="64"/>
        <v>OK</v>
      </c>
      <c r="HM202" s="21"/>
      <c r="HN202" s="17" t="str">
        <f t="shared" si="65"/>
        <v>OK</v>
      </c>
      <c r="HQ202" s="11" t="s">
        <v>134</v>
      </c>
      <c r="HR202" s="9" t="s">
        <v>161</v>
      </c>
      <c r="HS202" s="11" t="s">
        <v>499</v>
      </c>
      <c r="HY202" s="19" t="str">
        <f t="shared" si="66"/>
        <v>OK</v>
      </c>
      <c r="HZ202" s="9" t="s">
        <v>135</v>
      </c>
      <c r="IE202" s="11" t="s">
        <v>134</v>
      </c>
      <c r="IF202" s="23">
        <v>41897</v>
      </c>
      <c r="IG202" s="23">
        <v>41897</v>
      </c>
      <c r="IH202" s="23"/>
      <c r="II202" s="23">
        <v>41906</v>
      </c>
      <c r="IJ202" s="23">
        <v>41932</v>
      </c>
      <c r="IK202" s="23">
        <v>41943</v>
      </c>
    </row>
    <row r="203" spans="1:245" x14ac:dyDescent="0.25">
      <c r="A203" s="8" t="s">
        <v>458</v>
      </c>
      <c r="B203" s="9" t="s">
        <v>66</v>
      </c>
      <c r="C203" s="27">
        <v>5002704</v>
      </c>
      <c r="D203" s="9" t="s">
        <v>449</v>
      </c>
      <c r="E203" s="10" t="s">
        <v>85</v>
      </c>
      <c r="AH203" s="33">
        <f t="shared" si="67"/>
        <v>1</v>
      </c>
      <c r="AI203" s="11" t="s">
        <v>113</v>
      </c>
      <c r="AJ203" s="9" t="s">
        <v>86</v>
      </c>
      <c r="BM203" s="34">
        <f t="shared" si="58"/>
        <v>1</v>
      </c>
      <c r="BN203" s="9" t="s">
        <v>104</v>
      </c>
      <c r="BO203" s="11" t="s">
        <v>113</v>
      </c>
      <c r="BP203" s="9" t="s">
        <v>388</v>
      </c>
      <c r="BQ203" s="11" t="s">
        <v>135</v>
      </c>
      <c r="BR203" s="9" t="s">
        <v>135</v>
      </c>
      <c r="BS203" s="11" t="s">
        <v>104</v>
      </c>
      <c r="BT203" s="9" t="s">
        <v>113</v>
      </c>
      <c r="BU203" s="11" t="s">
        <v>390</v>
      </c>
      <c r="BV203" s="9" t="s">
        <v>135</v>
      </c>
      <c r="BW203" s="11" t="s">
        <v>135</v>
      </c>
      <c r="CC203" s="11" t="s">
        <v>901</v>
      </c>
      <c r="CD203" s="9" t="s">
        <v>134</v>
      </c>
      <c r="CE203" s="8" t="s">
        <v>456</v>
      </c>
      <c r="CF203" s="16" t="str">
        <f t="shared" si="59"/>
        <v>Petição</v>
      </c>
      <c r="CG203" s="8"/>
      <c r="CH203" s="16">
        <f t="shared" si="60"/>
        <v>0</v>
      </c>
      <c r="CI203" s="20"/>
      <c r="CJ203" s="16">
        <f t="shared" si="61"/>
        <v>0</v>
      </c>
      <c r="CK203" s="11" t="s">
        <v>500</v>
      </c>
      <c r="CL203" s="9" t="s">
        <v>334</v>
      </c>
      <c r="CM203" s="11" t="s">
        <v>134</v>
      </c>
      <c r="CN203" s="9" t="s">
        <v>163</v>
      </c>
      <c r="CO203" s="11">
        <v>48</v>
      </c>
      <c r="CP203" s="9" t="s">
        <v>113</v>
      </c>
      <c r="CS203" s="11" t="s">
        <v>134</v>
      </c>
      <c r="CT203" s="12">
        <v>15000</v>
      </c>
      <c r="CU203" s="11" t="s">
        <v>174</v>
      </c>
      <c r="CV203" s="9" t="s">
        <v>173</v>
      </c>
      <c r="CW203" s="67" t="s">
        <v>190</v>
      </c>
      <c r="DC203" s="11" t="s">
        <v>334</v>
      </c>
      <c r="DD203" s="9" t="s">
        <v>193</v>
      </c>
      <c r="DH203" s="9" t="s">
        <v>209</v>
      </c>
      <c r="DI203" s="11" t="s">
        <v>134</v>
      </c>
      <c r="DJ203" s="9" t="s">
        <v>163</v>
      </c>
      <c r="DK203" s="11">
        <v>48</v>
      </c>
      <c r="DL203" s="9" t="s">
        <v>113</v>
      </c>
      <c r="DO203" s="11" t="s">
        <v>134</v>
      </c>
      <c r="DP203" s="12">
        <v>50000</v>
      </c>
      <c r="DQ203" s="35" t="str">
        <f t="shared" si="57"/>
        <v>REVER</v>
      </c>
      <c r="DR203" s="9" t="s">
        <v>174</v>
      </c>
      <c r="DS203" s="11" t="s">
        <v>173</v>
      </c>
      <c r="DT203" s="9" t="s">
        <v>190</v>
      </c>
      <c r="DZ203" s="9" t="s">
        <v>135</v>
      </c>
      <c r="EE203" s="21"/>
      <c r="EL203" s="12"/>
      <c r="EO203" s="11" t="s">
        <v>135</v>
      </c>
      <c r="EW203" s="10" t="s">
        <v>269</v>
      </c>
      <c r="EX203" s="9" t="s">
        <v>113</v>
      </c>
      <c r="EY203" s="11" t="s">
        <v>361</v>
      </c>
      <c r="EZ203" s="9" t="s">
        <v>449</v>
      </c>
      <c r="FA203" s="11" t="s">
        <v>360</v>
      </c>
      <c r="FR203" s="16" t="str">
        <f t="shared" si="62"/>
        <v>MS</v>
      </c>
      <c r="FS203" s="10" t="s">
        <v>480</v>
      </c>
      <c r="FT203" s="9" t="s">
        <v>276</v>
      </c>
      <c r="FU203" s="11" t="s">
        <v>276</v>
      </c>
      <c r="FV203" s="9" t="s">
        <v>193</v>
      </c>
      <c r="GD203" s="9" t="s">
        <v>209</v>
      </c>
      <c r="GE203" s="11" t="s">
        <v>193</v>
      </c>
      <c r="GF203" s="9"/>
      <c r="GH203" s="9"/>
      <c r="GI203" s="11" t="s">
        <v>134</v>
      </c>
      <c r="GJ203" s="9" t="s">
        <v>163</v>
      </c>
      <c r="GK203" s="11">
        <v>48</v>
      </c>
      <c r="GL203" s="9" t="s">
        <v>113</v>
      </c>
      <c r="GO203" s="11" t="s">
        <v>134</v>
      </c>
      <c r="GP203" s="12">
        <v>50000</v>
      </c>
      <c r="GQ203" s="22" t="str">
        <f t="shared" si="63"/>
        <v>OK</v>
      </c>
      <c r="GR203" s="9" t="s">
        <v>174</v>
      </c>
      <c r="GS203" s="11" t="s">
        <v>173</v>
      </c>
      <c r="GT203" s="9" t="s">
        <v>190</v>
      </c>
      <c r="GZ203" s="9" t="s">
        <v>135</v>
      </c>
      <c r="HB203" s="9" t="s">
        <v>113</v>
      </c>
      <c r="HE203" s="21">
        <v>75000</v>
      </c>
      <c r="HF203" s="17" t="str">
        <f t="shared" si="64"/>
        <v>OK</v>
      </c>
      <c r="HM203" s="21"/>
      <c r="HN203" s="17" t="str">
        <f t="shared" si="65"/>
        <v>OK</v>
      </c>
      <c r="HQ203" s="11" t="s">
        <v>135</v>
      </c>
      <c r="HY203" s="19" t="str">
        <f t="shared" si="66"/>
        <v>OK</v>
      </c>
      <c r="HZ203" s="9" t="s">
        <v>134</v>
      </c>
      <c r="IA203" s="11" t="s">
        <v>272</v>
      </c>
      <c r="ID203" s="9" t="s">
        <v>209</v>
      </c>
      <c r="IE203" s="11" t="s">
        <v>134</v>
      </c>
      <c r="IF203" s="23">
        <v>41897</v>
      </c>
      <c r="IG203" s="23">
        <v>41897</v>
      </c>
      <c r="IH203" s="23">
        <v>41899</v>
      </c>
      <c r="II203" s="23">
        <v>41911</v>
      </c>
      <c r="IJ203" s="23">
        <v>41942</v>
      </c>
      <c r="IK203" s="23">
        <v>41992</v>
      </c>
    </row>
    <row r="204" spans="1:245" x14ac:dyDescent="0.25">
      <c r="A204" s="8" t="s">
        <v>459</v>
      </c>
      <c r="B204" s="9" t="s">
        <v>67</v>
      </c>
      <c r="C204" s="10">
        <v>5103403</v>
      </c>
      <c r="D204" s="9" t="s">
        <v>502</v>
      </c>
      <c r="E204" s="10" t="s">
        <v>85</v>
      </c>
      <c r="J204" s="9" t="s">
        <v>503</v>
      </c>
      <c r="K204" s="11" t="s">
        <v>83</v>
      </c>
      <c r="L204" s="9" t="s">
        <v>95</v>
      </c>
      <c r="M204" s="11" t="s">
        <v>504</v>
      </c>
      <c r="N204" s="9" t="s">
        <v>502</v>
      </c>
      <c r="AH204" s="33">
        <f t="shared" si="67"/>
        <v>2</v>
      </c>
      <c r="AI204" s="11" t="s">
        <v>505</v>
      </c>
      <c r="AJ204" s="9" t="s">
        <v>86</v>
      </c>
      <c r="BM204" s="34">
        <f t="shared" si="58"/>
        <v>1</v>
      </c>
      <c r="BN204" s="9" t="s">
        <v>104</v>
      </c>
      <c r="BO204" s="11" t="s">
        <v>115</v>
      </c>
      <c r="BP204" s="9" t="s">
        <v>121</v>
      </c>
      <c r="BQ204" s="11" t="s">
        <v>135</v>
      </c>
      <c r="BR204" s="9" t="s">
        <v>135</v>
      </c>
      <c r="CC204" s="11" t="s">
        <v>145</v>
      </c>
      <c r="CD204" s="9" t="s">
        <v>135</v>
      </c>
      <c r="CE204" s="20"/>
      <c r="CF204" s="16">
        <f t="shared" si="59"/>
        <v>0</v>
      </c>
      <c r="CG204" s="20"/>
      <c r="CH204" s="16">
        <f t="shared" si="60"/>
        <v>0</v>
      </c>
      <c r="CI204" s="20"/>
      <c r="CJ204" s="16">
        <f t="shared" si="61"/>
        <v>0</v>
      </c>
      <c r="CK204" s="11" t="s">
        <v>501</v>
      </c>
      <c r="CL204" s="9" t="s">
        <v>334</v>
      </c>
      <c r="CM204" s="11" t="s">
        <v>134</v>
      </c>
      <c r="CN204" s="9" t="s">
        <v>160</v>
      </c>
      <c r="CO204" s="11">
        <v>24</v>
      </c>
      <c r="CP204" s="9" t="s">
        <v>505</v>
      </c>
      <c r="CS204" s="11" t="s">
        <v>135</v>
      </c>
      <c r="CT204" s="12"/>
      <c r="CU204" s="11" t="s">
        <v>173</v>
      </c>
      <c r="CW204" s="67" t="s">
        <v>190</v>
      </c>
      <c r="DC204" s="11" t="s">
        <v>334</v>
      </c>
      <c r="DD204" s="9" t="s">
        <v>193</v>
      </c>
      <c r="DH204" s="9" t="s">
        <v>209</v>
      </c>
      <c r="DI204" s="11" t="s">
        <v>134</v>
      </c>
      <c r="DJ204" s="9" t="s">
        <v>160</v>
      </c>
      <c r="DK204" s="11">
        <v>24</v>
      </c>
      <c r="DL204" s="9" t="s">
        <v>505</v>
      </c>
      <c r="DO204" s="11" t="s">
        <v>135</v>
      </c>
      <c r="DP204" s="12"/>
      <c r="DQ204" s="35" t="str">
        <f t="shared" si="57"/>
        <v>OK</v>
      </c>
      <c r="DR204" s="9" t="s">
        <v>173</v>
      </c>
      <c r="DT204" s="9" t="s">
        <v>190</v>
      </c>
      <c r="DZ204" s="9" t="s">
        <v>135</v>
      </c>
      <c r="EE204" s="21"/>
      <c r="EL204" s="12"/>
      <c r="EO204" s="11" t="s">
        <v>135</v>
      </c>
      <c r="EW204" s="10" t="s">
        <v>269</v>
      </c>
      <c r="EX204" s="9" t="s">
        <v>505</v>
      </c>
      <c r="EY204" s="11" t="s">
        <v>361</v>
      </c>
      <c r="EZ204" s="9" t="s">
        <v>503</v>
      </c>
      <c r="FA204" s="11" t="s">
        <v>360</v>
      </c>
      <c r="FB204" s="9" t="s">
        <v>502</v>
      </c>
      <c r="FC204" s="11" t="s">
        <v>360</v>
      </c>
      <c r="FR204" s="16" t="str">
        <f t="shared" si="62"/>
        <v>MT</v>
      </c>
      <c r="FS204" s="11" t="s">
        <v>506</v>
      </c>
      <c r="FT204" s="9" t="s">
        <v>276</v>
      </c>
      <c r="FU204" s="11" t="s">
        <v>276</v>
      </c>
      <c r="FV204" s="9" t="s">
        <v>193</v>
      </c>
      <c r="GD204" s="9" t="s">
        <v>209</v>
      </c>
      <c r="GE204" s="11" t="s">
        <v>193</v>
      </c>
      <c r="GF204" s="9"/>
      <c r="GH204" s="9"/>
      <c r="GI204" s="11" t="s">
        <v>134</v>
      </c>
      <c r="GJ204" s="9" t="s">
        <v>160</v>
      </c>
      <c r="GK204" s="11">
        <v>24</v>
      </c>
      <c r="GL204" s="9" t="s">
        <v>505</v>
      </c>
      <c r="GO204" s="11" t="s">
        <v>135</v>
      </c>
      <c r="GP204" s="12"/>
      <c r="GQ204" s="22" t="str">
        <f t="shared" si="63"/>
        <v>OK</v>
      </c>
      <c r="GR204" s="9" t="s">
        <v>173</v>
      </c>
      <c r="GT204" s="9" t="s">
        <v>190</v>
      </c>
      <c r="GZ204" s="9" t="s">
        <v>135</v>
      </c>
      <c r="HE204" s="21"/>
      <c r="HF204" s="17" t="str">
        <f t="shared" si="64"/>
        <v>OK</v>
      </c>
      <c r="HM204" s="21"/>
      <c r="HN204" s="17" t="str">
        <f t="shared" si="65"/>
        <v>OK</v>
      </c>
      <c r="HQ204" s="11" t="s">
        <v>135</v>
      </c>
      <c r="HY204" s="19" t="str">
        <f t="shared" si="66"/>
        <v>OK</v>
      </c>
      <c r="HZ204" s="9" t="s">
        <v>134</v>
      </c>
      <c r="IA204" s="11" t="s">
        <v>270</v>
      </c>
      <c r="IB204" s="9" t="s">
        <v>271</v>
      </c>
      <c r="ID204" s="9" t="s">
        <v>209</v>
      </c>
      <c r="IE204" s="11" t="s">
        <v>134</v>
      </c>
      <c r="IF204" s="23">
        <v>41830</v>
      </c>
      <c r="IG204" s="23">
        <v>41830</v>
      </c>
      <c r="IH204" s="23">
        <v>41831</v>
      </c>
      <c r="II204" s="23">
        <v>41870</v>
      </c>
      <c r="IJ204" s="23">
        <v>41904</v>
      </c>
      <c r="IK204" s="23">
        <v>42292</v>
      </c>
    </row>
    <row r="205" spans="1:245" x14ac:dyDescent="0.25">
      <c r="A205" s="8" t="s">
        <v>460</v>
      </c>
      <c r="B205" s="9" t="s">
        <v>67</v>
      </c>
      <c r="C205" s="10">
        <v>5103403</v>
      </c>
      <c r="D205" s="9" t="s">
        <v>508</v>
      </c>
      <c r="E205" s="10" t="s">
        <v>83</v>
      </c>
      <c r="F205" s="9" t="s">
        <v>97</v>
      </c>
      <c r="G205" s="10" t="s">
        <v>509</v>
      </c>
      <c r="H205" s="9" t="s">
        <v>510</v>
      </c>
      <c r="AH205" s="33">
        <f t="shared" si="67"/>
        <v>1</v>
      </c>
      <c r="AI205" s="11" t="s">
        <v>511</v>
      </c>
      <c r="AJ205" s="9" t="s">
        <v>87</v>
      </c>
      <c r="BM205" s="34">
        <f t="shared" si="58"/>
        <v>1</v>
      </c>
      <c r="BN205" s="9" t="s">
        <v>105</v>
      </c>
      <c r="BP205" s="9" t="s">
        <v>119</v>
      </c>
      <c r="BQ205" s="11" t="s">
        <v>135</v>
      </c>
      <c r="BR205" s="9" t="s">
        <v>135</v>
      </c>
      <c r="CC205" s="11" t="s">
        <v>145</v>
      </c>
      <c r="CD205" s="9" t="s">
        <v>135</v>
      </c>
      <c r="CE205" s="20"/>
      <c r="CF205" s="16">
        <f t="shared" si="59"/>
        <v>0</v>
      </c>
      <c r="CG205" s="20"/>
      <c r="CH205" s="16">
        <f t="shared" si="60"/>
        <v>0</v>
      </c>
      <c r="CI205" s="20"/>
      <c r="CJ205" s="16">
        <f t="shared" si="61"/>
        <v>0</v>
      </c>
      <c r="CK205" s="11" t="s">
        <v>507</v>
      </c>
      <c r="CL205" s="9" t="s">
        <v>334</v>
      </c>
      <c r="CM205" s="11" t="s">
        <v>134</v>
      </c>
      <c r="CN205" s="9" t="s">
        <v>160</v>
      </c>
      <c r="CO205" s="11">
        <v>12</v>
      </c>
      <c r="CP205" s="9" t="s">
        <v>511</v>
      </c>
      <c r="CS205" s="11" t="s">
        <v>134</v>
      </c>
      <c r="CT205" s="12">
        <v>5000</v>
      </c>
      <c r="CU205" s="11" t="s">
        <v>173</v>
      </c>
      <c r="CW205" s="67" t="s">
        <v>190</v>
      </c>
      <c r="DC205" s="11" t="s">
        <v>334</v>
      </c>
      <c r="DD205" s="9" t="s">
        <v>193</v>
      </c>
      <c r="DH205" s="9" t="s">
        <v>209</v>
      </c>
      <c r="DI205" s="11" t="s">
        <v>134</v>
      </c>
      <c r="DJ205" s="9" t="s">
        <v>160</v>
      </c>
      <c r="DK205" s="11">
        <v>12</v>
      </c>
      <c r="DL205" s="9" t="s">
        <v>511</v>
      </c>
      <c r="DO205" s="11" t="s">
        <v>134</v>
      </c>
      <c r="DP205" s="12">
        <v>5000</v>
      </c>
      <c r="DQ205" s="35" t="str">
        <f t="shared" si="57"/>
        <v>OK</v>
      </c>
      <c r="DR205" s="9" t="s">
        <v>173</v>
      </c>
      <c r="DT205" s="9" t="s">
        <v>190</v>
      </c>
      <c r="DZ205" s="9" t="s">
        <v>134</v>
      </c>
      <c r="EA205" s="11" t="s">
        <v>161</v>
      </c>
      <c r="EB205" s="9" t="s">
        <v>511</v>
      </c>
      <c r="EE205" s="21"/>
      <c r="EG205" s="11" t="s">
        <v>190</v>
      </c>
      <c r="EL205" s="12"/>
      <c r="EO205" s="11" t="s">
        <v>135</v>
      </c>
      <c r="EW205" s="10" t="s">
        <v>269</v>
      </c>
      <c r="EX205" s="9" t="s">
        <v>511</v>
      </c>
      <c r="EY205" s="11" t="s">
        <v>361</v>
      </c>
      <c r="EZ205" s="9" t="s">
        <v>508</v>
      </c>
      <c r="FA205" s="11" t="s">
        <v>360</v>
      </c>
      <c r="FR205" s="16" t="str">
        <f t="shared" si="62"/>
        <v>MT</v>
      </c>
      <c r="FS205" s="11" t="s">
        <v>512</v>
      </c>
      <c r="FT205" s="9" t="s">
        <v>276</v>
      </c>
      <c r="FU205" s="11" t="s">
        <v>276</v>
      </c>
      <c r="FV205" s="9" t="s">
        <v>193</v>
      </c>
      <c r="GD205" s="9" t="s">
        <v>209</v>
      </c>
      <c r="GE205" s="11" t="s">
        <v>193</v>
      </c>
      <c r="GF205" s="9"/>
      <c r="GH205" s="9"/>
      <c r="GI205" s="11" t="s">
        <v>134</v>
      </c>
      <c r="GJ205" s="9" t="s">
        <v>160</v>
      </c>
      <c r="GK205" s="11">
        <v>12</v>
      </c>
      <c r="GL205" s="9" t="s">
        <v>511</v>
      </c>
      <c r="GO205" s="11" t="s">
        <v>134</v>
      </c>
      <c r="GP205" s="12">
        <v>5000</v>
      </c>
      <c r="GQ205" s="22" t="str">
        <f t="shared" si="63"/>
        <v>OK</v>
      </c>
      <c r="GR205" s="9" t="s">
        <v>173</v>
      </c>
      <c r="GT205" s="9" t="s">
        <v>190</v>
      </c>
      <c r="GZ205" s="9" t="s">
        <v>134</v>
      </c>
      <c r="HA205" s="11" t="s">
        <v>161</v>
      </c>
      <c r="HB205" s="9" t="s">
        <v>511</v>
      </c>
      <c r="HE205" s="21"/>
      <c r="HF205" s="17" t="str">
        <f t="shared" si="64"/>
        <v>OK</v>
      </c>
      <c r="HH205" s="9" t="s">
        <v>190</v>
      </c>
      <c r="HM205" s="21"/>
      <c r="HN205" s="17" t="str">
        <f t="shared" si="65"/>
        <v>OK</v>
      </c>
      <c r="HQ205" s="11" t="s">
        <v>135</v>
      </c>
      <c r="HY205" s="19" t="str">
        <f t="shared" si="66"/>
        <v>OK</v>
      </c>
      <c r="HZ205" s="9" t="s">
        <v>135</v>
      </c>
      <c r="ID205" s="9" t="s">
        <v>209</v>
      </c>
      <c r="IE205" s="11" t="s">
        <v>134</v>
      </c>
      <c r="IF205" s="23">
        <v>41849</v>
      </c>
      <c r="IG205" s="23">
        <v>41849</v>
      </c>
      <c r="IH205" s="23">
        <v>41849</v>
      </c>
      <c r="II205" s="23">
        <v>41876</v>
      </c>
      <c r="IJ205" s="23">
        <v>41905</v>
      </c>
      <c r="IK205" s="23">
        <v>41913</v>
      </c>
    </row>
    <row r="206" spans="1:245" x14ac:dyDescent="0.25">
      <c r="A206" s="8" t="s">
        <v>461</v>
      </c>
      <c r="B206" s="9" t="s">
        <v>67</v>
      </c>
      <c r="C206" s="10">
        <v>5103403</v>
      </c>
      <c r="D206" s="9" t="s">
        <v>514</v>
      </c>
      <c r="E206" s="10" t="s">
        <v>83</v>
      </c>
      <c r="F206" s="9" t="s">
        <v>98</v>
      </c>
      <c r="G206" s="10" t="s">
        <v>425</v>
      </c>
      <c r="AH206" s="33">
        <f t="shared" si="67"/>
        <v>1</v>
      </c>
      <c r="AI206" s="11" t="s">
        <v>515</v>
      </c>
      <c r="AJ206" s="9" t="s">
        <v>83</v>
      </c>
      <c r="AK206" s="11" t="s">
        <v>98</v>
      </c>
      <c r="AL206" s="9" t="s">
        <v>504</v>
      </c>
      <c r="AM206" s="11" t="s">
        <v>516</v>
      </c>
      <c r="AO206" s="11" t="s">
        <v>517</v>
      </c>
      <c r="AP206" s="9" t="s">
        <v>88</v>
      </c>
      <c r="BM206" s="34">
        <f t="shared" si="58"/>
        <v>2</v>
      </c>
      <c r="BN206" s="9" t="s">
        <v>104</v>
      </c>
      <c r="BP206" s="9" t="s">
        <v>121</v>
      </c>
      <c r="BQ206" s="11" t="s">
        <v>135</v>
      </c>
      <c r="BR206" s="9" t="s">
        <v>135</v>
      </c>
      <c r="BS206" s="11" t="s">
        <v>106</v>
      </c>
      <c r="BU206" s="11" t="s">
        <v>119</v>
      </c>
      <c r="BV206" s="9" t="s">
        <v>135</v>
      </c>
      <c r="BW206" s="11" t="s">
        <v>135</v>
      </c>
      <c r="CC206" s="11" t="s">
        <v>145</v>
      </c>
      <c r="CD206" s="9" t="s">
        <v>135</v>
      </c>
      <c r="CE206" s="20"/>
      <c r="CF206" s="16">
        <f t="shared" si="59"/>
        <v>0</v>
      </c>
      <c r="CG206" s="20"/>
      <c r="CH206" s="16">
        <f t="shared" si="60"/>
        <v>0</v>
      </c>
      <c r="CI206" s="20"/>
      <c r="CJ206" s="16">
        <f t="shared" si="61"/>
        <v>0</v>
      </c>
      <c r="CK206" s="11" t="s">
        <v>513</v>
      </c>
      <c r="CL206" s="9" t="s">
        <v>334</v>
      </c>
      <c r="CM206" s="11" t="s">
        <v>134</v>
      </c>
      <c r="CN206" s="9" t="s">
        <v>161</v>
      </c>
      <c r="CT206" s="12"/>
      <c r="CU206" s="11" t="s">
        <v>173</v>
      </c>
      <c r="CW206" s="67"/>
      <c r="CZ206" s="9" t="s">
        <v>190</v>
      </c>
      <c r="DC206" s="11" t="s">
        <v>334</v>
      </c>
      <c r="DD206" s="9" t="s">
        <v>193</v>
      </c>
      <c r="DH206" s="9" t="s">
        <v>209</v>
      </c>
      <c r="DI206" s="11" t="s">
        <v>134</v>
      </c>
      <c r="DJ206" s="9" t="s">
        <v>161</v>
      </c>
      <c r="DP206" s="12"/>
      <c r="DQ206" s="35" t="str">
        <f t="shared" si="57"/>
        <v>OK</v>
      </c>
      <c r="DR206" s="9" t="s">
        <v>173</v>
      </c>
      <c r="DW206" s="11" t="s">
        <v>190</v>
      </c>
      <c r="DZ206" s="9" t="s">
        <v>135</v>
      </c>
      <c r="EE206" s="21"/>
      <c r="EL206" s="12"/>
      <c r="EO206" s="11" t="s">
        <v>134</v>
      </c>
      <c r="EP206" s="9" t="s">
        <v>161</v>
      </c>
      <c r="EQ206" s="11" t="s">
        <v>515</v>
      </c>
      <c r="ER206" s="9" t="s">
        <v>517</v>
      </c>
      <c r="EW206" s="10" t="s">
        <v>269</v>
      </c>
      <c r="EX206" s="9" t="s">
        <v>514</v>
      </c>
      <c r="EY206" s="11" t="s">
        <v>361</v>
      </c>
      <c r="EZ206" s="9" t="s">
        <v>515</v>
      </c>
      <c r="FA206" s="11" t="s">
        <v>360</v>
      </c>
      <c r="FB206" s="9" t="s">
        <v>517</v>
      </c>
      <c r="FC206" s="11" t="s">
        <v>360</v>
      </c>
      <c r="FR206" s="16" t="str">
        <f t="shared" si="62"/>
        <v>MT</v>
      </c>
      <c r="FS206" s="11" t="s">
        <v>518</v>
      </c>
      <c r="FT206" s="9" t="s">
        <v>277</v>
      </c>
      <c r="FU206" s="11" t="s">
        <v>276</v>
      </c>
      <c r="FV206" s="9" t="s">
        <v>193</v>
      </c>
      <c r="GD206" s="9" t="s">
        <v>209</v>
      </c>
      <c r="GE206" s="11" t="s">
        <v>193</v>
      </c>
      <c r="GF206" s="9"/>
      <c r="GH206" s="9"/>
      <c r="GI206" s="11" t="s">
        <v>134</v>
      </c>
      <c r="GJ206" s="9" t="s">
        <v>161</v>
      </c>
      <c r="GP206" s="12"/>
      <c r="GQ206" s="22" t="str">
        <f t="shared" si="63"/>
        <v>OK</v>
      </c>
      <c r="GR206" s="9" t="s">
        <v>173</v>
      </c>
      <c r="GW206" s="11" t="s">
        <v>190</v>
      </c>
      <c r="GZ206" s="9" t="s">
        <v>135</v>
      </c>
      <c r="HE206" s="21"/>
      <c r="HF206" s="17" t="str">
        <f t="shared" si="64"/>
        <v>OK</v>
      </c>
      <c r="HM206" s="21"/>
      <c r="HN206" s="17" t="str">
        <f t="shared" si="65"/>
        <v>OK</v>
      </c>
      <c r="HQ206" s="11" t="s">
        <v>134</v>
      </c>
      <c r="HR206" s="9" t="s">
        <v>161</v>
      </c>
      <c r="HS206" s="11" t="s">
        <v>515</v>
      </c>
      <c r="HT206" s="9" t="s">
        <v>517</v>
      </c>
      <c r="HY206" s="19" t="str">
        <f t="shared" si="66"/>
        <v>OK</v>
      </c>
      <c r="HZ206" s="9" t="s">
        <v>135</v>
      </c>
      <c r="IE206" s="11" t="s">
        <v>134</v>
      </c>
      <c r="IF206" s="23">
        <v>41849</v>
      </c>
      <c r="IG206" s="23">
        <v>41849</v>
      </c>
      <c r="IH206" s="23">
        <v>41849</v>
      </c>
      <c r="II206" s="23">
        <v>41871</v>
      </c>
      <c r="IJ206" s="23">
        <v>41904</v>
      </c>
      <c r="IK206" s="23">
        <v>41907</v>
      </c>
    </row>
    <row r="207" spans="1:245" x14ac:dyDescent="0.25">
      <c r="A207" s="8" t="s">
        <v>462</v>
      </c>
      <c r="B207" s="9" t="s">
        <v>67</v>
      </c>
      <c r="C207" s="10">
        <v>5103403</v>
      </c>
      <c r="D207" s="9" t="s">
        <v>520</v>
      </c>
      <c r="E207" s="10" t="s">
        <v>89</v>
      </c>
      <c r="AH207" s="33">
        <f t="shared" si="67"/>
        <v>1</v>
      </c>
      <c r="AI207" s="11" t="s">
        <v>521</v>
      </c>
      <c r="AJ207" s="9" t="s">
        <v>83</v>
      </c>
      <c r="AK207" s="11" t="s">
        <v>97</v>
      </c>
      <c r="AL207" s="9" t="s">
        <v>522</v>
      </c>
      <c r="AM207" s="11" t="s">
        <v>523</v>
      </c>
      <c r="BM207" s="34">
        <f t="shared" si="58"/>
        <v>1</v>
      </c>
      <c r="BN207" s="9" t="s">
        <v>104</v>
      </c>
      <c r="BO207" s="11" t="s">
        <v>113</v>
      </c>
      <c r="BP207" s="9" t="s">
        <v>387</v>
      </c>
      <c r="BQ207" s="11" t="s">
        <v>135</v>
      </c>
      <c r="BR207" s="9" t="s">
        <v>134</v>
      </c>
      <c r="CC207" s="11" t="s">
        <v>145</v>
      </c>
      <c r="CD207" s="9" t="s">
        <v>135</v>
      </c>
      <c r="CE207" s="20"/>
      <c r="CF207" s="16">
        <f t="shared" si="59"/>
        <v>0</v>
      </c>
      <c r="CG207" s="20"/>
      <c r="CH207" s="16">
        <f t="shared" si="60"/>
        <v>0</v>
      </c>
      <c r="CI207" s="20"/>
      <c r="CJ207" s="16">
        <f t="shared" si="61"/>
        <v>0</v>
      </c>
      <c r="CK207" s="11" t="s">
        <v>519</v>
      </c>
      <c r="CL207" s="9" t="s">
        <v>336</v>
      </c>
      <c r="CT207" s="12"/>
      <c r="CW207" s="67"/>
      <c r="DC207" s="11" t="s">
        <v>334</v>
      </c>
      <c r="DD207" s="9" t="s">
        <v>193</v>
      </c>
      <c r="DH207" s="9" t="s">
        <v>227</v>
      </c>
      <c r="DI207" s="11" t="s">
        <v>135</v>
      </c>
      <c r="DP207" s="12"/>
      <c r="DQ207" s="35" t="str">
        <f t="shared" si="57"/>
        <v>OK</v>
      </c>
      <c r="DZ207" s="9" t="s">
        <v>134</v>
      </c>
      <c r="EA207" s="11" t="s">
        <v>160</v>
      </c>
      <c r="EB207" s="9" t="s">
        <v>521</v>
      </c>
      <c r="EE207" s="21">
        <v>5000</v>
      </c>
      <c r="EF207" s="9" t="s">
        <v>446</v>
      </c>
      <c r="EL207" s="12"/>
      <c r="EO207" s="11" t="s">
        <v>135</v>
      </c>
      <c r="EW207" s="10" t="s">
        <v>269</v>
      </c>
      <c r="EX207" s="9" t="s">
        <v>521</v>
      </c>
      <c r="EY207" s="11" t="s">
        <v>361</v>
      </c>
      <c r="EZ207" s="9" t="s">
        <v>520</v>
      </c>
      <c r="FA207" s="11" t="s">
        <v>360</v>
      </c>
      <c r="FR207" s="16" t="str">
        <f t="shared" si="62"/>
        <v>MT</v>
      </c>
      <c r="FS207" s="11" t="s">
        <v>506</v>
      </c>
      <c r="FT207" s="9" t="s">
        <v>276</v>
      </c>
      <c r="FU207" s="11" t="s">
        <v>276</v>
      </c>
      <c r="FV207" s="9" t="s">
        <v>193</v>
      </c>
      <c r="GD207" s="9" t="s">
        <v>209</v>
      </c>
      <c r="GE207" s="11" t="s">
        <v>193</v>
      </c>
      <c r="GF207" s="9"/>
      <c r="GH207" s="9"/>
      <c r="GI207" s="11" t="s">
        <v>135</v>
      </c>
      <c r="GP207" s="12"/>
      <c r="GQ207" s="22" t="str">
        <f t="shared" si="63"/>
        <v>OK</v>
      </c>
      <c r="GZ207" s="9" t="s">
        <v>134</v>
      </c>
      <c r="HA207" s="11" t="s">
        <v>160</v>
      </c>
      <c r="HB207" s="9" t="s">
        <v>521</v>
      </c>
      <c r="HE207" s="21">
        <v>5000</v>
      </c>
      <c r="HF207" s="17" t="str">
        <f t="shared" si="64"/>
        <v>OK</v>
      </c>
      <c r="HG207" s="11" t="s">
        <v>446</v>
      </c>
      <c r="HM207" s="21"/>
      <c r="HN207" s="17" t="str">
        <f t="shared" si="65"/>
        <v>OK</v>
      </c>
      <c r="HQ207" s="11" t="s">
        <v>135</v>
      </c>
      <c r="HY207" s="19" t="str">
        <f t="shared" si="66"/>
        <v>OK</v>
      </c>
      <c r="HZ207" s="9" t="s">
        <v>135</v>
      </c>
      <c r="IE207" s="11" t="s">
        <v>134</v>
      </c>
      <c r="IF207" s="23">
        <v>41849</v>
      </c>
      <c r="IG207" s="23">
        <v>41849</v>
      </c>
      <c r="IH207" s="23"/>
      <c r="II207" s="23">
        <v>41879</v>
      </c>
      <c r="IJ207" s="23">
        <v>41891</v>
      </c>
      <c r="IK207" s="23">
        <v>41894</v>
      </c>
    </row>
    <row r="208" spans="1:245" x14ac:dyDescent="0.25">
      <c r="A208" s="8" t="s">
        <v>463</v>
      </c>
      <c r="B208" s="9" t="s">
        <v>67</v>
      </c>
      <c r="C208" s="10">
        <v>5103403</v>
      </c>
      <c r="D208" s="9" t="s">
        <v>520</v>
      </c>
      <c r="E208" s="10" t="s">
        <v>89</v>
      </c>
      <c r="AH208" s="33">
        <f t="shared" si="67"/>
        <v>1</v>
      </c>
      <c r="AI208" s="11" t="s">
        <v>524</v>
      </c>
      <c r="AJ208" s="9" t="s">
        <v>83</v>
      </c>
      <c r="AK208" s="11" t="s">
        <v>98</v>
      </c>
      <c r="AL208" s="9" t="s">
        <v>509</v>
      </c>
      <c r="AM208" s="11" t="s">
        <v>525</v>
      </c>
      <c r="BM208" s="34">
        <f t="shared" si="58"/>
        <v>1</v>
      </c>
      <c r="BN208" s="9" t="s">
        <v>104</v>
      </c>
      <c r="BO208" s="11" t="s">
        <v>113</v>
      </c>
      <c r="BP208" s="9" t="s">
        <v>391</v>
      </c>
      <c r="BQ208" s="11" t="s">
        <v>135</v>
      </c>
      <c r="BR208" s="9" t="s">
        <v>135</v>
      </c>
      <c r="CC208" s="11" t="s">
        <v>145</v>
      </c>
      <c r="CD208" s="9" t="s">
        <v>135</v>
      </c>
      <c r="CE208" s="20"/>
      <c r="CF208" s="16">
        <f t="shared" si="59"/>
        <v>0</v>
      </c>
      <c r="CG208" s="20"/>
      <c r="CH208" s="16">
        <f t="shared" si="60"/>
        <v>0</v>
      </c>
      <c r="CI208" s="20"/>
      <c r="CJ208" s="16">
        <f t="shared" si="61"/>
        <v>0</v>
      </c>
      <c r="CK208" s="11" t="s">
        <v>526</v>
      </c>
      <c r="CL208" s="9" t="s">
        <v>336</v>
      </c>
      <c r="CT208" s="12"/>
      <c r="CW208" s="67"/>
      <c r="DC208" s="11" t="s">
        <v>334</v>
      </c>
      <c r="DD208" s="9" t="s">
        <v>193</v>
      </c>
      <c r="DH208" s="9" t="s">
        <v>227</v>
      </c>
      <c r="DI208" s="11" t="s">
        <v>135</v>
      </c>
      <c r="DP208" s="12"/>
      <c r="DQ208" s="35" t="str">
        <f t="shared" si="57"/>
        <v>OK</v>
      </c>
      <c r="DZ208" s="9" t="s">
        <v>134</v>
      </c>
      <c r="EA208" s="11" t="s">
        <v>160</v>
      </c>
      <c r="EB208" s="9" t="s">
        <v>524</v>
      </c>
      <c r="EE208" s="21">
        <v>5000</v>
      </c>
      <c r="EF208" s="9" t="s">
        <v>447</v>
      </c>
      <c r="EL208" s="12"/>
      <c r="EO208" s="11" t="s">
        <v>135</v>
      </c>
      <c r="EW208" s="10" t="s">
        <v>269</v>
      </c>
      <c r="EX208" s="9" t="s">
        <v>524</v>
      </c>
      <c r="EY208" s="11" t="s">
        <v>361</v>
      </c>
      <c r="EZ208" s="9" t="s">
        <v>520</v>
      </c>
      <c r="FA208" s="11" t="s">
        <v>360</v>
      </c>
      <c r="FR208" s="16" t="str">
        <f t="shared" si="62"/>
        <v>MT</v>
      </c>
      <c r="FS208" s="11" t="s">
        <v>506</v>
      </c>
      <c r="FT208" s="9" t="s">
        <v>276</v>
      </c>
      <c r="FU208" s="11" t="s">
        <v>276</v>
      </c>
      <c r="FV208" s="9" t="s">
        <v>193</v>
      </c>
      <c r="GD208" s="9" t="s">
        <v>209</v>
      </c>
      <c r="GE208" s="11" t="s">
        <v>193</v>
      </c>
      <c r="GF208" s="9"/>
      <c r="GH208" s="9"/>
      <c r="GI208" s="11" t="s">
        <v>135</v>
      </c>
      <c r="GP208" s="12"/>
      <c r="GQ208" s="22" t="str">
        <f t="shared" si="63"/>
        <v>OK</v>
      </c>
      <c r="GZ208" s="9" t="s">
        <v>134</v>
      </c>
      <c r="HA208" s="11" t="s">
        <v>160</v>
      </c>
      <c r="HB208" s="9" t="s">
        <v>524</v>
      </c>
      <c r="HE208" s="21">
        <v>5000</v>
      </c>
      <c r="HF208" s="17" t="str">
        <f t="shared" si="64"/>
        <v>OK</v>
      </c>
      <c r="HG208" s="11" t="s">
        <v>447</v>
      </c>
      <c r="HM208" s="21"/>
      <c r="HN208" s="17" t="str">
        <f t="shared" si="65"/>
        <v>OK</v>
      </c>
      <c r="HQ208" s="11" t="s">
        <v>135</v>
      </c>
      <c r="HY208" s="19" t="str">
        <f t="shared" si="66"/>
        <v>OK</v>
      </c>
      <c r="HZ208" s="9" t="s">
        <v>135</v>
      </c>
      <c r="IE208" s="11" t="s">
        <v>134</v>
      </c>
      <c r="IF208" s="23">
        <v>41850</v>
      </c>
      <c r="IG208" s="23">
        <v>41851</v>
      </c>
      <c r="IH208" s="23"/>
      <c r="II208" s="23">
        <v>41879</v>
      </c>
      <c r="IJ208" s="23">
        <v>41900</v>
      </c>
      <c r="IK208" s="23">
        <v>41903</v>
      </c>
    </row>
    <row r="209" spans="1:245" x14ac:dyDescent="0.25">
      <c r="A209" s="8" t="s">
        <v>464</v>
      </c>
      <c r="B209" s="9" t="s">
        <v>67</v>
      </c>
      <c r="C209" s="10">
        <v>5103403</v>
      </c>
      <c r="D209" s="9" t="s">
        <v>528</v>
      </c>
      <c r="E209" s="10" t="s">
        <v>85</v>
      </c>
      <c r="AH209" s="33">
        <f t="shared" si="67"/>
        <v>1</v>
      </c>
      <c r="AI209" s="11" t="s">
        <v>517</v>
      </c>
      <c r="AJ209" s="9" t="s">
        <v>88</v>
      </c>
      <c r="AO209" s="11" t="s">
        <v>515</v>
      </c>
      <c r="AP209" s="9" t="s">
        <v>83</v>
      </c>
      <c r="AQ209" s="11" t="s">
        <v>98</v>
      </c>
      <c r="AR209" s="9" t="s">
        <v>504</v>
      </c>
      <c r="AS209" s="11" t="s">
        <v>516</v>
      </c>
      <c r="AU209" s="11" t="s">
        <v>529</v>
      </c>
      <c r="AV209" s="9" t="s">
        <v>83</v>
      </c>
      <c r="AW209" s="11" t="s">
        <v>339</v>
      </c>
      <c r="AX209" s="9" t="s">
        <v>488</v>
      </c>
      <c r="AY209" s="11" t="s">
        <v>502</v>
      </c>
      <c r="BA209" s="11" t="s">
        <v>503</v>
      </c>
      <c r="BB209" s="9" t="s">
        <v>83</v>
      </c>
      <c r="BC209" s="11" t="s">
        <v>95</v>
      </c>
      <c r="BD209" s="9" t="s">
        <v>504</v>
      </c>
      <c r="BE209" s="11" t="s">
        <v>502</v>
      </c>
      <c r="BM209" s="34">
        <f t="shared" si="58"/>
        <v>4</v>
      </c>
      <c r="BN209" s="9" t="s">
        <v>106</v>
      </c>
      <c r="BP209" s="9" t="s">
        <v>121</v>
      </c>
      <c r="BQ209" s="11" t="s">
        <v>135</v>
      </c>
      <c r="BR209" s="9" t="s">
        <v>135</v>
      </c>
      <c r="CC209" s="11" t="s">
        <v>145</v>
      </c>
      <c r="CD209" s="9" t="s">
        <v>135</v>
      </c>
      <c r="CE209" s="20"/>
      <c r="CF209" s="16">
        <f t="shared" si="59"/>
        <v>0</v>
      </c>
      <c r="CG209" s="20"/>
      <c r="CH209" s="16">
        <f t="shared" si="60"/>
        <v>0</v>
      </c>
      <c r="CI209" s="20"/>
      <c r="CJ209" s="16">
        <f t="shared" si="61"/>
        <v>0</v>
      </c>
      <c r="CK209" s="11" t="s">
        <v>527</v>
      </c>
      <c r="CL209" s="9" t="s">
        <v>334</v>
      </c>
      <c r="CM209" s="11" t="s">
        <v>134</v>
      </c>
      <c r="CN209" s="9" t="s">
        <v>160</v>
      </c>
      <c r="CO209" s="11">
        <v>2</v>
      </c>
      <c r="CP209" s="9" t="s">
        <v>517</v>
      </c>
      <c r="CS209" s="11" t="s">
        <v>134</v>
      </c>
      <c r="CT209" s="12">
        <v>5000</v>
      </c>
      <c r="CU209" s="11" t="s">
        <v>173</v>
      </c>
      <c r="CW209" s="67" t="s">
        <v>184</v>
      </c>
      <c r="DC209" s="11" t="s">
        <v>334</v>
      </c>
      <c r="DD209" s="9" t="s">
        <v>193</v>
      </c>
      <c r="DH209" s="9" t="s">
        <v>209</v>
      </c>
      <c r="DI209" s="11" t="s">
        <v>134</v>
      </c>
      <c r="DJ209" s="9" t="s">
        <v>160</v>
      </c>
      <c r="DK209" s="11">
        <v>0</v>
      </c>
      <c r="DL209" s="9" t="s">
        <v>517</v>
      </c>
      <c r="DO209" s="11" t="s">
        <v>134</v>
      </c>
      <c r="DP209" s="12">
        <v>5000</v>
      </c>
      <c r="DQ209" s="35" t="str">
        <f t="shared" si="57"/>
        <v>OK</v>
      </c>
      <c r="DR209" s="9" t="s">
        <v>173</v>
      </c>
      <c r="DT209" s="9" t="s">
        <v>184</v>
      </c>
      <c r="DZ209" s="9" t="s">
        <v>134</v>
      </c>
      <c r="EA209" s="11" t="s">
        <v>160</v>
      </c>
      <c r="EB209" s="9" t="s">
        <v>517</v>
      </c>
      <c r="EE209" s="21">
        <v>5000</v>
      </c>
      <c r="EF209" s="9" t="s">
        <v>247</v>
      </c>
      <c r="EL209" s="12"/>
      <c r="EO209" s="11" t="s">
        <v>135</v>
      </c>
      <c r="EW209" s="10" t="s">
        <v>269</v>
      </c>
      <c r="EX209" s="9" t="s">
        <v>517</v>
      </c>
      <c r="EY209" s="11" t="s">
        <v>361</v>
      </c>
      <c r="EZ209" s="9" t="s">
        <v>528</v>
      </c>
      <c r="FA209" s="11" t="s">
        <v>360</v>
      </c>
      <c r="FR209" s="16" t="str">
        <f t="shared" si="62"/>
        <v>MT</v>
      </c>
      <c r="FS209" s="11" t="s">
        <v>506</v>
      </c>
      <c r="FT209" s="9" t="s">
        <v>276</v>
      </c>
      <c r="FU209" s="11" t="s">
        <v>276</v>
      </c>
      <c r="FV209" s="9" t="s">
        <v>193</v>
      </c>
      <c r="GD209" s="9" t="s">
        <v>209</v>
      </c>
      <c r="GE209" s="11" t="s">
        <v>193</v>
      </c>
      <c r="GF209" s="9"/>
      <c r="GH209" s="9"/>
      <c r="GI209" s="11" t="s">
        <v>134</v>
      </c>
      <c r="GJ209" s="9" t="s">
        <v>160</v>
      </c>
      <c r="GK209" s="11">
        <v>0</v>
      </c>
      <c r="GL209" s="9" t="s">
        <v>517</v>
      </c>
      <c r="GO209" s="11" t="s">
        <v>134</v>
      </c>
      <c r="GP209" s="12">
        <v>5000</v>
      </c>
      <c r="GQ209" s="22" t="str">
        <f t="shared" si="63"/>
        <v>OK</v>
      </c>
      <c r="GR209" s="9" t="s">
        <v>173</v>
      </c>
      <c r="GT209" s="9" t="s">
        <v>184</v>
      </c>
      <c r="GZ209" s="9" t="s">
        <v>134</v>
      </c>
      <c r="HA209" s="11" t="s">
        <v>160</v>
      </c>
      <c r="HB209" s="9" t="s">
        <v>517</v>
      </c>
      <c r="HE209" s="21">
        <v>5000</v>
      </c>
      <c r="HF209" s="17" t="str">
        <f t="shared" si="64"/>
        <v>OK</v>
      </c>
      <c r="HG209" s="11" t="s">
        <v>247</v>
      </c>
      <c r="HM209" s="21"/>
      <c r="HN209" s="17" t="str">
        <f t="shared" si="65"/>
        <v>OK</v>
      </c>
      <c r="HQ209" s="11" t="s">
        <v>135</v>
      </c>
      <c r="HY209" s="19" t="str">
        <f t="shared" si="66"/>
        <v>OK</v>
      </c>
      <c r="HZ209" s="9" t="s">
        <v>134</v>
      </c>
      <c r="IA209" s="11" t="s">
        <v>270</v>
      </c>
      <c r="ID209" s="9" t="s">
        <v>225</v>
      </c>
      <c r="IE209" s="11" t="s">
        <v>134</v>
      </c>
      <c r="IF209" s="23">
        <v>41852</v>
      </c>
      <c r="IG209" s="23">
        <v>41852</v>
      </c>
      <c r="IH209" s="23">
        <v>41852</v>
      </c>
      <c r="II209" s="23">
        <v>41914</v>
      </c>
      <c r="IJ209" s="23">
        <v>41985</v>
      </c>
      <c r="IK209" s="23">
        <v>42221</v>
      </c>
    </row>
    <row r="210" spans="1:245" x14ac:dyDescent="0.25">
      <c r="A210" s="8" t="s">
        <v>465</v>
      </c>
      <c r="B210" s="9" t="s">
        <v>67</v>
      </c>
      <c r="C210" s="10">
        <v>5103403</v>
      </c>
      <c r="D210" s="9" t="s">
        <v>502</v>
      </c>
      <c r="E210" s="10" t="s">
        <v>85</v>
      </c>
      <c r="AH210" s="33">
        <f t="shared" si="67"/>
        <v>1</v>
      </c>
      <c r="AI210" s="11" t="s">
        <v>528</v>
      </c>
      <c r="AJ210" s="9" t="s">
        <v>85</v>
      </c>
      <c r="AO210" s="11" t="s">
        <v>530</v>
      </c>
      <c r="AP210" s="9" t="s">
        <v>83</v>
      </c>
      <c r="AQ210" s="11" t="s">
        <v>95</v>
      </c>
      <c r="AR210" s="9" t="s">
        <v>425</v>
      </c>
      <c r="AS210" s="11" t="s">
        <v>528</v>
      </c>
      <c r="AU210" s="11" t="s">
        <v>531</v>
      </c>
      <c r="AV210" s="9" t="s">
        <v>83</v>
      </c>
      <c r="AW210" s="11" t="s">
        <v>339</v>
      </c>
      <c r="AX210" s="9" t="s">
        <v>425</v>
      </c>
      <c r="AY210" s="11" t="s">
        <v>528</v>
      </c>
      <c r="BA210" s="11" t="s">
        <v>532</v>
      </c>
      <c r="BB210" s="9" t="s">
        <v>83</v>
      </c>
      <c r="BC210" s="11" t="s">
        <v>96</v>
      </c>
      <c r="BD210" s="9" t="s">
        <v>425</v>
      </c>
      <c r="BE210" s="11" t="s">
        <v>528</v>
      </c>
      <c r="BG210" s="11" t="s">
        <v>533</v>
      </c>
      <c r="BH210" s="9" t="s">
        <v>88</v>
      </c>
      <c r="BM210" s="34">
        <f t="shared" si="58"/>
        <v>5</v>
      </c>
      <c r="CC210" s="11" t="s">
        <v>145</v>
      </c>
      <c r="CD210" s="9" t="s">
        <v>134</v>
      </c>
      <c r="CE210" s="20" t="s">
        <v>466</v>
      </c>
      <c r="CF210" s="16" t="str">
        <f t="shared" si="59"/>
        <v>Representação</v>
      </c>
      <c r="CG210" s="20" t="s">
        <v>535</v>
      </c>
      <c r="CH210" s="16" t="e">
        <f t="shared" si="60"/>
        <v>#N/A</v>
      </c>
      <c r="CI210" s="20"/>
      <c r="CJ210" s="16">
        <f t="shared" si="61"/>
        <v>0</v>
      </c>
      <c r="CK210" s="11" t="s">
        <v>534</v>
      </c>
      <c r="CL210" s="9" t="s">
        <v>336</v>
      </c>
      <c r="CT210" s="12"/>
      <c r="CW210" s="67"/>
      <c r="DC210" s="11" t="s">
        <v>334</v>
      </c>
      <c r="DD210" s="9" t="s">
        <v>194</v>
      </c>
      <c r="DE210" s="11" t="s">
        <v>903</v>
      </c>
      <c r="DH210" s="9" t="s">
        <v>227</v>
      </c>
      <c r="DP210" s="12"/>
      <c r="DQ210" s="35" t="str">
        <f t="shared" si="57"/>
        <v>OK</v>
      </c>
      <c r="EE210" s="21"/>
      <c r="EL210" s="12"/>
      <c r="EW210" s="10" t="s">
        <v>269</v>
      </c>
      <c r="EX210" s="9" t="s">
        <v>502</v>
      </c>
      <c r="EY210" s="11" t="s">
        <v>361</v>
      </c>
      <c r="EZ210" s="9" t="s">
        <v>528</v>
      </c>
      <c r="FA210" s="11" t="s">
        <v>360</v>
      </c>
      <c r="FB210" s="9" t="s">
        <v>530</v>
      </c>
      <c r="FC210" s="11" t="s">
        <v>360</v>
      </c>
      <c r="FD210" s="9" t="s">
        <v>531</v>
      </c>
      <c r="FE210" s="11" t="s">
        <v>360</v>
      </c>
      <c r="FF210" s="9" t="s">
        <v>532</v>
      </c>
      <c r="FG210" s="11" t="s">
        <v>360</v>
      </c>
      <c r="FH210" s="9" t="s">
        <v>533</v>
      </c>
      <c r="FI210" s="11" t="s">
        <v>360</v>
      </c>
      <c r="FR210" s="16" t="str">
        <f t="shared" si="62"/>
        <v>MT</v>
      </c>
      <c r="FS210" s="11" t="s">
        <v>518</v>
      </c>
      <c r="FT210" s="9" t="s">
        <v>276</v>
      </c>
      <c r="FU210" s="11" t="s">
        <v>276</v>
      </c>
      <c r="FV210" s="9" t="s">
        <v>193</v>
      </c>
      <c r="GD210" s="9" t="s">
        <v>209</v>
      </c>
      <c r="GE210" s="11" t="s">
        <v>194</v>
      </c>
      <c r="GF210" s="9" t="s">
        <v>903</v>
      </c>
      <c r="GH210" s="9"/>
      <c r="GI210" s="11" t="s">
        <v>135</v>
      </c>
      <c r="GP210" s="12"/>
      <c r="GQ210" s="22" t="str">
        <f t="shared" si="63"/>
        <v>OK</v>
      </c>
      <c r="GZ210" s="9" t="s">
        <v>135</v>
      </c>
      <c r="HE210" s="21"/>
      <c r="HF210" s="17" t="str">
        <f t="shared" si="64"/>
        <v>OK</v>
      </c>
      <c r="HM210" s="21"/>
      <c r="HN210" s="17" t="str">
        <f t="shared" si="65"/>
        <v>OK</v>
      </c>
      <c r="HQ210" s="11" t="s">
        <v>135</v>
      </c>
      <c r="HY210" s="19" t="str">
        <f t="shared" si="66"/>
        <v>OK</v>
      </c>
      <c r="HZ210" s="9" t="s">
        <v>135</v>
      </c>
      <c r="IE210" s="11" t="s">
        <v>134</v>
      </c>
      <c r="IF210" s="23">
        <v>41857</v>
      </c>
      <c r="IG210" s="23">
        <v>41857</v>
      </c>
      <c r="IH210" s="23"/>
      <c r="II210" s="23">
        <v>41862</v>
      </c>
      <c r="IJ210" s="23">
        <v>41871</v>
      </c>
      <c r="IK210" s="23">
        <v>41874</v>
      </c>
    </row>
    <row r="211" spans="1:245" x14ac:dyDescent="0.25">
      <c r="A211" s="8" t="s">
        <v>466</v>
      </c>
      <c r="B211" s="9" t="s">
        <v>67</v>
      </c>
      <c r="C211" s="10">
        <v>5103403</v>
      </c>
      <c r="D211" s="9" t="s">
        <v>502</v>
      </c>
      <c r="E211" s="10" t="s">
        <v>85</v>
      </c>
      <c r="AH211" s="33">
        <f t="shared" si="67"/>
        <v>1</v>
      </c>
      <c r="AI211" s="11" t="s">
        <v>528</v>
      </c>
      <c r="AJ211" s="9" t="s">
        <v>85</v>
      </c>
      <c r="AO211" s="11" t="s">
        <v>530</v>
      </c>
      <c r="AP211" s="9" t="s">
        <v>83</v>
      </c>
      <c r="AQ211" s="11" t="s">
        <v>95</v>
      </c>
      <c r="AR211" s="9" t="s">
        <v>425</v>
      </c>
      <c r="AS211" s="11" t="s">
        <v>528</v>
      </c>
      <c r="AU211" s="11" t="s">
        <v>531</v>
      </c>
      <c r="AV211" s="9" t="s">
        <v>83</v>
      </c>
      <c r="AW211" s="11" t="s">
        <v>339</v>
      </c>
      <c r="AX211" s="9" t="s">
        <v>425</v>
      </c>
      <c r="AY211" s="11" t="s">
        <v>528</v>
      </c>
      <c r="BA211" s="11" t="s">
        <v>532</v>
      </c>
      <c r="BB211" s="9" t="s">
        <v>83</v>
      </c>
      <c r="BC211" s="11" t="s">
        <v>96</v>
      </c>
      <c r="BD211" s="9" t="s">
        <v>425</v>
      </c>
      <c r="BE211" s="11" t="s">
        <v>528</v>
      </c>
      <c r="BG211" s="11" t="s">
        <v>2169</v>
      </c>
      <c r="BH211" s="9" t="s">
        <v>88</v>
      </c>
      <c r="BM211" s="34">
        <f t="shared" si="58"/>
        <v>5</v>
      </c>
      <c r="BN211" s="9" t="s">
        <v>106</v>
      </c>
      <c r="BP211" s="9" t="s">
        <v>387</v>
      </c>
      <c r="BQ211" s="11" t="s">
        <v>134</v>
      </c>
      <c r="BR211" s="9" t="s">
        <v>135</v>
      </c>
      <c r="CC211" s="11" t="s">
        <v>145</v>
      </c>
      <c r="CD211" s="9" t="s">
        <v>134</v>
      </c>
      <c r="CE211" s="8" t="s">
        <v>465</v>
      </c>
      <c r="CF211" s="16" t="str">
        <f t="shared" si="59"/>
        <v>Representação</v>
      </c>
      <c r="CG211" s="20"/>
      <c r="CH211" s="16">
        <f t="shared" si="60"/>
        <v>0</v>
      </c>
      <c r="CI211" s="20"/>
      <c r="CJ211" s="16">
        <f t="shared" si="61"/>
        <v>0</v>
      </c>
      <c r="CK211" s="11" t="s">
        <v>536</v>
      </c>
      <c r="CL211" s="9" t="s">
        <v>334</v>
      </c>
      <c r="CM211" s="11" t="s">
        <v>134</v>
      </c>
      <c r="CN211" s="9" t="s">
        <v>160</v>
      </c>
      <c r="CO211" s="11">
        <v>2</v>
      </c>
      <c r="CP211" s="9" t="s">
        <v>537</v>
      </c>
      <c r="CS211" s="11" t="s">
        <v>134</v>
      </c>
      <c r="CT211" s="12">
        <v>5000</v>
      </c>
      <c r="CU211" s="11" t="s">
        <v>173</v>
      </c>
      <c r="CW211" s="67" t="s">
        <v>184</v>
      </c>
      <c r="DC211" s="11" t="s">
        <v>334</v>
      </c>
      <c r="DD211" s="9" t="s">
        <v>193</v>
      </c>
      <c r="DH211" s="9" t="s">
        <v>209</v>
      </c>
      <c r="DI211" s="11" t="s">
        <v>134</v>
      </c>
      <c r="DJ211" s="9" t="s">
        <v>160</v>
      </c>
      <c r="DK211" s="11">
        <v>0</v>
      </c>
      <c r="DL211" s="9" t="s">
        <v>537</v>
      </c>
      <c r="DO211" s="11" t="s">
        <v>134</v>
      </c>
      <c r="DP211" s="12">
        <v>5000</v>
      </c>
      <c r="DQ211" s="35" t="str">
        <f t="shared" si="57"/>
        <v>OK</v>
      </c>
      <c r="DR211" s="9" t="s">
        <v>173</v>
      </c>
      <c r="DT211" s="9" t="s">
        <v>184</v>
      </c>
      <c r="DZ211" s="9" t="s">
        <v>134</v>
      </c>
      <c r="EA211" s="11" t="s">
        <v>160</v>
      </c>
      <c r="EB211" s="9" t="s">
        <v>537</v>
      </c>
      <c r="EE211" s="21">
        <v>5000</v>
      </c>
      <c r="EF211" s="9" t="s">
        <v>247</v>
      </c>
      <c r="EL211" s="12"/>
      <c r="EO211" s="11" t="s">
        <v>135</v>
      </c>
      <c r="EW211" s="10" t="s">
        <v>269</v>
      </c>
      <c r="EX211" s="9" t="s">
        <v>537</v>
      </c>
      <c r="EY211" s="11" t="s">
        <v>361</v>
      </c>
      <c r="EZ211" s="9" t="s">
        <v>502</v>
      </c>
      <c r="FA211" s="11" t="s">
        <v>360</v>
      </c>
      <c r="FR211" s="16" t="str">
        <f t="shared" si="62"/>
        <v>MT</v>
      </c>
      <c r="FS211" s="11" t="s">
        <v>518</v>
      </c>
      <c r="FT211" s="9" t="s">
        <v>277</v>
      </c>
      <c r="FU211" s="11" t="s">
        <v>276</v>
      </c>
      <c r="FV211" s="9" t="s">
        <v>193</v>
      </c>
      <c r="GD211" s="9" t="s">
        <v>209</v>
      </c>
      <c r="GE211" s="11" t="s">
        <v>193</v>
      </c>
      <c r="GF211" s="9"/>
      <c r="GH211" s="9"/>
      <c r="GI211" s="11" t="s">
        <v>134</v>
      </c>
      <c r="GJ211" s="9" t="s">
        <v>160</v>
      </c>
      <c r="GK211" s="11">
        <v>0</v>
      </c>
      <c r="GL211" s="9" t="s">
        <v>537</v>
      </c>
      <c r="GO211" s="11" t="s">
        <v>134</v>
      </c>
      <c r="GP211" s="12">
        <v>5000</v>
      </c>
      <c r="GQ211" s="22" t="str">
        <f t="shared" si="63"/>
        <v>OK</v>
      </c>
      <c r="GR211" s="9" t="s">
        <v>173</v>
      </c>
      <c r="GT211" s="9" t="s">
        <v>184</v>
      </c>
      <c r="GZ211" s="9" t="s">
        <v>134</v>
      </c>
      <c r="HA211" s="11" t="s">
        <v>160</v>
      </c>
      <c r="HB211" s="9" t="s">
        <v>537</v>
      </c>
      <c r="HE211" s="21">
        <v>5000</v>
      </c>
      <c r="HF211" s="17" t="str">
        <f t="shared" si="64"/>
        <v>OK</v>
      </c>
      <c r="HG211" s="11" t="s">
        <v>247</v>
      </c>
      <c r="HM211" s="21"/>
      <c r="HN211" s="17" t="str">
        <f t="shared" si="65"/>
        <v>OK</v>
      </c>
      <c r="HQ211" s="11" t="s">
        <v>135</v>
      </c>
      <c r="HY211" s="19" t="str">
        <f t="shared" si="66"/>
        <v>OK</v>
      </c>
      <c r="HZ211" s="9" t="s">
        <v>134</v>
      </c>
      <c r="IA211" s="11" t="s">
        <v>270</v>
      </c>
      <c r="ID211" s="9" t="s">
        <v>225</v>
      </c>
      <c r="IE211" s="11" t="s">
        <v>134</v>
      </c>
      <c r="IF211" s="23">
        <v>41858</v>
      </c>
      <c r="IG211" s="23">
        <v>41858</v>
      </c>
      <c r="IH211" s="23">
        <v>41858</v>
      </c>
      <c r="II211" s="23">
        <v>41907</v>
      </c>
      <c r="IJ211" s="23">
        <v>41935</v>
      </c>
      <c r="IK211" s="23">
        <v>42152</v>
      </c>
    </row>
    <row r="212" spans="1:245" x14ac:dyDescent="0.25">
      <c r="A212" s="8" t="s">
        <v>467</v>
      </c>
      <c r="B212" s="9" t="s">
        <v>67</v>
      </c>
      <c r="C212" s="10">
        <v>5103403</v>
      </c>
      <c r="D212" s="9" t="s">
        <v>520</v>
      </c>
      <c r="E212" s="10" t="s">
        <v>89</v>
      </c>
      <c r="AH212" s="33">
        <f t="shared" si="67"/>
        <v>1</v>
      </c>
      <c r="AI212" s="11" t="s">
        <v>539</v>
      </c>
      <c r="AJ212" s="9" t="s">
        <v>83</v>
      </c>
      <c r="AK212" s="11" t="s">
        <v>98</v>
      </c>
      <c r="AL212" s="9" t="s">
        <v>425</v>
      </c>
      <c r="AM212" s="11" t="s">
        <v>540</v>
      </c>
      <c r="BM212" s="34">
        <f t="shared" si="58"/>
        <v>1</v>
      </c>
      <c r="BN212" s="9" t="s">
        <v>104</v>
      </c>
      <c r="BO212" s="11" t="s">
        <v>113</v>
      </c>
      <c r="BP212" s="9" t="s">
        <v>391</v>
      </c>
      <c r="BQ212" s="11" t="s">
        <v>135</v>
      </c>
      <c r="BR212" s="9" t="s">
        <v>134</v>
      </c>
      <c r="CC212" s="11" t="s">
        <v>145</v>
      </c>
      <c r="CD212" s="9" t="s">
        <v>135</v>
      </c>
      <c r="CE212" s="20"/>
      <c r="CF212" s="16">
        <f t="shared" si="59"/>
        <v>0</v>
      </c>
      <c r="CG212" s="20"/>
      <c r="CH212" s="16">
        <f t="shared" si="60"/>
        <v>0</v>
      </c>
      <c r="CI212" s="20"/>
      <c r="CJ212" s="16">
        <f t="shared" si="61"/>
        <v>0</v>
      </c>
      <c r="CK212" s="11" t="s">
        <v>538</v>
      </c>
      <c r="CL212" s="9" t="s">
        <v>336</v>
      </c>
      <c r="CT212" s="12"/>
      <c r="CW212" s="67"/>
      <c r="DC212" s="11" t="s">
        <v>334</v>
      </c>
      <c r="DD212" s="9" t="s">
        <v>193</v>
      </c>
      <c r="DH212" s="9" t="s">
        <v>227</v>
      </c>
      <c r="DI212" s="11" t="s">
        <v>135</v>
      </c>
      <c r="DP212" s="12"/>
      <c r="DQ212" s="35" t="str">
        <f t="shared" si="57"/>
        <v>OK</v>
      </c>
      <c r="DZ212" s="9" t="s">
        <v>134</v>
      </c>
      <c r="EA212" s="11" t="s">
        <v>160</v>
      </c>
      <c r="EB212" s="9" t="s">
        <v>539</v>
      </c>
      <c r="EE212" s="21">
        <v>5000</v>
      </c>
      <c r="EF212" s="9" t="s">
        <v>447</v>
      </c>
      <c r="EL212" s="12"/>
      <c r="EO212" s="11" t="s">
        <v>135</v>
      </c>
      <c r="EW212" s="10" t="s">
        <v>269</v>
      </c>
      <c r="EX212" s="9" t="s">
        <v>539</v>
      </c>
      <c r="EY212" s="11" t="s">
        <v>361</v>
      </c>
      <c r="EZ212" s="9" t="s">
        <v>520</v>
      </c>
      <c r="FA212" s="11" t="s">
        <v>360</v>
      </c>
      <c r="FR212" s="16" t="str">
        <f t="shared" si="62"/>
        <v>MT</v>
      </c>
      <c r="FS212" s="11" t="s">
        <v>506</v>
      </c>
      <c r="FT212" s="9" t="s">
        <v>276</v>
      </c>
      <c r="FU212" s="11" t="s">
        <v>276</v>
      </c>
      <c r="FV212" s="9" t="s">
        <v>193</v>
      </c>
      <c r="GD212" s="9" t="s">
        <v>209</v>
      </c>
      <c r="GE212" s="11" t="s">
        <v>193</v>
      </c>
      <c r="GF212" s="9"/>
      <c r="GH212" s="9"/>
      <c r="GI212" s="11" t="s">
        <v>135</v>
      </c>
      <c r="GP212" s="12"/>
      <c r="GQ212" s="22" t="str">
        <f t="shared" si="63"/>
        <v>OK</v>
      </c>
      <c r="GZ212" s="9" t="s">
        <v>134</v>
      </c>
      <c r="HA212" s="11" t="s">
        <v>160</v>
      </c>
      <c r="HB212" s="9" t="s">
        <v>539</v>
      </c>
      <c r="HE212" s="21">
        <v>5000</v>
      </c>
      <c r="HF212" s="17" t="str">
        <f t="shared" si="64"/>
        <v>OK</v>
      </c>
      <c r="HG212" s="11" t="s">
        <v>447</v>
      </c>
      <c r="HM212" s="21"/>
      <c r="HN212" s="17" t="str">
        <f t="shared" si="65"/>
        <v>OK</v>
      </c>
      <c r="HQ212" s="11" t="s">
        <v>135</v>
      </c>
      <c r="HY212" s="19" t="str">
        <f t="shared" si="66"/>
        <v>OK</v>
      </c>
      <c r="HZ212" s="9" t="s">
        <v>135</v>
      </c>
      <c r="IE212" s="11" t="s">
        <v>134</v>
      </c>
      <c r="IF212" s="23">
        <v>41877</v>
      </c>
      <c r="IG212" s="23">
        <v>41877</v>
      </c>
      <c r="IH212" s="23"/>
      <c r="II212" s="23">
        <v>41887</v>
      </c>
      <c r="IJ212" s="23">
        <v>41900</v>
      </c>
      <c r="IK212" s="23">
        <v>41903</v>
      </c>
    </row>
    <row r="213" spans="1:245" x14ac:dyDescent="0.25">
      <c r="A213" s="8" t="s">
        <v>468</v>
      </c>
      <c r="B213" s="9" t="s">
        <v>67</v>
      </c>
      <c r="C213" s="10">
        <v>5103403</v>
      </c>
      <c r="D213" s="9" t="s">
        <v>520</v>
      </c>
      <c r="E213" s="10" t="s">
        <v>89</v>
      </c>
      <c r="AH213" s="33">
        <f t="shared" si="67"/>
        <v>1</v>
      </c>
      <c r="AI213" s="11" t="s">
        <v>542</v>
      </c>
      <c r="AJ213" s="9" t="s">
        <v>83</v>
      </c>
      <c r="AK213" s="11" t="s">
        <v>98</v>
      </c>
      <c r="AL213" s="9" t="s">
        <v>425</v>
      </c>
      <c r="AO213" s="11" t="s">
        <v>2172</v>
      </c>
      <c r="AP213" s="9" t="s">
        <v>88</v>
      </c>
      <c r="BM213" s="34">
        <f t="shared" si="58"/>
        <v>2</v>
      </c>
      <c r="BN213" s="9" t="s">
        <v>106</v>
      </c>
      <c r="BP213" s="9" t="s">
        <v>119</v>
      </c>
      <c r="BQ213" s="11" t="s">
        <v>135</v>
      </c>
      <c r="BR213" s="9" t="s">
        <v>134</v>
      </c>
      <c r="CC213" s="11" t="s">
        <v>145</v>
      </c>
      <c r="CD213" s="9" t="s">
        <v>135</v>
      </c>
      <c r="CE213" s="20"/>
      <c r="CF213" s="16">
        <f t="shared" si="59"/>
        <v>0</v>
      </c>
      <c r="CG213" s="20"/>
      <c r="CH213" s="16">
        <f t="shared" si="60"/>
        <v>0</v>
      </c>
      <c r="CI213" s="20"/>
      <c r="CJ213" s="16">
        <f t="shared" si="61"/>
        <v>0</v>
      </c>
      <c r="CK213" s="11" t="s">
        <v>541</v>
      </c>
      <c r="CL213" s="9" t="s">
        <v>336</v>
      </c>
      <c r="CT213" s="12"/>
      <c r="CW213" s="67"/>
      <c r="DC213" s="11" t="s">
        <v>334</v>
      </c>
      <c r="DD213" s="9" t="s">
        <v>193</v>
      </c>
      <c r="DH213" s="9" t="s">
        <v>227</v>
      </c>
      <c r="DI213" s="11" t="s">
        <v>135</v>
      </c>
      <c r="DP213" s="12"/>
      <c r="DQ213" s="35" t="str">
        <f t="shared" si="57"/>
        <v>OK</v>
      </c>
      <c r="DZ213" s="9" t="s">
        <v>134</v>
      </c>
      <c r="EA213" s="11" t="s">
        <v>160</v>
      </c>
      <c r="EB213" s="9" t="s">
        <v>542</v>
      </c>
      <c r="EC213" s="11" t="s">
        <v>2172</v>
      </c>
      <c r="EE213" s="21">
        <v>5000</v>
      </c>
      <c r="EF213" s="9" t="s">
        <v>247</v>
      </c>
      <c r="EL213" s="12"/>
      <c r="EO213" s="11" t="s">
        <v>135</v>
      </c>
      <c r="EW213" s="10" t="s">
        <v>269</v>
      </c>
      <c r="EX213" s="9" t="s">
        <v>542</v>
      </c>
      <c r="EY213" s="11" t="s">
        <v>361</v>
      </c>
      <c r="EZ213" s="9" t="s">
        <v>520</v>
      </c>
      <c r="FA213" s="11" t="s">
        <v>360</v>
      </c>
      <c r="FR213" s="16" t="str">
        <f t="shared" si="62"/>
        <v>MT</v>
      </c>
      <c r="FS213" s="11" t="s">
        <v>518</v>
      </c>
      <c r="FT213" s="9" t="s">
        <v>276</v>
      </c>
      <c r="FU213" s="11" t="s">
        <v>276</v>
      </c>
      <c r="FV213" s="9" t="s">
        <v>193</v>
      </c>
      <c r="GD213" s="9" t="s">
        <v>209</v>
      </c>
      <c r="GE213" s="11" t="s">
        <v>193</v>
      </c>
      <c r="GF213" s="9"/>
      <c r="GH213" s="9"/>
      <c r="GI213" s="11" t="s">
        <v>135</v>
      </c>
      <c r="GP213" s="12"/>
      <c r="GQ213" s="22" t="str">
        <f t="shared" si="63"/>
        <v>OK</v>
      </c>
      <c r="GZ213" s="9" t="s">
        <v>134</v>
      </c>
      <c r="HA213" s="11" t="s">
        <v>160</v>
      </c>
      <c r="HB213" s="9" t="s">
        <v>542</v>
      </c>
      <c r="HC213" s="11" t="s">
        <v>2172</v>
      </c>
      <c r="HE213" s="21">
        <v>5000</v>
      </c>
      <c r="HF213" s="17" t="str">
        <f t="shared" si="64"/>
        <v>OK</v>
      </c>
      <c r="HG213" s="11" t="s">
        <v>247</v>
      </c>
      <c r="HM213" s="21"/>
      <c r="HN213" s="17" t="str">
        <f t="shared" si="65"/>
        <v>OK</v>
      </c>
      <c r="HQ213" s="11" t="s">
        <v>135</v>
      </c>
      <c r="HY213" s="19" t="str">
        <f t="shared" si="66"/>
        <v>OK</v>
      </c>
      <c r="HZ213" s="9" t="s">
        <v>134</v>
      </c>
      <c r="IA213" s="11" t="s">
        <v>270</v>
      </c>
      <c r="ID213" s="9" t="s">
        <v>209</v>
      </c>
      <c r="IE213" s="11" t="s">
        <v>134</v>
      </c>
      <c r="IF213" s="23">
        <v>41891</v>
      </c>
      <c r="IG213" s="23">
        <v>41892</v>
      </c>
      <c r="IH213" s="23"/>
      <c r="II213" s="23">
        <v>41964</v>
      </c>
      <c r="IJ213" s="23">
        <v>41989</v>
      </c>
      <c r="IK213" s="23">
        <v>42065</v>
      </c>
    </row>
    <row r="214" spans="1:245" ht="15.75" x14ac:dyDescent="0.25">
      <c r="A214" s="8" t="s">
        <v>469</v>
      </c>
      <c r="B214" s="9" t="s">
        <v>67</v>
      </c>
      <c r="C214" s="55">
        <v>5103403</v>
      </c>
      <c r="D214" s="9" t="s">
        <v>520</v>
      </c>
      <c r="E214" s="10" t="s">
        <v>89</v>
      </c>
      <c r="AH214" s="33">
        <f t="shared" si="67"/>
        <v>1</v>
      </c>
      <c r="AI214" s="11" t="s">
        <v>508</v>
      </c>
      <c r="AJ214" s="9" t="s">
        <v>83</v>
      </c>
      <c r="AK214" s="11" t="s">
        <v>97</v>
      </c>
      <c r="AL214" s="9" t="s">
        <v>509</v>
      </c>
      <c r="AM214" s="11" t="s">
        <v>510</v>
      </c>
      <c r="AO214" s="25" t="s">
        <v>517</v>
      </c>
      <c r="AP214" s="9" t="s">
        <v>88</v>
      </c>
      <c r="BM214" s="34">
        <f t="shared" si="58"/>
        <v>2</v>
      </c>
      <c r="BN214" s="9" t="s">
        <v>106</v>
      </c>
      <c r="BP214" s="9" t="s">
        <v>387</v>
      </c>
      <c r="BQ214" s="11" t="s">
        <v>135</v>
      </c>
      <c r="BR214" s="9" t="s">
        <v>134</v>
      </c>
      <c r="CC214" s="11" t="s">
        <v>145</v>
      </c>
      <c r="CD214" s="9" t="s">
        <v>135</v>
      </c>
      <c r="CE214" s="20"/>
      <c r="CF214" s="16">
        <f t="shared" si="59"/>
        <v>0</v>
      </c>
      <c r="CG214" s="20"/>
      <c r="CH214" s="16">
        <f t="shared" si="60"/>
        <v>0</v>
      </c>
      <c r="CI214" s="20"/>
      <c r="CJ214" s="16">
        <f t="shared" si="61"/>
        <v>0</v>
      </c>
      <c r="CK214" s="11" t="s">
        <v>543</v>
      </c>
      <c r="CL214" s="9" t="s">
        <v>336</v>
      </c>
      <c r="CT214" s="12"/>
      <c r="CW214" s="67"/>
      <c r="DC214" s="11" t="s">
        <v>334</v>
      </c>
      <c r="DD214" s="9" t="s">
        <v>193</v>
      </c>
      <c r="DH214" s="9" t="s">
        <v>227</v>
      </c>
      <c r="DI214" s="11" t="s">
        <v>135</v>
      </c>
      <c r="DP214" s="12"/>
      <c r="DQ214" s="35" t="str">
        <f t="shared" si="57"/>
        <v>OK</v>
      </c>
      <c r="DZ214" s="9" t="s">
        <v>134</v>
      </c>
      <c r="EA214" s="11" t="s">
        <v>160</v>
      </c>
      <c r="EB214" s="9" t="s">
        <v>517</v>
      </c>
      <c r="EE214" s="21">
        <v>5000</v>
      </c>
      <c r="EF214" s="9" t="s">
        <v>247</v>
      </c>
      <c r="EL214" s="12"/>
      <c r="EO214" s="11" t="s">
        <v>135</v>
      </c>
      <c r="EW214" s="10" t="s">
        <v>269</v>
      </c>
      <c r="EX214" s="9" t="s">
        <v>517</v>
      </c>
      <c r="EY214" s="11" t="s">
        <v>361</v>
      </c>
      <c r="EZ214" s="9" t="s">
        <v>520</v>
      </c>
      <c r="FA214" s="11" t="s">
        <v>360</v>
      </c>
      <c r="FR214" s="16" t="str">
        <f t="shared" si="62"/>
        <v>MT</v>
      </c>
      <c r="FS214" s="11" t="s">
        <v>512</v>
      </c>
      <c r="FT214" s="9" t="s">
        <v>276</v>
      </c>
      <c r="FU214" s="11" t="s">
        <v>276</v>
      </c>
      <c r="FV214" s="9" t="s">
        <v>193</v>
      </c>
      <c r="GD214" s="9" t="s">
        <v>209</v>
      </c>
      <c r="GE214" s="11" t="s">
        <v>193</v>
      </c>
      <c r="GF214" s="9"/>
      <c r="GH214" s="9"/>
      <c r="GI214" s="11" t="s">
        <v>135</v>
      </c>
      <c r="GP214" s="12"/>
      <c r="GQ214" s="22" t="str">
        <f t="shared" si="63"/>
        <v>OK</v>
      </c>
      <c r="GZ214" s="9" t="s">
        <v>134</v>
      </c>
      <c r="HA214" s="11" t="s">
        <v>160</v>
      </c>
      <c r="HB214" s="9" t="s">
        <v>517</v>
      </c>
      <c r="HE214" s="21">
        <v>5000</v>
      </c>
      <c r="HF214" s="17" t="str">
        <f t="shared" si="64"/>
        <v>OK</v>
      </c>
      <c r="HG214" s="11" t="s">
        <v>247</v>
      </c>
      <c r="HM214" s="21"/>
      <c r="HN214" s="17" t="str">
        <f t="shared" si="65"/>
        <v>OK</v>
      </c>
      <c r="HQ214" s="11" t="s">
        <v>135</v>
      </c>
      <c r="HY214" s="19" t="str">
        <f t="shared" si="66"/>
        <v>OK</v>
      </c>
      <c r="HZ214" s="9" t="s">
        <v>134</v>
      </c>
      <c r="IA214" s="11" t="s">
        <v>270</v>
      </c>
      <c r="ID214" s="9" t="s">
        <v>225</v>
      </c>
      <c r="IE214" s="11" t="s">
        <v>134</v>
      </c>
      <c r="IF214" s="23">
        <v>41897</v>
      </c>
      <c r="IG214" s="23">
        <v>41898</v>
      </c>
      <c r="IH214" s="23"/>
      <c r="II214" s="23">
        <v>41926</v>
      </c>
      <c r="IJ214" s="23">
        <v>41964</v>
      </c>
      <c r="IK214" s="23">
        <v>42156</v>
      </c>
    </row>
    <row r="215" spans="1:245" ht="15.75" x14ac:dyDescent="0.25">
      <c r="A215" s="8" t="s">
        <v>470</v>
      </c>
      <c r="B215" s="9" t="s">
        <v>67</v>
      </c>
      <c r="C215" s="55">
        <v>5103403</v>
      </c>
      <c r="D215" s="9" t="s">
        <v>520</v>
      </c>
      <c r="E215" s="10" t="s">
        <v>89</v>
      </c>
      <c r="AH215" s="33">
        <f t="shared" si="67"/>
        <v>1</v>
      </c>
      <c r="AI215" s="25" t="s">
        <v>546</v>
      </c>
      <c r="AJ215" s="9" t="s">
        <v>83</v>
      </c>
      <c r="AK215" s="11" t="s">
        <v>98</v>
      </c>
      <c r="AL215" s="9" t="s">
        <v>488</v>
      </c>
      <c r="AM215" s="11" t="s">
        <v>525</v>
      </c>
      <c r="AO215" s="11" t="s">
        <v>545</v>
      </c>
      <c r="AP215" s="9" t="s">
        <v>88</v>
      </c>
      <c r="BM215" s="34">
        <f t="shared" si="58"/>
        <v>2</v>
      </c>
      <c r="BN215" s="9" t="s">
        <v>106</v>
      </c>
      <c r="BP215" s="9" t="s">
        <v>119</v>
      </c>
      <c r="BQ215" s="11" t="s">
        <v>135</v>
      </c>
      <c r="BR215" s="9" t="s">
        <v>135</v>
      </c>
      <c r="CC215" s="11" t="s">
        <v>145</v>
      </c>
      <c r="CD215" s="9" t="s">
        <v>135</v>
      </c>
      <c r="CE215" s="20"/>
      <c r="CF215" s="16">
        <f t="shared" si="59"/>
        <v>0</v>
      </c>
      <c r="CG215" s="20"/>
      <c r="CH215" s="16">
        <f t="shared" ref="CH215:CH246" si="68">IF(ISBLANK(CG215),0,(VLOOKUP(CG215,$A$2:$CC$484,81,)))</f>
        <v>0</v>
      </c>
      <c r="CI215" s="20"/>
      <c r="CJ215" s="16">
        <f t="shared" ref="CJ215:CJ246" si="69">IF(ISBLANK(CI215),0,(VLOOKUP(CI215,$A$2:$CC$484,81,)))</f>
        <v>0</v>
      </c>
      <c r="CK215" s="11" t="s">
        <v>544</v>
      </c>
      <c r="CL215" s="9" t="s">
        <v>335</v>
      </c>
      <c r="CT215" s="12"/>
      <c r="CW215" s="67"/>
      <c r="DC215" s="11" t="s">
        <v>334</v>
      </c>
      <c r="DD215" s="9" t="s">
        <v>193</v>
      </c>
      <c r="DH215" s="9" t="s">
        <v>209</v>
      </c>
      <c r="DI215" s="11" t="s">
        <v>134</v>
      </c>
      <c r="DL215" s="9" t="s">
        <v>545</v>
      </c>
      <c r="DP215" s="12"/>
      <c r="DQ215" s="35" t="str">
        <f t="shared" si="57"/>
        <v>OK</v>
      </c>
      <c r="DR215" s="9" t="s">
        <v>173</v>
      </c>
      <c r="DT215" s="9" t="s">
        <v>184</v>
      </c>
      <c r="DZ215" s="9" t="s">
        <v>134</v>
      </c>
      <c r="EA215" s="11" t="s">
        <v>160</v>
      </c>
      <c r="EB215" s="9" t="s">
        <v>545</v>
      </c>
      <c r="EE215" s="21">
        <v>5000</v>
      </c>
      <c r="EF215" s="9" t="s">
        <v>247</v>
      </c>
      <c r="EL215" s="12"/>
      <c r="EO215" s="11" t="s">
        <v>135</v>
      </c>
      <c r="EW215" s="10" t="s">
        <v>269</v>
      </c>
      <c r="EX215" s="9" t="s">
        <v>545</v>
      </c>
      <c r="EY215" s="11" t="s">
        <v>361</v>
      </c>
      <c r="EZ215" s="9" t="s">
        <v>520</v>
      </c>
      <c r="FA215" s="11" t="s">
        <v>360</v>
      </c>
      <c r="FR215" s="16" t="str">
        <f t="shared" ref="FR215:FR246" si="70">B215</f>
        <v>MT</v>
      </c>
      <c r="FS215" s="11" t="s">
        <v>506</v>
      </c>
      <c r="FT215" s="9" t="s">
        <v>276</v>
      </c>
      <c r="FU215" s="11" t="s">
        <v>276</v>
      </c>
      <c r="FV215" s="9" t="s">
        <v>193</v>
      </c>
      <c r="GD215" s="9" t="s">
        <v>209</v>
      </c>
      <c r="GE215" s="11" t="s">
        <v>193</v>
      </c>
      <c r="GF215" s="9"/>
      <c r="GH215" s="9"/>
      <c r="GI215" s="11" t="s">
        <v>134</v>
      </c>
      <c r="GL215" s="9" t="s">
        <v>545</v>
      </c>
      <c r="GP215" s="12"/>
      <c r="GQ215" s="22" t="str">
        <f t="shared" ref="GQ215:GQ245" si="71">IF(OR((AND(GD215="Mantém",GP215=DP215)),GD215="Mantém - Ind.",GD215="Reforma Total", GD215="Parcial - Agrava",GD215="Parcial - Relaxa",GD215="Reverte",GD215="Inaplicável",GJ215="Indefere",GJ215=""),"OK","REVER")</f>
        <v>OK</v>
      </c>
      <c r="GR215" s="9" t="s">
        <v>173</v>
      </c>
      <c r="GT215" s="9" t="s">
        <v>184</v>
      </c>
      <c r="GZ215" s="9" t="s">
        <v>134</v>
      </c>
      <c r="HA215" s="11" t="s">
        <v>160</v>
      </c>
      <c r="HB215" s="9" t="s">
        <v>545</v>
      </c>
      <c r="HE215" s="21">
        <v>5000</v>
      </c>
      <c r="HF215" s="17" t="str">
        <f t="shared" ref="HF215:HF245" si="72">IF(OR((AND(GD215="Mantém",HE215=EE215)),GD215="Reverte",GD215="Inaplicável",HA215="Indefere",HA215=""),"OK","REVER")</f>
        <v>OK</v>
      </c>
      <c r="HG215" s="11" t="s">
        <v>247</v>
      </c>
      <c r="HM215" s="21"/>
      <c r="HN215" s="17" t="str">
        <f t="shared" ref="HN215:HN245" si="73">IF(OR((AND(GO215="Mantém",HM215=EM215)),GO215="Reverte",GO215="Inaplicável",HI215="Indefere",HI215=""),"OK","REVER")</f>
        <v>OK</v>
      </c>
      <c r="HQ215" s="11" t="s">
        <v>135</v>
      </c>
      <c r="HY215" s="19" t="str">
        <f t="shared" ref="HY215:HY245" si="74">IF(OR((AND(GD215="Mantém",HX215=EV215)),GD215="Reverte",GD215="Inaplicável",HR215="Indefere",HR215=""),"OK","REVER")</f>
        <v>OK</v>
      </c>
      <c r="HZ215" s="9" t="s">
        <v>134</v>
      </c>
      <c r="IA215" s="11" t="s">
        <v>270</v>
      </c>
      <c r="ID215" s="9" t="s">
        <v>209</v>
      </c>
      <c r="IE215" s="11" t="s">
        <v>134</v>
      </c>
      <c r="IF215" s="23">
        <v>41900</v>
      </c>
      <c r="IG215" s="23">
        <v>41900</v>
      </c>
      <c r="IH215" s="23"/>
      <c r="II215" s="23">
        <v>41920</v>
      </c>
      <c r="IJ215" s="23">
        <v>41985</v>
      </c>
      <c r="IK215" s="23">
        <v>42311</v>
      </c>
    </row>
    <row r="216" spans="1:245" x14ac:dyDescent="0.25">
      <c r="A216" s="8" t="s">
        <v>471</v>
      </c>
      <c r="B216" s="9" t="s">
        <v>68</v>
      </c>
      <c r="C216" s="27">
        <v>1501402</v>
      </c>
      <c r="D216" s="9" t="s">
        <v>548</v>
      </c>
      <c r="E216" s="10" t="s">
        <v>85</v>
      </c>
      <c r="J216" s="9" t="s">
        <v>520</v>
      </c>
      <c r="K216" s="11" t="s">
        <v>89</v>
      </c>
      <c r="AH216" s="33">
        <f t="shared" si="67"/>
        <v>2</v>
      </c>
      <c r="AI216" s="11" t="s">
        <v>549</v>
      </c>
      <c r="AJ216" s="9" t="s">
        <v>90</v>
      </c>
      <c r="AO216" s="11" t="s">
        <v>415</v>
      </c>
      <c r="AP216" s="9" t="s">
        <v>84</v>
      </c>
      <c r="AT216" s="9" t="s">
        <v>101</v>
      </c>
      <c r="BM216" s="34">
        <f t="shared" si="58"/>
        <v>2</v>
      </c>
      <c r="BN216" s="9" t="s">
        <v>107</v>
      </c>
      <c r="BP216" s="9" t="s">
        <v>387</v>
      </c>
      <c r="BQ216" s="11" t="s">
        <v>134</v>
      </c>
      <c r="BR216" s="9" t="s">
        <v>135</v>
      </c>
      <c r="BS216" s="11" t="s">
        <v>104</v>
      </c>
      <c r="BT216" s="9" t="s">
        <v>113</v>
      </c>
      <c r="BU216" s="11" t="s">
        <v>387</v>
      </c>
      <c r="BV216" s="9" t="s">
        <v>134</v>
      </c>
      <c r="BW216" s="11" t="s">
        <v>135</v>
      </c>
      <c r="CC216" s="11" t="s">
        <v>145</v>
      </c>
      <c r="CD216" s="9" t="s">
        <v>135</v>
      </c>
      <c r="CE216" s="20"/>
      <c r="CF216" s="16">
        <f t="shared" si="59"/>
        <v>0</v>
      </c>
      <c r="CG216" s="20"/>
      <c r="CH216" s="16">
        <f t="shared" si="68"/>
        <v>0</v>
      </c>
      <c r="CI216" s="20"/>
      <c r="CJ216" s="16">
        <f t="shared" si="69"/>
        <v>0</v>
      </c>
      <c r="CK216" s="11" t="s">
        <v>547</v>
      </c>
      <c r="CL216" s="9" t="s">
        <v>334</v>
      </c>
      <c r="CM216" s="11" t="s">
        <v>134</v>
      </c>
      <c r="CN216" s="9" t="s">
        <v>160</v>
      </c>
      <c r="CO216" s="11">
        <v>0</v>
      </c>
      <c r="CP216" s="9" t="s">
        <v>549</v>
      </c>
      <c r="CS216" s="11" t="s">
        <v>134</v>
      </c>
      <c r="CT216" s="12">
        <v>10000</v>
      </c>
      <c r="CU216" s="11" t="s">
        <v>173</v>
      </c>
      <c r="CW216" s="67" t="s">
        <v>184</v>
      </c>
      <c r="DC216" s="11" t="s">
        <v>334</v>
      </c>
      <c r="DD216" s="9" t="s">
        <v>193</v>
      </c>
      <c r="DH216" s="9" t="s">
        <v>209</v>
      </c>
      <c r="DI216" s="11" t="s">
        <v>134</v>
      </c>
      <c r="DJ216" s="9" t="s">
        <v>160</v>
      </c>
      <c r="DK216" s="11">
        <v>0</v>
      </c>
      <c r="DL216" s="9" t="s">
        <v>549</v>
      </c>
      <c r="DO216" s="11" t="s">
        <v>134</v>
      </c>
      <c r="DP216" s="12">
        <v>10000</v>
      </c>
      <c r="DQ216" s="35" t="str">
        <f t="shared" si="57"/>
        <v>OK</v>
      </c>
      <c r="DR216" s="9" t="s">
        <v>173</v>
      </c>
      <c r="DT216" s="9" t="s">
        <v>184</v>
      </c>
      <c r="DZ216" s="9" t="s">
        <v>134</v>
      </c>
      <c r="EA216" s="11" t="s">
        <v>160</v>
      </c>
      <c r="EB216" s="9" t="s">
        <v>549</v>
      </c>
      <c r="EE216" s="21">
        <v>5000</v>
      </c>
      <c r="EF216" s="9" t="s">
        <v>247</v>
      </c>
      <c r="EL216" s="12"/>
      <c r="EO216" s="11" t="s">
        <v>135</v>
      </c>
      <c r="EW216" s="10" t="s">
        <v>269</v>
      </c>
      <c r="EX216" s="9" t="s">
        <v>520</v>
      </c>
      <c r="EY216" s="11" t="s">
        <v>361</v>
      </c>
      <c r="EZ216" s="9" t="s">
        <v>549</v>
      </c>
      <c r="FA216" s="11" t="s">
        <v>360</v>
      </c>
      <c r="FB216" s="9" t="s">
        <v>415</v>
      </c>
      <c r="FC216" s="11" t="s">
        <v>360</v>
      </c>
      <c r="FR216" s="16" t="str">
        <f t="shared" si="70"/>
        <v>PA</v>
      </c>
      <c r="FS216" s="11" t="s">
        <v>550</v>
      </c>
      <c r="FT216" s="9" t="s">
        <v>276</v>
      </c>
      <c r="FU216" s="11" t="s">
        <v>276</v>
      </c>
      <c r="FV216" s="9" t="s">
        <v>193</v>
      </c>
      <c r="GD216" s="9" t="s">
        <v>209</v>
      </c>
      <c r="GE216" s="11" t="s">
        <v>193</v>
      </c>
      <c r="GF216" s="9"/>
      <c r="GH216" s="9"/>
      <c r="GI216" s="11" t="s">
        <v>134</v>
      </c>
      <c r="GJ216" s="9" t="s">
        <v>160</v>
      </c>
      <c r="GL216" s="9" t="s">
        <v>549</v>
      </c>
      <c r="GO216" s="11" t="s">
        <v>134</v>
      </c>
      <c r="GP216" s="12">
        <v>10000</v>
      </c>
      <c r="GQ216" s="22" t="str">
        <f t="shared" si="71"/>
        <v>OK</v>
      </c>
      <c r="GR216" s="9" t="s">
        <v>173</v>
      </c>
      <c r="GT216" s="9" t="s">
        <v>184</v>
      </c>
      <c r="GZ216" s="9" t="s">
        <v>134</v>
      </c>
      <c r="HA216" s="11" t="s">
        <v>160</v>
      </c>
      <c r="HB216" s="9" t="s">
        <v>549</v>
      </c>
      <c r="HE216" s="21">
        <v>5000</v>
      </c>
      <c r="HF216" s="17" t="str">
        <f t="shared" si="72"/>
        <v>OK</v>
      </c>
      <c r="HG216" s="11" t="s">
        <v>247</v>
      </c>
      <c r="HM216" s="21"/>
      <c r="HN216" s="17" t="str">
        <f t="shared" si="73"/>
        <v>OK</v>
      </c>
      <c r="HQ216" s="11" t="s">
        <v>135</v>
      </c>
      <c r="HY216" s="19" t="str">
        <f t="shared" si="74"/>
        <v>OK</v>
      </c>
      <c r="HZ216" s="9" t="s">
        <v>135</v>
      </c>
      <c r="IE216" s="11" t="s">
        <v>134</v>
      </c>
      <c r="IF216" s="23">
        <v>41831</v>
      </c>
      <c r="IG216" s="23">
        <v>41833</v>
      </c>
      <c r="IH216" s="23">
        <v>41837</v>
      </c>
      <c r="II216" s="23">
        <v>41856</v>
      </c>
      <c r="IJ216" s="23">
        <v>41877</v>
      </c>
      <c r="IK216" s="23">
        <v>41886</v>
      </c>
    </row>
    <row r="217" spans="1:245" x14ac:dyDescent="0.25">
      <c r="A217" s="8" t="s">
        <v>472</v>
      </c>
      <c r="B217" s="9" t="s">
        <v>68</v>
      </c>
      <c r="C217" s="27">
        <v>1501402</v>
      </c>
      <c r="D217" s="9" t="s">
        <v>552</v>
      </c>
      <c r="E217" s="10" t="s">
        <v>83</v>
      </c>
      <c r="F217" s="9" t="s">
        <v>95</v>
      </c>
      <c r="G217" s="10" t="s">
        <v>484</v>
      </c>
      <c r="H217" s="9" t="s">
        <v>548</v>
      </c>
      <c r="AH217" s="33">
        <f t="shared" si="67"/>
        <v>1</v>
      </c>
      <c r="AI217" s="11" t="s">
        <v>553</v>
      </c>
      <c r="AJ217" s="9" t="s">
        <v>88</v>
      </c>
      <c r="BM217" s="34">
        <f t="shared" si="58"/>
        <v>1</v>
      </c>
      <c r="BN217" s="9" t="s">
        <v>106</v>
      </c>
      <c r="BP217" s="9" t="s">
        <v>119</v>
      </c>
      <c r="BQ217" s="11" t="s">
        <v>135</v>
      </c>
      <c r="BR217" s="9" t="s">
        <v>135</v>
      </c>
      <c r="CC217" s="11" t="s">
        <v>145</v>
      </c>
      <c r="CD217" s="9" t="s">
        <v>135</v>
      </c>
      <c r="CE217" s="20"/>
      <c r="CF217" s="16">
        <f t="shared" si="59"/>
        <v>0</v>
      </c>
      <c r="CG217" s="20"/>
      <c r="CH217" s="16">
        <f t="shared" si="68"/>
        <v>0</v>
      </c>
      <c r="CI217" s="20"/>
      <c r="CJ217" s="16">
        <f t="shared" si="69"/>
        <v>0</v>
      </c>
      <c r="CK217" s="11" t="s">
        <v>551</v>
      </c>
      <c r="CL217" s="9" t="s">
        <v>336</v>
      </c>
      <c r="CT217" s="12"/>
      <c r="CW217" s="67"/>
      <c r="DC217" s="11" t="s">
        <v>334</v>
      </c>
      <c r="DD217" s="9" t="s">
        <v>193</v>
      </c>
      <c r="DH217" s="9" t="s">
        <v>227</v>
      </c>
      <c r="DI217" s="11" t="s">
        <v>135</v>
      </c>
      <c r="DP217" s="12"/>
      <c r="DQ217" s="35" t="str">
        <f t="shared" si="57"/>
        <v>OK</v>
      </c>
      <c r="DZ217" s="9" t="s">
        <v>135</v>
      </c>
      <c r="EE217" s="21"/>
      <c r="EL217" s="12"/>
      <c r="EO217" s="11" t="s">
        <v>134</v>
      </c>
      <c r="EP217" s="9" t="s">
        <v>161</v>
      </c>
      <c r="EQ217" s="11" t="s">
        <v>553</v>
      </c>
      <c r="EW217" s="10" t="s">
        <v>269</v>
      </c>
      <c r="EX217" s="9" t="s">
        <v>552</v>
      </c>
      <c r="EY217" s="11" t="s">
        <v>361</v>
      </c>
      <c r="EZ217" s="9" t="s">
        <v>553</v>
      </c>
      <c r="FA217" s="11" t="s">
        <v>360</v>
      </c>
      <c r="FR217" s="16" t="str">
        <f t="shared" si="70"/>
        <v>PA</v>
      </c>
      <c r="FS217" s="11" t="s">
        <v>554</v>
      </c>
      <c r="FT217" s="9" t="s">
        <v>276</v>
      </c>
      <c r="FU217" s="11" t="s">
        <v>276</v>
      </c>
      <c r="FV217" s="9" t="s">
        <v>193</v>
      </c>
      <c r="GD217" s="9" t="s">
        <v>209</v>
      </c>
      <c r="GE217" s="11" t="s">
        <v>193</v>
      </c>
      <c r="GF217" s="9"/>
      <c r="GH217" s="9"/>
      <c r="GI217" s="11" t="s">
        <v>135</v>
      </c>
      <c r="GP217" s="12"/>
      <c r="GQ217" s="22" t="str">
        <f t="shared" si="71"/>
        <v>OK</v>
      </c>
      <c r="GZ217" s="9" t="s">
        <v>135</v>
      </c>
      <c r="HE217" s="21"/>
      <c r="HF217" s="17" t="str">
        <f t="shared" si="72"/>
        <v>OK</v>
      </c>
      <c r="HM217" s="21"/>
      <c r="HN217" s="17" t="str">
        <f t="shared" si="73"/>
        <v>OK</v>
      </c>
      <c r="HQ217" s="11" t="s">
        <v>134</v>
      </c>
      <c r="HR217" s="9" t="s">
        <v>161</v>
      </c>
      <c r="HS217" s="11" t="s">
        <v>553</v>
      </c>
      <c r="HY217" s="19" t="str">
        <f t="shared" si="74"/>
        <v>OK</v>
      </c>
      <c r="HZ217" s="9" t="s">
        <v>134</v>
      </c>
      <c r="IA217" s="11" t="s">
        <v>270</v>
      </c>
      <c r="ID217" s="9" t="s">
        <v>209</v>
      </c>
      <c r="IE217" s="11" t="s">
        <v>134</v>
      </c>
      <c r="IF217" s="23">
        <v>41836</v>
      </c>
      <c r="IG217" s="23">
        <v>41836</v>
      </c>
      <c r="IH217" s="23"/>
      <c r="II217" s="23">
        <v>41841</v>
      </c>
      <c r="IJ217" s="23">
        <v>41849</v>
      </c>
      <c r="IK217" s="23">
        <v>41923</v>
      </c>
    </row>
    <row r="218" spans="1:245" x14ac:dyDescent="0.25">
      <c r="A218" s="8" t="s">
        <v>473</v>
      </c>
      <c r="B218" s="9" t="s">
        <v>68</v>
      </c>
      <c r="C218" s="27">
        <v>1501402</v>
      </c>
      <c r="D218" s="9" t="s">
        <v>520</v>
      </c>
      <c r="E218" s="10" t="s">
        <v>89</v>
      </c>
      <c r="AH218" s="33">
        <f t="shared" si="67"/>
        <v>1</v>
      </c>
      <c r="AI218" s="11" t="s">
        <v>556</v>
      </c>
      <c r="AJ218" s="9" t="s">
        <v>83</v>
      </c>
      <c r="AK218" s="11" t="s">
        <v>98</v>
      </c>
      <c r="AL218" s="9" t="s">
        <v>72</v>
      </c>
      <c r="AM218" s="11" t="s">
        <v>557</v>
      </c>
      <c r="AO218" s="11" t="s">
        <v>113</v>
      </c>
      <c r="AP218" s="9" t="s">
        <v>86</v>
      </c>
      <c r="BM218" s="34">
        <f t="shared" si="58"/>
        <v>2</v>
      </c>
      <c r="BN218" s="9" t="s">
        <v>104</v>
      </c>
      <c r="BO218" s="11" t="s">
        <v>113</v>
      </c>
      <c r="BP218" s="9" t="s">
        <v>391</v>
      </c>
      <c r="BQ218" s="11" t="s">
        <v>135</v>
      </c>
      <c r="BR218" s="9" t="s">
        <v>135</v>
      </c>
      <c r="CC218" s="11" t="s">
        <v>145</v>
      </c>
      <c r="CD218" s="9" t="s">
        <v>135</v>
      </c>
      <c r="CE218" s="20"/>
      <c r="CF218" s="16">
        <f t="shared" si="59"/>
        <v>0</v>
      </c>
      <c r="CG218" s="20"/>
      <c r="CH218" s="16">
        <f t="shared" si="68"/>
        <v>0</v>
      </c>
      <c r="CI218" s="20"/>
      <c r="CJ218" s="16">
        <f t="shared" si="69"/>
        <v>0</v>
      </c>
      <c r="CK218" s="11" t="s">
        <v>555</v>
      </c>
      <c r="CL218" s="9" t="s">
        <v>334</v>
      </c>
      <c r="CM218" s="11" t="s">
        <v>134</v>
      </c>
      <c r="CN218" s="9" t="s">
        <v>160</v>
      </c>
      <c r="CO218" s="11">
        <v>0</v>
      </c>
      <c r="CP218" s="9" t="s">
        <v>113</v>
      </c>
      <c r="CS218" s="11" t="s">
        <v>134</v>
      </c>
      <c r="CT218" s="12">
        <v>10000</v>
      </c>
      <c r="CU218" s="11" t="s">
        <v>173</v>
      </c>
      <c r="CV218" s="9" t="s">
        <v>174</v>
      </c>
      <c r="CW218" s="67" t="s">
        <v>558</v>
      </c>
      <c r="DC218" s="11" t="s">
        <v>334</v>
      </c>
      <c r="DD218" s="9" t="s">
        <v>193</v>
      </c>
      <c r="DH218" s="9" t="s">
        <v>209</v>
      </c>
      <c r="DI218" s="11" t="s">
        <v>134</v>
      </c>
      <c r="DJ218" s="9" t="s">
        <v>160</v>
      </c>
      <c r="DK218" s="11">
        <v>0</v>
      </c>
      <c r="DL218" s="9" t="s">
        <v>113</v>
      </c>
      <c r="DO218" s="11" t="s">
        <v>134</v>
      </c>
      <c r="DP218" s="12">
        <v>10000</v>
      </c>
      <c r="DQ218" s="35" t="str">
        <f t="shared" si="57"/>
        <v>OK</v>
      </c>
      <c r="DT218" s="9" t="s">
        <v>558</v>
      </c>
      <c r="DZ218" s="9" t="s">
        <v>134</v>
      </c>
      <c r="EA218" s="11" t="s">
        <v>160</v>
      </c>
      <c r="EB218" s="9" t="s">
        <v>556</v>
      </c>
      <c r="EC218" s="11" t="s">
        <v>113</v>
      </c>
      <c r="EE218" s="21">
        <v>5000</v>
      </c>
      <c r="EF218" s="9" t="s">
        <v>447</v>
      </c>
      <c r="EL218" s="12"/>
      <c r="EO218" s="11" t="s">
        <v>135</v>
      </c>
      <c r="EW218" s="10" t="s">
        <v>269</v>
      </c>
      <c r="EX218" s="9" t="s">
        <v>113</v>
      </c>
      <c r="EY218" s="11" t="s">
        <v>361</v>
      </c>
      <c r="EZ218" s="9" t="s">
        <v>520</v>
      </c>
      <c r="FR218" s="16" t="str">
        <f t="shared" si="70"/>
        <v>PA</v>
      </c>
      <c r="FS218" s="11" t="s">
        <v>559</v>
      </c>
      <c r="FT218" s="9" t="s">
        <v>276</v>
      </c>
      <c r="FU218" s="11" t="s">
        <v>276</v>
      </c>
      <c r="FV218" s="9" t="s">
        <v>193</v>
      </c>
      <c r="GD218" s="9" t="s">
        <v>209</v>
      </c>
      <c r="GE218" s="11" t="s">
        <v>193</v>
      </c>
      <c r="GF218" s="9"/>
      <c r="GH218" s="9"/>
      <c r="GI218" s="11" t="s">
        <v>134</v>
      </c>
      <c r="GJ218" s="9" t="s">
        <v>160</v>
      </c>
      <c r="GK218" s="11">
        <v>0</v>
      </c>
      <c r="GL218" s="9" t="s">
        <v>113</v>
      </c>
      <c r="GO218" s="11" t="s">
        <v>134</v>
      </c>
      <c r="GP218" s="12">
        <v>10000</v>
      </c>
      <c r="GQ218" s="22" t="str">
        <f t="shared" si="71"/>
        <v>OK</v>
      </c>
      <c r="GT218" s="9" t="s">
        <v>558</v>
      </c>
      <c r="GZ218" s="9" t="s">
        <v>134</v>
      </c>
      <c r="HA218" s="11" t="s">
        <v>160</v>
      </c>
      <c r="HC218" s="11" t="s">
        <v>113</v>
      </c>
      <c r="HE218" s="21">
        <v>5000</v>
      </c>
      <c r="HF218" s="17" t="str">
        <f t="shared" si="72"/>
        <v>OK</v>
      </c>
      <c r="HG218" s="11" t="s">
        <v>447</v>
      </c>
      <c r="HM218" s="21"/>
      <c r="HN218" s="17" t="str">
        <f t="shared" si="73"/>
        <v>OK</v>
      </c>
      <c r="HQ218" s="11" t="s">
        <v>135</v>
      </c>
      <c r="HY218" s="19" t="str">
        <f t="shared" si="74"/>
        <v>OK</v>
      </c>
      <c r="HZ218" s="9" t="s">
        <v>135</v>
      </c>
      <c r="IE218" s="11" t="s">
        <v>134</v>
      </c>
      <c r="IF218" s="23">
        <v>41871</v>
      </c>
      <c r="IG218" s="23">
        <v>41871</v>
      </c>
      <c r="IH218" s="23">
        <v>41873</v>
      </c>
      <c r="II218" s="23">
        <v>41884</v>
      </c>
      <c r="IJ218" s="23">
        <v>41900</v>
      </c>
      <c r="IK218" s="23">
        <v>41903</v>
      </c>
    </row>
    <row r="219" spans="1:245" x14ac:dyDescent="0.25">
      <c r="A219" s="8" t="s">
        <v>474</v>
      </c>
      <c r="B219" s="9" t="s">
        <v>68</v>
      </c>
      <c r="C219" s="27">
        <v>1501402</v>
      </c>
      <c r="D219" s="9" t="s">
        <v>520</v>
      </c>
      <c r="E219" s="10" t="s">
        <v>89</v>
      </c>
      <c r="AH219" s="33">
        <f t="shared" si="67"/>
        <v>1</v>
      </c>
      <c r="AI219" s="11" t="s">
        <v>561</v>
      </c>
      <c r="AJ219" s="9" t="s">
        <v>83</v>
      </c>
      <c r="AK219" s="11" t="s">
        <v>97</v>
      </c>
      <c r="AL219" s="9" t="s">
        <v>484</v>
      </c>
      <c r="AM219" s="11" t="s">
        <v>562</v>
      </c>
      <c r="AO219" s="11" t="s">
        <v>113</v>
      </c>
      <c r="AP219" s="9" t="s">
        <v>86</v>
      </c>
      <c r="BM219" s="34">
        <f t="shared" si="58"/>
        <v>2</v>
      </c>
      <c r="BN219" s="9" t="s">
        <v>104</v>
      </c>
      <c r="BO219" s="11" t="s">
        <v>113</v>
      </c>
      <c r="BP219" s="9" t="s">
        <v>391</v>
      </c>
      <c r="BQ219" s="11" t="s">
        <v>135</v>
      </c>
      <c r="BR219" s="9" t="s">
        <v>140</v>
      </c>
      <c r="CC219" s="11" t="s">
        <v>145</v>
      </c>
      <c r="CD219" s="9" t="s">
        <v>135</v>
      </c>
      <c r="CE219" s="20"/>
      <c r="CF219" s="16">
        <f t="shared" si="59"/>
        <v>0</v>
      </c>
      <c r="CG219" s="20"/>
      <c r="CH219" s="16">
        <f t="shared" si="68"/>
        <v>0</v>
      </c>
      <c r="CI219" s="20"/>
      <c r="CJ219" s="16">
        <f t="shared" si="69"/>
        <v>0</v>
      </c>
      <c r="CK219" s="11" t="s">
        <v>560</v>
      </c>
      <c r="CL219" s="9" t="s">
        <v>334</v>
      </c>
      <c r="CM219" s="11" t="s">
        <v>134</v>
      </c>
      <c r="CN219" s="9" t="s">
        <v>160</v>
      </c>
      <c r="CO219" s="11">
        <v>0</v>
      </c>
      <c r="CP219" s="9" t="s">
        <v>113</v>
      </c>
      <c r="CS219" s="11" t="s">
        <v>134</v>
      </c>
      <c r="CT219" s="12">
        <v>10000</v>
      </c>
      <c r="CU219" s="11" t="s">
        <v>173</v>
      </c>
      <c r="CV219" s="9" t="s">
        <v>174</v>
      </c>
      <c r="CW219" s="67" t="s">
        <v>558</v>
      </c>
      <c r="DC219" s="11" t="s">
        <v>334</v>
      </c>
      <c r="DD219" s="9" t="s">
        <v>193</v>
      </c>
      <c r="DH219" s="9" t="s">
        <v>209</v>
      </c>
      <c r="DI219" s="11" t="s">
        <v>134</v>
      </c>
      <c r="DJ219" s="9" t="s">
        <v>160</v>
      </c>
      <c r="DK219" s="11">
        <v>0</v>
      </c>
      <c r="DL219" s="9" t="s">
        <v>113</v>
      </c>
      <c r="DO219" s="11" t="s">
        <v>134</v>
      </c>
      <c r="DP219" s="12">
        <v>10000</v>
      </c>
      <c r="DQ219" s="35" t="str">
        <f t="shared" si="57"/>
        <v>OK</v>
      </c>
      <c r="DT219" s="9" t="s">
        <v>558</v>
      </c>
      <c r="DZ219" s="9" t="s">
        <v>134</v>
      </c>
      <c r="EA219" s="11" t="s">
        <v>160</v>
      </c>
      <c r="EB219" s="9" t="s">
        <v>561</v>
      </c>
      <c r="EE219" s="21">
        <v>5000</v>
      </c>
      <c r="EF219" s="9" t="s">
        <v>447</v>
      </c>
      <c r="EL219" s="12"/>
      <c r="EO219" s="11" t="s">
        <v>135</v>
      </c>
      <c r="EW219" s="10" t="s">
        <v>269</v>
      </c>
      <c r="EX219" s="9" t="s">
        <v>561</v>
      </c>
      <c r="EY219" s="11" t="s">
        <v>361</v>
      </c>
      <c r="EZ219" s="9" t="s">
        <v>520</v>
      </c>
      <c r="FA219" s="11" t="s">
        <v>360</v>
      </c>
      <c r="FR219" s="16" t="str">
        <f t="shared" si="70"/>
        <v>PA</v>
      </c>
      <c r="FS219" s="11" t="s">
        <v>559</v>
      </c>
      <c r="FT219" s="9" t="s">
        <v>276</v>
      </c>
      <c r="FU219" s="11" t="s">
        <v>276</v>
      </c>
      <c r="FV219" s="9" t="s">
        <v>193</v>
      </c>
      <c r="GD219" s="9" t="s">
        <v>209</v>
      </c>
      <c r="GE219" s="11" t="s">
        <v>193</v>
      </c>
      <c r="GF219" s="9"/>
      <c r="GH219" s="9"/>
      <c r="GI219" s="11" t="s">
        <v>135</v>
      </c>
      <c r="GP219" s="12"/>
      <c r="GQ219" s="22" t="str">
        <f t="shared" si="71"/>
        <v>OK</v>
      </c>
      <c r="GZ219" s="9" t="s">
        <v>134</v>
      </c>
      <c r="HA219" s="11" t="s">
        <v>160</v>
      </c>
      <c r="HB219" s="9" t="s">
        <v>561</v>
      </c>
      <c r="HE219" s="21">
        <v>5000</v>
      </c>
      <c r="HF219" s="17" t="str">
        <f t="shared" si="72"/>
        <v>OK</v>
      </c>
      <c r="HG219" s="11" t="s">
        <v>447</v>
      </c>
      <c r="HM219" s="21"/>
      <c r="HN219" s="17" t="str">
        <f t="shared" si="73"/>
        <v>OK</v>
      </c>
      <c r="HQ219" s="11" t="s">
        <v>135</v>
      </c>
      <c r="HY219" s="19" t="str">
        <f t="shared" si="74"/>
        <v>OK</v>
      </c>
      <c r="HZ219" s="9" t="s">
        <v>134</v>
      </c>
      <c r="IA219" s="11" t="s">
        <v>272</v>
      </c>
      <c r="ID219" s="9" t="s">
        <v>209</v>
      </c>
      <c r="IE219" s="11" t="s">
        <v>134</v>
      </c>
      <c r="IF219" s="23">
        <v>41873</v>
      </c>
      <c r="IG219" s="23">
        <v>41873</v>
      </c>
      <c r="IH219" s="23">
        <v>41874</v>
      </c>
      <c r="II219" s="23">
        <v>41881</v>
      </c>
      <c r="IJ219" s="23">
        <v>41891</v>
      </c>
      <c r="IK219" s="23">
        <v>41903</v>
      </c>
    </row>
    <row r="220" spans="1:245" ht="15.75" x14ac:dyDescent="0.25">
      <c r="A220" s="8" t="s">
        <v>475</v>
      </c>
      <c r="B220" s="9" t="s">
        <v>68</v>
      </c>
      <c r="C220" s="27">
        <v>1501402</v>
      </c>
      <c r="D220" s="9" t="s">
        <v>520</v>
      </c>
      <c r="E220" s="10" t="s">
        <v>89</v>
      </c>
      <c r="AH220" s="33">
        <f t="shared" si="67"/>
        <v>1</v>
      </c>
      <c r="AI220" s="25" t="s">
        <v>563</v>
      </c>
      <c r="AJ220" s="9" t="s">
        <v>83</v>
      </c>
      <c r="AK220" s="11" t="s">
        <v>97</v>
      </c>
      <c r="AL220" s="9" t="s">
        <v>425</v>
      </c>
      <c r="AM220" s="11" t="s">
        <v>562</v>
      </c>
      <c r="AO220" s="11" t="s">
        <v>113</v>
      </c>
      <c r="AP220" s="9" t="s">
        <v>86</v>
      </c>
      <c r="BM220" s="34">
        <f t="shared" si="58"/>
        <v>2</v>
      </c>
      <c r="BN220" s="9" t="s">
        <v>104</v>
      </c>
      <c r="BO220" s="11" t="s">
        <v>113</v>
      </c>
      <c r="BP220" s="9" t="s">
        <v>391</v>
      </c>
      <c r="BQ220" s="11" t="s">
        <v>135</v>
      </c>
      <c r="BR220" s="9" t="s">
        <v>135</v>
      </c>
      <c r="CC220" s="11" t="s">
        <v>145</v>
      </c>
      <c r="CD220" s="9" t="s">
        <v>135</v>
      </c>
      <c r="CE220" s="20"/>
      <c r="CF220" s="16">
        <f t="shared" si="59"/>
        <v>0</v>
      </c>
      <c r="CG220" s="20"/>
      <c r="CH220" s="16">
        <f t="shared" si="68"/>
        <v>0</v>
      </c>
      <c r="CI220" s="20"/>
      <c r="CJ220" s="16">
        <f t="shared" si="69"/>
        <v>0</v>
      </c>
      <c r="CK220" s="11" t="s">
        <v>564</v>
      </c>
      <c r="CL220" s="9" t="s">
        <v>334</v>
      </c>
      <c r="CM220" s="11" t="s">
        <v>134</v>
      </c>
      <c r="CN220" s="9" t="s">
        <v>160</v>
      </c>
      <c r="CO220" s="11">
        <v>0</v>
      </c>
      <c r="CP220" s="9" t="s">
        <v>113</v>
      </c>
      <c r="CS220" s="11" t="s">
        <v>134</v>
      </c>
      <c r="CT220" s="12">
        <v>100000</v>
      </c>
      <c r="CU220" s="11" t="s">
        <v>173</v>
      </c>
      <c r="CV220" s="9" t="s">
        <v>174</v>
      </c>
      <c r="CW220" s="67" t="s">
        <v>558</v>
      </c>
      <c r="DC220" s="11" t="s">
        <v>334</v>
      </c>
      <c r="DD220" s="9" t="s">
        <v>193</v>
      </c>
      <c r="DH220" s="9" t="s">
        <v>209</v>
      </c>
      <c r="DI220" s="11" t="s">
        <v>134</v>
      </c>
      <c r="DJ220" s="9" t="s">
        <v>160</v>
      </c>
      <c r="DK220" s="11">
        <v>0</v>
      </c>
      <c r="DL220" s="9" t="s">
        <v>113</v>
      </c>
      <c r="DO220" s="11" t="s">
        <v>134</v>
      </c>
      <c r="DP220" s="12">
        <v>100000</v>
      </c>
      <c r="DQ220" s="35" t="str">
        <f t="shared" si="57"/>
        <v>OK</v>
      </c>
      <c r="DT220" s="9" t="s">
        <v>558</v>
      </c>
      <c r="DZ220" s="9" t="s">
        <v>134</v>
      </c>
      <c r="EA220" s="11" t="s">
        <v>160</v>
      </c>
      <c r="EB220" s="9" t="s">
        <v>563</v>
      </c>
      <c r="EE220" s="21">
        <v>30000</v>
      </c>
      <c r="EF220" s="9" t="s">
        <v>447</v>
      </c>
      <c r="EL220" s="12"/>
      <c r="EO220" s="11" t="s">
        <v>135</v>
      </c>
      <c r="EW220" s="10" t="s">
        <v>269</v>
      </c>
      <c r="EX220" s="9" t="s">
        <v>563</v>
      </c>
      <c r="EY220" s="11" t="s">
        <v>361</v>
      </c>
      <c r="EZ220" s="9" t="s">
        <v>520</v>
      </c>
      <c r="FA220" s="11" t="s">
        <v>360</v>
      </c>
      <c r="FR220" s="16" t="str">
        <f t="shared" si="70"/>
        <v>PA</v>
      </c>
      <c r="FS220" s="11" t="s">
        <v>550</v>
      </c>
      <c r="FT220" s="9" t="s">
        <v>276</v>
      </c>
      <c r="FU220" s="11" t="s">
        <v>276</v>
      </c>
      <c r="FV220" s="9" t="s">
        <v>193</v>
      </c>
      <c r="GD220" s="9" t="s">
        <v>209</v>
      </c>
      <c r="GE220" s="11" t="s">
        <v>193</v>
      </c>
      <c r="GF220" s="9"/>
      <c r="GH220" s="9"/>
      <c r="GI220" s="11" t="s">
        <v>135</v>
      </c>
      <c r="GP220" s="12"/>
      <c r="GQ220" s="22" t="str">
        <f t="shared" si="71"/>
        <v>OK</v>
      </c>
      <c r="GZ220" s="9" t="s">
        <v>134</v>
      </c>
      <c r="HA220" s="11" t="s">
        <v>160</v>
      </c>
      <c r="HB220" s="9" t="s">
        <v>563</v>
      </c>
      <c r="HE220" s="21">
        <v>30000</v>
      </c>
      <c r="HF220" s="17" t="str">
        <f t="shared" si="72"/>
        <v>OK</v>
      </c>
      <c r="HG220" s="11" t="s">
        <v>447</v>
      </c>
      <c r="HM220" s="21"/>
      <c r="HN220" s="17" t="str">
        <f t="shared" si="73"/>
        <v>OK</v>
      </c>
      <c r="HQ220" s="11" t="s">
        <v>135</v>
      </c>
      <c r="HY220" s="19" t="str">
        <f t="shared" si="74"/>
        <v>OK</v>
      </c>
      <c r="HZ220" s="9" t="s">
        <v>134</v>
      </c>
      <c r="IA220" s="11" t="s">
        <v>272</v>
      </c>
      <c r="IB220" s="9" t="s">
        <v>270</v>
      </c>
      <c r="ID220" s="9" t="s">
        <v>209</v>
      </c>
      <c r="IE220" s="11" t="s">
        <v>134</v>
      </c>
      <c r="IF220" s="23">
        <v>41890</v>
      </c>
      <c r="IG220" s="23">
        <v>41891</v>
      </c>
      <c r="IH220" s="23">
        <v>41892</v>
      </c>
      <c r="II220" s="23">
        <v>41913</v>
      </c>
      <c r="IJ220" s="23">
        <v>41942</v>
      </c>
      <c r="IK220" s="23">
        <v>42424</v>
      </c>
    </row>
    <row r="221" spans="1:245" ht="15.75" x14ac:dyDescent="0.25">
      <c r="A221" s="8" t="s">
        <v>476</v>
      </c>
      <c r="B221" s="9" t="s">
        <v>69</v>
      </c>
      <c r="C221" s="55">
        <v>2507507</v>
      </c>
      <c r="D221" s="9" t="s">
        <v>520</v>
      </c>
      <c r="E221" s="10" t="s">
        <v>89</v>
      </c>
      <c r="AH221" s="33">
        <f t="shared" si="67"/>
        <v>1</v>
      </c>
      <c r="AI221" s="25" t="s">
        <v>590</v>
      </c>
      <c r="AJ221" s="9" t="s">
        <v>83</v>
      </c>
      <c r="AK221" s="11" t="s">
        <v>98</v>
      </c>
      <c r="AL221" s="9" t="s">
        <v>509</v>
      </c>
      <c r="AM221" s="11" t="s">
        <v>591</v>
      </c>
      <c r="BM221" s="34">
        <f t="shared" si="58"/>
        <v>1</v>
      </c>
      <c r="BN221" s="9" t="s">
        <v>104</v>
      </c>
      <c r="BO221" s="11" t="s">
        <v>113</v>
      </c>
      <c r="BP221" s="9" t="s">
        <v>389</v>
      </c>
      <c r="BQ221" s="11" t="s">
        <v>135</v>
      </c>
      <c r="BR221" s="9" t="s">
        <v>135</v>
      </c>
      <c r="CC221" s="11" t="s">
        <v>145</v>
      </c>
      <c r="CD221" s="9" t="s">
        <v>135</v>
      </c>
      <c r="CE221" s="20"/>
      <c r="CF221" s="16">
        <f t="shared" si="59"/>
        <v>0</v>
      </c>
      <c r="CG221" s="20"/>
      <c r="CH221" s="16">
        <f t="shared" si="68"/>
        <v>0</v>
      </c>
      <c r="CI221" s="20"/>
      <c r="CJ221" s="16">
        <f t="shared" si="69"/>
        <v>0</v>
      </c>
      <c r="CK221" s="11" t="s">
        <v>589</v>
      </c>
      <c r="CL221" s="9" t="s">
        <v>336</v>
      </c>
      <c r="CT221" s="12"/>
      <c r="CW221" s="67"/>
      <c r="DC221" s="11" t="s">
        <v>334</v>
      </c>
      <c r="DD221" s="9" t="s">
        <v>193</v>
      </c>
      <c r="DH221" s="9" t="s">
        <v>227</v>
      </c>
      <c r="DI221" s="11" t="s">
        <v>135</v>
      </c>
      <c r="DP221" s="12"/>
      <c r="DQ221" s="35" t="str">
        <f t="shared" si="57"/>
        <v>OK</v>
      </c>
      <c r="DZ221" s="9" t="s">
        <v>134</v>
      </c>
      <c r="EA221" s="11" t="s">
        <v>160</v>
      </c>
      <c r="EB221" s="9" t="s">
        <v>590</v>
      </c>
      <c r="EE221" s="21">
        <v>5000</v>
      </c>
      <c r="EF221" s="9" t="s">
        <v>446</v>
      </c>
      <c r="EL221" s="12"/>
      <c r="EO221" s="11" t="s">
        <v>135</v>
      </c>
      <c r="EW221" s="10" t="s">
        <v>271</v>
      </c>
      <c r="EX221" s="9" t="s">
        <v>590</v>
      </c>
      <c r="EY221" s="11" t="s">
        <v>361</v>
      </c>
      <c r="EZ221" s="9" t="s">
        <v>520</v>
      </c>
      <c r="FA221" s="11" t="s">
        <v>360</v>
      </c>
      <c r="FR221" s="16" t="str">
        <f t="shared" si="70"/>
        <v>PB</v>
      </c>
      <c r="FS221" s="11" t="s">
        <v>592</v>
      </c>
      <c r="FT221" s="9" t="s">
        <v>276</v>
      </c>
      <c r="FU221" s="11" t="s">
        <v>276</v>
      </c>
      <c r="FV221" s="9" t="s">
        <v>193</v>
      </c>
      <c r="GD221" s="9" t="s">
        <v>209</v>
      </c>
      <c r="GE221" s="11" t="s">
        <v>193</v>
      </c>
      <c r="GF221" s="9"/>
      <c r="GH221" s="9"/>
      <c r="GI221" s="11" t="s">
        <v>135</v>
      </c>
      <c r="GP221" s="12"/>
      <c r="GQ221" s="22" t="str">
        <f t="shared" si="71"/>
        <v>OK</v>
      </c>
      <c r="GZ221" s="9" t="s">
        <v>134</v>
      </c>
      <c r="HA221" s="11" t="s">
        <v>160</v>
      </c>
      <c r="HB221" s="9" t="s">
        <v>590</v>
      </c>
      <c r="HE221" s="21">
        <v>5000</v>
      </c>
      <c r="HF221" s="17" t="str">
        <f t="shared" si="72"/>
        <v>OK</v>
      </c>
      <c r="HG221" s="11" t="s">
        <v>446</v>
      </c>
      <c r="HM221" s="21"/>
      <c r="HN221" s="17" t="str">
        <f t="shared" si="73"/>
        <v>OK</v>
      </c>
      <c r="HQ221" s="11" t="s">
        <v>135</v>
      </c>
      <c r="HY221" s="19" t="str">
        <f t="shared" si="74"/>
        <v>OK</v>
      </c>
      <c r="HZ221" s="9" t="s">
        <v>135</v>
      </c>
      <c r="IE221" s="11" t="s">
        <v>134</v>
      </c>
      <c r="IF221" s="23">
        <v>41845</v>
      </c>
      <c r="IG221" s="23">
        <v>41846</v>
      </c>
      <c r="IH221" s="23"/>
      <c r="II221" s="23">
        <v>41852</v>
      </c>
      <c r="IJ221" s="23">
        <v>41858</v>
      </c>
      <c r="IK221" s="23">
        <v>41862</v>
      </c>
    </row>
    <row r="222" spans="1:245" x14ac:dyDescent="0.25">
      <c r="A222" s="8" t="s">
        <v>565</v>
      </c>
      <c r="B222" s="9" t="s">
        <v>69</v>
      </c>
      <c r="C222" s="55">
        <v>2507507</v>
      </c>
      <c r="D222" s="9" t="s">
        <v>520</v>
      </c>
      <c r="E222" s="10" t="s">
        <v>89</v>
      </c>
      <c r="AH222" s="33">
        <f t="shared" si="67"/>
        <v>1</v>
      </c>
      <c r="AI222" s="11" t="s">
        <v>593</v>
      </c>
      <c r="AJ222" s="9" t="s">
        <v>83</v>
      </c>
      <c r="AK222" s="11" t="s">
        <v>95</v>
      </c>
      <c r="AL222" s="9" t="s">
        <v>509</v>
      </c>
      <c r="AM222" s="11" t="s">
        <v>594</v>
      </c>
      <c r="BM222" s="34">
        <f t="shared" si="58"/>
        <v>1</v>
      </c>
      <c r="BN222" s="9" t="s">
        <v>104</v>
      </c>
      <c r="BO222" s="11" t="s">
        <v>113</v>
      </c>
      <c r="BP222" s="9" t="s">
        <v>389</v>
      </c>
      <c r="BQ222" s="11" t="s">
        <v>135</v>
      </c>
      <c r="BR222" s="9" t="s">
        <v>135</v>
      </c>
      <c r="CC222" s="11" t="s">
        <v>145</v>
      </c>
      <c r="CD222" s="9" t="s">
        <v>135</v>
      </c>
      <c r="CE222" s="20"/>
      <c r="CF222" s="16">
        <f t="shared" si="59"/>
        <v>0</v>
      </c>
      <c r="CG222" s="20"/>
      <c r="CH222" s="16">
        <f t="shared" si="68"/>
        <v>0</v>
      </c>
      <c r="CI222" s="20"/>
      <c r="CJ222" s="16">
        <f t="shared" si="69"/>
        <v>0</v>
      </c>
      <c r="CK222" s="11" t="s">
        <v>595</v>
      </c>
      <c r="CL222" s="9" t="s">
        <v>336</v>
      </c>
      <c r="CT222" s="12"/>
      <c r="CW222" s="67"/>
      <c r="DC222" s="11" t="s">
        <v>334</v>
      </c>
      <c r="DD222" s="9" t="s">
        <v>193</v>
      </c>
      <c r="DH222" s="9" t="s">
        <v>227</v>
      </c>
      <c r="DI222" s="11" t="s">
        <v>135</v>
      </c>
      <c r="DP222" s="12"/>
      <c r="DQ222" s="35" t="str">
        <f t="shared" si="57"/>
        <v>OK</v>
      </c>
      <c r="DZ222" s="9" t="s">
        <v>134</v>
      </c>
      <c r="EA222" s="11" t="s">
        <v>160</v>
      </c>
      <c r="EB222" s="9" t="s">
        <v>593</v>
      </c>
      <c r="EE222" s="21">
        <v>5000</v>
      </c>
      <c r="EF222" s="9" t="s">
        <v>446</v>
      </c>
      <c r="EL222" s="12"/>
      <c r="EO222" s="11" t="s">
        <v>135</v>
      </c>
      <c r="EW222" s="10" t="s">
        <v>269</v>
      </c>
      <c r="EX222" s="9" t="s">
        <v>593</v>
      </c>
      <c r="EY222" s="11" t="s">
        <v>361</v>
      </c>
      <c r="EZ222" s="9" t="s">
        <v>520</v>
      </c>
      <c r="FA222" s="11" t="s">
        <v>360</v>
      </c>
      <c r="FR222" s="16" t="str">
        <f t="shared" si="70"/>
        <v>PB</v>
      </c>
      <c r="FS222" s="11" t="s">
        <v>596</v>
      </c>
      <c r="FT222" s="9" t="s">
        <v>277</v>
      </c>
      <c r="FU222" s="11" t="s">
        <v>276</v>
      </c>
      <c r="FV222" s="9" t="s">
        <v>193</v>
      </c>
      <c r="GD222" s="9" t="s">
        <v>209</v>
      </c>
      <c r="GE222" s="11" t="s">
        <v>193</v>
      </c>
      <c r="GF222" s="9"/>
      <c r="GH222" s="9"/>
      <c r="GI222" s="11" t="s">
        <v>135</v>
      </c>
      <c r="GP222" s="12"/>
      <c r="GQ222" s="22" t="str">
        <f t="shared" si="71"/>
        <v>OK</v>
      </c>
      <c r="GZ222" s="9" t="s">
        <v>134</v>
      </c>
      <c r="HA222" s="11" t="s">
        <v>160</v>
      </c>
      <c r="HB222" s="9" t="s">
        <v>593</v>
      </c>
      <c r="HE222" s="21">
        <v>5000</v>
      </c>
      <c r="HF222" s="17" t="str">
        <f t="shared" si="72"/>
        <v>OK</v>
      </c>
      <c r="HG222" s="11" t="s">
        <v>446</v>
      </c>
      <c r="HM222" s="21"/>
      <c r="HN222" s="17" t="str">
        <f t="shared" si="73"/>
        <v>OK</v>
      </c>
      <c r="HQ222" s="11" t="s">
        <v>135</v>
      </c>
      <c r="HY222" s="19" t="str">
        <f t="shared" si="74"/>
        <v>OK</v>
      </c>
      <c r="HZ222" s="9" t="s">
        <v>134</v>
      </c>
      <c r="IA222" s="11" t="s">
        <v>270</v>
      </c>
      <c r="ID222" s="9" t="s">
        <v>225</v>
      </c>
      <c r="IE222" s="11" t="s">
        <v>134</v>
      </c>
      <c r="IF222" s="23">
        <v>41851</v>
      </c>
      <c r="IG222" s="23">
        <v>41851</v>
      </c>
      <c r="IH222" s="23"/>
      <c r="II222" s="23">
        <v>41855</v>
      </c>
      <c r="IJ222" s="23">
        <v>41862</v>
      </c>
      <c r="IK222" s="23">
        <v>42124</v>
      </c>
    </row>
    <row r="223" spans="1:245" x14ac:dyDescent="0.25">
      <c r="A223" s="8" t="s">
        <v>566</v>
      </c>
      <c r="B223" s="9" t="s">
        <v>69</v>
      </c>
      <c r="C223" s="55">
        <v>2507507</v>
      </c>
      <c r="D223" s="9" t="s">
        <v>594</v>
      </c>
      <c r="E223" s="10" t="s">
        <v>85</v>
      </c>
      <c r="AH223" s="33">
        <f t="shared" si="67"/>
        <v>1</v>
      </c>
      <c r="AI223" s="11" t="s">
        <v>598</v>
      </c>
      <c r="AJ223" s="9" t="s">
        <v>87</v>
      </c>
      <c r="AO223" s="11" t="s">
        <v>505</v>
      </c>
      <c r="AP223" s="9" t="s">
        <v>86</v>
      </c>
      <c r="BM223" s="34">
        <f t="shared" si="58"/>
        <v>2</v>
      </c>
      <c r="BN223" s="9" t="s">
        <v>105</v>
      </c>
      <c r="BP223" s="9" t="s">
        <v>175</v>
      </c>
      <c r="BQ223" s="11" t="s">
        <v>135</v>
      </c>
      <c r="BR223" s="9" t="s">
        <v>135</v>
      </c>
      <c r="CC223" s="11" t="s">
        <v>145</v>
      </c>
      <c r="CD223" s="9" t="s">
        <v>135</v>
      </c>
      <c r="CE223" s="20"/>
      <c r="CF223" s="16">
        <f t="shared" si="59"/>
        <v>0</v>
      </c>
      <c r="CG223" s="20"/>
      <c r="CH223" s="16">
        <f t="shared" si="68"/>
        <v>0</v>
      </c>
      <c r="CI223" s="20"/>
      <c r="CJ223" s="16">
        <f t="shared" si="69"/>
        <v>0</v>
      </c>
      <c r="CK223" s="11" t="s">
        <v>597</v>
      </c>
      <c r="CL223" s="9" t="s">
        <v>334</v>
      </c>
      <c r="CM223" s="11" t="s">
        <v>134</v>
      </c>
      <c r="CN223" s="9" t="s">
        <v>160</v>
      </c>
      <c r="CO223" s="11">
        <v>24</v>
      </c>
      <c r="CP223" s="9" t="s">
        <v>505</v>
      </c>
      <c r="CS223" s="11" t="s">
        <v>134</v>
      </c>
      <c r="CT223" s="12">
        <v>100000</v>
      </c>
      <c r="CU223" s="11" t="s">
        <v>175</v>
      </c>
      <c r="CW223" s="67" t="s">
        <v>599</v>
      </c>
      <c r="CX223" s="9" t="s">
        <v>190</v>
      </c>
      <c r="DC223" s="11" t="s">
        <v>334</v>
      </c>
      <c r="DD223" s="9" t="s">
        <v>193</v>
      </c>
      <c r="DH223" s="9" t="s">
        <v>209</v>
      </c>
      <c r="DI223" s="11" t="s">
        <v>134</v>
      </c>
      <c r="DJ223" s="9" t="s">
        <v>160</v>
      </c>
      <c r="DK223" s="11">
        <v>24</v>
      </c>
      <c r="DL223" s="9" t="s">
        <v>505</v>
      </c>
      <c r="DO223" s="11" t="s">
        <v>134</v>
      </c>
      <c r="DP223" s="12">
        <v>100000</v>
      </c>
      <c r="DQ223" s="35" t="str">
        <f t="shared" si="57"/>
        <v>OK</v>
      </c>
      <c r="DR223" s="9" t="s">
        <v>175</v>
      </c>
      <c r="DT223" s="9" t="s">
        <v>599</v>
      </c>
      <c r="DU223" s="11" t="s">
        <v>190</v>
      </c>
      <c r="DZ223" s="9" t="s">
        <v>134</v>
      </c>
      <c r="EA223" s="11" t="s">
        <v>161</v>
      </c>
      <c r="EB223" s="9" t="s">
        <v>505</v>
      </c>
      <c r="EE223" s="21"/>
      <c r="EG223" s="11" t="s">
        <v>973</v>
      </c>
      <c r="EL223" s="12"/>
      <c r="EO223" s="11" t="s">
        <v>135</v>
      </c>
      <c r="EW223" s="10" t="s">
        <v>269</v>
      </c>
      <c r="EX223" s="9" t="s">
        <v>505</v>
      </c>
      <c r="EY223" s="11" t="s">
        <v>361</v>
      </c>
      <c r="EZ223" s="9" t="s">
        <v>594</v>
      </c>
      <c r="FA223" s="11" t="s">
        <v>360</v>
      </c>
      <c r="FR223" s="16" t="str">
        <f t="shared" si="70"/>
        <v>PB</v>
      </c>
      <c r="FS223" s="11" t="s">
        <v>592</v>
      </c>
      <c r="FT223" s="9" t="s">
        <v>276</v>
      </c>
      <c r="FU223" s="11" t="s">
        <v>276</v>
      </c>
      <c r="FV223" s="9" t="s">
        <v>194</v>
      </c>
      <c r="FW223" s="11" t="s">
        <v>284</v>
      </c>
      <c r="GD223" s="9" t="s">
        <v>227</v>
      </c>
      <c r="GF223" s="9"/>
      <c r="GH223" s="9"/>
      <c r="GP223" s="12"/>
      <c r="GQ223" s="22" t="str">
        <f t="shared" si="71"/>
        <v>OK</v>
      </c>
      <c r="HE223" s="21"/>
      <c r="HF223" s="17" t="str">
        <f t="shared" si="72"/>
        <v>OK</v>
      </c>
      <c r="HM223" s="21"/>
      <c r="HN223" s="17" t="str">
        <f t="shared" si="73"/>
        <v>OK</v>
      </c>
      <c r="HY223" s="19" t="str">
        <f t="shared" si="74"/>
        <v>OK</v>
      </c>
      <c r="HZ223" s="9" t="s">
        <v>135</v>
      </c>
      <c r="IE223" s="11" t="s">
        <v>134</v>
      </c>
      <c r="IF223" s="23">
        <v>41851</v>
      </c>
      <c r="IG223" s="23">
        <v>41851</v>
      </c>
      <c r="IH223" s="23">
        <v>41852</v>
      </c>
      <c r="II223" s="23">
        <v>41873</v>
      </c>
      <c r="IJ223" s="23">
        <v>41879</v>
      </c>
      <c r="IK223" s="23">
        <v>41883</v>
      </c>
    </row>
    <row r="224" spans="1:245" x14ac:dyDescent="0.25">
      <c r="A224" s="8" t="s">
        <v>567</v>
      </c>
      <c r="B224" s="9" t="s">
        <v>69</v>
      </c>
      <c r="C224" s="55">
        <v>2507507</v>
      </c>
      <c r="D224" s="9" t="s">
        <v>601</v>
      </c>
      <c r="E224" s="10" t="s">
        <v>83</v>
      </c>
      <c r="F224" s="9" t="s">
        <v>97</v>
      </c>
      <c r="G224" s="10" t="s">
        <v>415</v>
      </c>
      <c r="H224" s="9" t="s">
        <v>602</v>
      </c>
      <c r="AH224" s="33">
        <f t="shared" si="67"/>
        <v>1</v>
      </c>
      <c r="AI224" s="11" t="s">
        <v>113</v>
      </c>
      <c r="AJ224" s="9" t="s">
        <v>86</v>
      </c>
      <c r="AO224" s="11" t="s">
        <v>505</v>
      </c>
      <c r="AP224" s="9" t="s">
        <v>86</v>
      </c>
      <c r="BM224" s="34">
        <f t="shared" si="58"/>
        <v>2</v>
      </c>
      <c r="BN224" s="9" t="s">
        <v>105</v>
      </c>
      <c r="BP224" s="9" t="s">
        <v>175</v>
      </c>
      <c r="BQ224" s="11" t="s">
        <v>135</v>
      </c>
      <c r="BR224" s="9" t="s">
        <v>135</v>
      </c>
      <c r="BS224" s="11" t="s">
        <v>104</v>
      </c>
      <c r="BT224" s="9" t="s">
        <v>113</v>
      </c>
      <c r="BU224" s="11" t="s">
        <v>388</v>
      </c>
      <c r="BV224" s="9" t="s">
        <v>135</v>
      </c>
      <c r="BW224" s="11" t="s">
        <v>135</v>
      </c>
      <c r="CC224" s="11" t="s">
        <v>145</v>
      </c>
      <c r="CD224" s="9" t="s">
        <v>135</v>
      </c>
      <c r="CE224" s="20"/>
      <c r="CF224" s="16">
        <f t="shared" si="59"/>
        <v>0</v>
      </c>
      <c r="CG224" s="20"/>
      <c r="CH224" s="16">
        <f t="shared" si="68"/>
        <v>0</v>
      </c>
      <c r="CI224" s="20"/>
      <c r="CJ224" s="16">
        <f t="shared" si="69"/>
        <v>0</v>
      </c>
      <c r="CK224" s="11" t="s">
        <v>600</v>
      </c>
      <c r="CL224" s="9" t="s">
        <v>334</v>
      </c>
      <c r="CM224" s="11" t="s">
        <v>134</v>
      </c>
      <c r="CN224" s="9" t="s">
        <v>160</v>
      </c>
      <c r="CO224" s="11">
        <v>24</v>
      </c>
      <c r="CP224" s="9" t="s">
        <v>113</v>
      </c>
      <c r="CQ224" s="11" t="s">
        <v>505</v>
      </c>
      <c r="CS224" s="11" t="s">
        <v>134</v>
      </c>
      <c r="CT224" s="12">
        <v>100000</v>
      </c>
      <c r="CU224" s="11" t="s">
        <v>174</v>
      </c>
      <c r="CV224" s="9" t="s">
        <v>175</v>
      </c>
      <c r="CW224" s="67" t="s">
        <v>599</v>
      </c>
      <c r="CX224" s="9" t="s">
        <v>190</v>
      </c>
      <c r="DC224" s="11" t="s">
        <v>334</v>
      </c>
      <c r="DD224" s="9" t="s">
        <v>193</v>
      </c>
      <c r="DH224" s="9" t="s">
        <v>209</v>
      </c>
      <c r="DI224" s="11" t="s">
        <v>134</v>
      </c>
      <c r="DJ224" s="9" t="s">
        <v>160</v>
      </c>
      <c r="DK224" s="11">
        <v>24</v>
      </c>
      <c r="DL224" s="9" t="s">
        <v>113</v>
      </c>
      <c r="DM224" s="11" t="s">
        <v>505</v>
      </c>
      <c r="DO224" s="11" t="s">
        <v>134</v>
      </c>
      <c r="DP224" s="12">
        <v>100000</v>
      </c>
      <c r="DQ224" s="35" t="str">
        <f t="shared" si="57"/>
        <v>OK</v>
      </c>
      <c r="DR224" s="9" t="s">
        <v>174</v>
      </c>
      <c r="DS224" s="11" t="s">
        <v>175</v>
      </c>
      <c r="DT224" s="9" t="s">
        <v>599</v>
      </c>
      <c r="DU224" s="11" t="s">
        <v>190</v>
      </c>
      <c r="DZ224" s="9" t="s">
        <v>135</v>
      </c>
      <c r="EE224" s="21"/>
      <c r="EL224" s="12"/>
      <c r="EO224" s="11" t="s">
        <v>135</v>
      </c>
      <c r="EW224" s="10" t="s">
        <v>269</v>
      </c>
      <c r="EX224" s="9" t="s">
        <v>505</v>
      </c>
      <c r="EY224" s="11" t="s">
        <v>361</v>
      </c>
      <c r="EZ224" s="9" t="s">
        <v>601</v>
      </c>
      <c r="FA224" s="11" t="s">
        <v>360</v>
      </c>
      <c r="FR224" s="16" t="str">
        <f t="shared" si="70"/>
        <v>PB</v>
      </c>
      <c r="FS224" s="11" t="s">
        <v>596</v>
      </c>
      <c r="FT224" s="9" t="s">
        <v>276</v>
      </c>
      <c r="FU224" s="11" t="s">
        <v>276</v>
      </c>
      <c r="FV224" s="9" t="s">
        <v>194</v>
      </c>
      <c r="FW224" s="11" t="s">
        <v>284</v>
      </c>
      <c r="GD224" s="9" t="s">
        <v>227</v>
      </c>
      <c r="GF224" s="9"/>
      <c r="GH224" s="9"/>
      <c r="GP224" s="12"/>
      <c r="GQ224" s="22" t="str">
        <f t="shared" si="71"/>
        <v>OK</v>
      </c>
      <c r="HE224" s="21"/>
      <c r="HF224" s="17" t="str">
        <f t="shared" si="72"/>
        <v>OK</v>
      </c>
      <c r="HM224" s="21"/>
      <c r="HN224" s="17" t="str">
        <f t="shared" si="73"/>
        <v>OK</v>
      </c>
      <c r="HY224" s="19" t="str">
        <f t="shared" si="74"/>
        <v>OK</v>
      </c>
      <c r="HZ224" s="9" t="s">
        <v>135</v>
      </c>
      <c r="IE224" s="11" t="s">
        <v>134</v>
      </c>
      <c r="IF224" s="23">
        <v>41853</v>
      </c>
      <c r="IG224" s="23">
        <v>41853</v>
      </c>
      <c r="IH224" s="23">
        <v>41853</v>
      </c>
      <c r="II224" s="23">
        <v>41873</v>
      </c>
      <c r="IJ224" s="23">
        <v>41886</v>
      </c>
      <c r="IK224" s="23">
        <v>41890</v>
      </c>
    </row>
    <row r="225" spans="1:245" x14ac:dyDescent="0.25">
      <c r="A225" s="8" t="s">
        <v>568</v>
      </c>
      <c r="B225" s="9" t="s">
        <v>69</v>
      </c>
      <c r="C225" s="55">
        <v>2507507</v>
      </c>
      <c r="D225" s="9" t="s">
        <v>594</v>
      </c>
      <c r="E225" s="10" t="s">
        <v>85</v>
      </c>
      <c r="J225" s="9" t="s">
        <v>593</v>
      </c>
      <c r="K225" s="11" t="s">
        <v>83</v>
      </c>
      <c r="L225" s="9" t="s">
        <v>95</v>
      </c>
      <c r="M225" s="11" t="s">
        <v>509</v>
      </c>
      <c r="N225" s="9" t="s">
        <v>594</v>
      </c>
      <c r="AH225" s="33">
        <f t="shared" si="67"/>
        <v>2</v>
      </c>
      <c r="AI225" s="11" t="s">
        <v>604</v>
      </c>
      <c r="AJ225" s="9" t="s">
        <v>88</v>
      </c>
      <c r="BM225" s="34">
        <f t="shared" si="58"/>
        <v>1</v>
      </c>
      <c r="BN225" s="9" t="s">
        <v>106</v>
      </c>
      <c r="BP225" s="9" t="s">
        <v>387</v>
      </c>
      <c r="BQ225" s="11" t="s">
        <v>135</v>
      </c>
      <c r="BR225" s="9" t="s">
        <v>135</v>
      </c>
      <c r="CC225" s="11" t="s">
        <v>145</v>
      </c>
      <c r="CD225" s="9" t="s">
        <v>135</v>
      </c>
      <c r="CE225" s="20"/>
      <c r="CF225" s="16">
        <f t="shared" si="59"/>
        <v>0</v>
      </c>
      <c r="CG225" s="20"/>
      <c r="CH225" s="16">
        <f t="shared" si="68"/>
        <v>0</v>
      </c>
      <c r="CI225" s="20"/>
      <c r="CJ225" s="16">
        <f t="shared" si="69"/>
        <v>0</v>
      </c>
      <c r="CK225" s="11" t="s">
        <v>603</v>
      </c>
      <c r="CL225" s="9" t="s">
        <v>334</v>
      </c>
      <c r="CM225" s="11" t="s">
        <v>134</v>
      </c>
      <c r="CN225" s="9" t="s">
        <v>160</v>
      </c>
      <c r="CO225" s="11">
        <v>24</v>
      </c>
      <c r="CP225" s="9" t="s">
        <v>604</v>
      </c>
      <c r="CS225" s="11" t="s">
        <v>134</v>
      </c>
      <c r="CT225" s="12">
        <v>5000</v>
      </c>
      <c r="CU225" s="11" t="s">
        <v>173</v>
      </c>
      <c r="CW225" s="67" t="s">
        <v>184</v>
      </c>
      <c r="DC225" s="11" t="s">
        <v>334</v>
      </c>
      <c r="DD225" s="9" t="s">
        <v>193</v>
      </c>
      <c r="DH225" s="9" t="s">
        <v>209</v>
      </c>
      <c r="DI225" s="11" t="s">
        <v>134</v>
      </c>
      <c r="DJ225" s="9" t="s">
        <v>160</v>
      </c>
      <c r="DK225" s="11">
        <v>24</v>
      </c>
      <c r="DL225" s="9" t="s">
        <v>604</v>
      </c>
      <c r="DO225" s="11" t="s">
        <v>134</v>
      </c>
      <c r="DP225" s="12">
        <v>5000</v>
      </c>
      <c r="DQ225" s="35" t="str">
        <f t="shared" si="57"/>
        <v>OK</v>
      </c>
      <c r="DR225" s="9" t="s">
        <v>173</v>
      </c>
      <c r="DT225" s="9" t="s">
        <v>184</v>
      </c>
      <c r="DZ225" s="9" t="s">
        <v>134</v>
      </c>
      <c r="EA225" s="11" t="s">
        <v>160</v>
      </c>
      <c r="EB225" s="9" t="s">
        <v>604</v>
      </c>
      <c r="EE225" s="21">
        <v>5000</v>
      </c>
      <c r="EF225" s="9" t="s">
        <v>247</v>
      </c>
      <c r="EL225" s="12"/>
      <c r="EO225" s="11" t="s">
        <v>135</v>
      </c>
      <c r="EW225" s="10" t="s">
        <v>269</v>
      </c>
      <c r="EX225" s="9" t="s">
        <v>604</v>
      </c>
      <c r="EY225" s="11" t="s">
        <v>361</v>
      </c>
      <c r="EZ225" s="9" t="s">
        <v>594</v>
      </c>
      <c r="FA225" s="11" t="s">
        <v>360</v>
      </c>
      <c r="FB225" s="9" t="s">
        <v>593</v>
      </c>
      <c r="FC225" s="11" t="s">
        <v>360</v>
      </c>
      <c r="FR225" s="16" t="str">
        <f t="shared" si="70"/>
        <v>PB</v>
      </c>
      <c r="FS225" s="11" t="s">
        <v>592</v>
      </c>
      <c r="FT225" s="9" t="s">
        <v>276</v>
      </c>
      <c r="FU225" s="11" t="s">
        <v>276</v>
      </c>
      <c r="FV225" s="9" t="s">
        <v>193</v>
      </c>
      <c r="GD225" s="9" t="s">
        <v>209</v>
      </c>
      <c r="GE225" s="11" t="s">
        <v>193</v>
      </c>
      <c r="GF225" s="9"/>
      <c r="GH225" s="9"/>
      <c r="GI225" s="11" t="s">
        <v>134</v>
      </c>
      <c r="GJ225" s="9" t="s">
        <v>160</v>
      </c>
      <c r="GK225" s="11">
        <v>24</v>
      </c>
      <c r="GL225" s="9" t="s">
        <v>604</v>
      </c>
      <c r="GO225" s="11" t="s">
        <v>134</v>
      </c>
      <c r="GP225" s="12">
        <v>5000</v>
      </c>
      <c r="GQ225" s="22" t="str">
        <f t="shared" si="71"/>
        <v>OK</v>
      </c>
      <c r="GR225" s="9" t="s">
        <v>173</v>
      </c>
      <c r="GT225" s="9" t="s">
        <v>184</v>
      </c>
      <c r="GZ225" s="9" t="s">
        <v>134</v>
      </c>
      <c r="HA225" s="11" t="s">
        <v>160</v>
      </c>
      <c r="HB225" s="9" t="s">
        <v>604</v>
      </c>
      <c r="HE225" s="21">
        <v>5000</v>
      </c>
      <c r="HF225" s="17" t="str">
        <f t="shared" si="72"/>
        <v>OK</v>
      </c>
      <c r="HG225" s="11" t="s">
        <v>247</v>
      </c>
      <c r="HM225" s="21"/>
      <c r="HN225" s="17" t="str">
        <f t="shared" si="73"/>
        <v>OK</v>
      </c>
      <c r="HQ225" s="11" t="s">
        <v>135</v>
      </c>
      <c r="HY225" s="19" t="str">
        <f t="shared" si="74"/>
        <v>OK</v>
      </c>
      <c r="HZ225" s="9" t="s">
        <v>134</v>
      </c>
      <c r="IA225" s="11" t="s">
        <v>270</v>
      </c>
      <c r="ID225" s="9" t="s">
        <v>225</v>
      </c>
      <c r="IE225" s="11" t="s">
        <v>135</v>
      </c>
      <c r="IF225" s="23">
        <v>41865</v>
      </c>
      <c r="IG225" s="23">
        <v>41865</v>
      </c>
      <c r="IH225" s="23">
        <v>41866</v>
      </c>
      <c r="II225" s="23">
        <v>41872</v>
      </c>
      <c r="IJ225" s="23">
        <v>41879</v>
      </c>
      <c r="IK225" s="23"/>
    </row>
    <row r="226" spans="1:245" x14ac:dyDescent="0.25">
      <c r="A226" s="8" t="s">
        <v>569</v>
      </c>
      <c r="B226" s="9" t="s">
        <v>69</v>
      </c>
      <c r="C226" s="55">
        <v>2507507</v>
      </c>
      <c r="D226" s="9" t="s">
        <v>594</v>
      </c>
      <c r="E226" s="10" t="s">
        <v>85</v>
      </c>
      <c r="J226" s="9" t="s">
        <v>593</v>
      </c>
      <c r="K226" s="11" t="s">
        <v>83</v>
      </c>
      <c r="L226" s="9" t="s">
        <v>95</v>
      </c>
      <c r="M226" s="11" t="s">
        <v>509</v>
      </c>
      <c r="N226" s="9" t="s">
        <v>594</v>
      </c>
      <c r="AH226" s="33">
        <f t="shared" si="67"/>
        <v>2</v>
      </c>
      <c r="AI226" s="11" t="s">
        <v>605</v>
      </c>
      <c r="AJ226" s="9" t="s">
        <v>88</v>
      </c>
      <c r="BM226" s="34">
        <f t="shared" si="58"/>
        <v>1</v>
      </c>
      <c r="BN226" s="9" t="s">
        <v>105</v>
      </c>
      <c r="BP226" s="9" t="s">
        <v>119</v>
      </c>
      <c r="BQ226" s="11" t="s">
        <v>135</v>
      </c>
      <c r="BR226" s="9" t="s">
        <v>135</v>
      </c>
      <c r="CC226" s="11" t="s">
        <v>145</v>
      </c>
      <c r="CD226" s="9" t="s">
        <v>135</v>
      </c>
      <c r="CE226" s="20"/>
      <c r="CF226" s="16">
        <f t="shared" si="59"/>
        <v>0</v>
      </c>
      <c r="CG226" s="20"/>
      <c r="CH226" s="16">
        <f t="shared" si="68"/>
        <v>0</v>
      </c>
      <c r="CI226" s="20"/>
      <c r="CJ226" s="16">
        <f t="shared" si="69"/>
        <v>0</v>
      </c>
      <c r="CK226" s="11" t="s">
        <v>606</v>
      </c>
      <c r="CL226" s="9" t="s">
        <v>334</v>
      </c>
      <c r="CM226" s="11" t="s">
        <v>134</v>
      </c>
      <c r="CN226" s="9" t="s">
        <v>160</v>
      </c>
      <c r="CO226" s="11">
        <v>5</v>
      </c>
      <c r="CP226" s="9" t="s">
        <v>605</v>
      </c>
      <c r="CS226" s="11" t="s">
        <v>135</v>
      </c>
      <c r="CT226" s="12"/>
      <c r="CU226" s="11" t="s">
        <v>173</v>
      </c>
      <c r="CW226" s="67" t="s">
        <v>184</v>
      </c>
      <c r="DC226" s="11" t="s">
        <v>334</v>
      </c>
      <c r="DD226" s="9" t="s">
        <v>193</v>
      </c>
      <c r="DH226" s="9" t="s">
        <v>209</v>
      </c>
      <c r="DI226" s="11" t="s">
        <v>134</v>
      </c>
      <c r="DJ226" s="9" t="s">
        <v>160</v>
      </c>
      <c r="DK226" s="11">
        <v>5</v>
      </c>
      <c r="DL226" s="9" t="s">
        <v>605</v>
      </c>
      <c r="DO226" s="11" t="s">
        <v>135</v>
      </c>
      <c r="DP226" s="12"/>
      <c r="DQ226" s="35" t="str">
        <f t="shared" si="57"/>
        <v>OK</v>
      </c>
      <c r="DR226" s="9" t="s">
        <v>173</v>
      </c>
      <c r="DT226" s="9" t="s">
        <v>184</v>
      </c>
      <c r="DZ226" s="9" t="s">
        <v>134</v>
      </c>
      <c r="EA226" s="11" t="s">
        <v>160</v>
      </c>
      <c r="EB226" s="9" t="s">
        <v>605</v>
      </c>
      <c r="EE226" s="21">
        <v>15000</v>
      </c>
      <c r="EF226" s="9" t="s">
        <v>247</v>
      </c>
      <c r="EL226" s="12"/>
      <c r="EO226" s="11" t="s">
        <v>135</v>
      </c>
      <c r="EW226" s="10" t="s">
        <v>269</v>
      </c>
      <c r="EX226" s="9" t="s">
        <v>605</v>
      </c>
      <c r="EY226" s="11" t="s">
        <v>361</v>
      </c>
      <c r="EZ226" s="9" t="s">
        <v>594</v>
      </c>
      <c r="FA226" s="11" t="s">
        <v>360</v>
      </c>
      <c r="FB226" s="9" t="s">
        <v>593</v>
      </c>
      <c r="FC226" s="11" t="s">
        <v>360</v>
      </c>
      <c r="FR226" s="16" t="str">
        <f t="shared" si="70"/>
        <v>PB</v>
      </c>
      <c r="FS226" s="11" t="s">
        <v>607</v>
      </c>
      <c r="FT226" s="9" t="s">
        <v>276</v>
      </c>
      <c r="FU226" s="11" t="s">
        <v>276</v>
      </c>
      <c r="FV226" s="9" t="s">
        <v>193</v>
      </c>
      <c r="GD226" s="9" t="s">
        <v>209</v>
      </c>
      <c r="GE226" s="11" t="s">
        <v>193</v>
      </c>
      <c r="GF226" s="9"/>
      <c r="GH226" s="9"/>
      <c r="GI226" s="11" t="s">
        <v>134</v>
      </c>
      <c r="GJ226" s="9" t="s">
        <v>160</v>
      </c>
      <c r="GK226" s="11">
        <v>0</v>
      </c>
      <c r="GL226" s="9" t="s">
        <v>605</v>
      </c>
      <c r="GO226" s="11" t="s">
        <v>135</v>
      </c>
      <c r="GP226" s="12"/>
      <c r="GQ226" s="22" t="str">
        <f t="shared" si="71"/>
        <v>OK</v>
      </c>
      <c r="GR226" s="9" t="s">
        <v>173</v>
      </c>
      <c r="GT226" s="9" t="s">
        <v>184</v>
      </c>
      <c r="GZ226" s="9" t="s">
        <v>134</v>
      </c>
      <c r="HA226" s="11" t="s">
        <v>160</v>
      </c>
      <c r="HB226" s="9" t="s">
        <v>605</v>
      </c>
      <c r="HE226" s="21">
        <v>15000</v>
      </c>
      <c r="HF226" s="17" t="str">
        <f t="shared" si="72"/>
        <v>OK</v>
      </c>
      <c r="HG226" s="11" t="s">
        <v>247</v>
      </c>
      <c r="HM226" s="21"/>
      <c r="HN226" s="17" t="str">
        <f t="shared" si="73"/>
        <v>OK</v>
      </c>
      <c r="HQ226" s="11" t="s">
        <v>135</v>
      </c>
      <c r="HY226" s="19" t="str">
        <f t="shared" si="74"/>
        <v>OK</v>
      </c>
      <c r="HZ226" s="9" t="s">
        <v>134</v>
      </c>
      <c r="IA226" s="11" t="s">
        <v>272</v>
      </c>
      <c r="ID226" s="9" t="s">
        <v>209</v>
      </c>
      <c r="IE226" s="11" t="s">
        <v>134</v>
      </c>
      <c r="IF226" s="23">
        <v>41876</v>
      </c>
      <c r="IG226" s="23">
        <v>41876</v>
      </c>
      <c r="IH226" s="23">
        <v>41877</v>
      </c>
      <c r="II226" s="23">
        <v>41882</v>
      </c>
      <c r="IJ226" s="23">
        <v>41890</v>
      </c>
      <c r="IK226" s="23">
        <v>41897</v>
      </c>
    </row>
    <row r="227" spans="1:245" ht="15.75" thickBot="1" x14ac:dyDescent="0.3">
      <c r="A227" s="8" t="s">
        <v>570</v>
      </c>
      <c r="B227" s="9" t="s">
        <v>69</v>
      </c>
      <c r="C227" s="55">
        <v>2507507</v>
      </c>
      <c r="D227" s="9" t="s">
        <v>608</v>
      </c>
      <c r="E227" s="10" t="s">
        <v>85</v>
      </c>
      <c r="AH227" s="33">
        <f t="shared" si="67"/>
        <v>1</v>
      </c>
      <c r="AI227" s="11" t="s">
        <v>610</v>
      </c>
      <c r="AJ227" s="9" t="s">
        <v>90</v>
      </c>
      <c r="BM227" s="34">
        <f t="shared" si="58"/>
        <v>1</v>
      </c>
      <c r="BN227" s="9" t="s">
        <v>104</v>
      </c>
      <c r="BO227" s="11" t="s">
        <v>113</v>
      </c>
      <c r="BP227" s="9" t="s">
        <v>119</v>
      </c>
      <c r="BQ227" s="11" t="s">
        <v>135</v>
      </c>
      <c r="BR227" s="9" t="s">
        <v>135</v>
      </c>
      <c r="CC227" s="11" t="s">
        <v>145</v>
      </c>
      <c r="CD227" s="9" t="s">
        <v>135</v>
      </c>
      <c r="CE227" s="20"/>
      <c r="CF227" s="16">
        <f t="shared" si="59"/>
        <v>0</v>
      </c>
      <c r="CG227" s="20"/>
      <c r="CH227" s="16">
        <f t="shared" si="68"/>
        <v>0</v>
      </c>
      <c r="CI227" s="20"/>
      <c r="CJ227" s="16">
        <f t="shared" si="69"/>
        <v>0</v>
      </c>
      <c r="CK227" s="11" t="s">
        <v>609</v>
      </c>
      <c r="CL227" s="9" t="s">
        <v>334</v>
      </c>
      <c r="CM227" s="11" t="s">
        <v>134</v>
      </c>
      <c r="CN227" s="9" t="s">
        <v>161</v>
      </c>
      <c r="CT227" s="12"/>
      <c r="CW227" s="67"/>
      <c r="CZ227" s="9" t="s">
        <v>187</v>
      </c>
      <c r="DA227" s="11" t="s">
        <v>190</v>
      </c>
      <c r="DC227" s="11" t="s">
        <v>334</v>
      </c>
      <c r="DD227" s="9" t="s">
        <v>193</v>
      </c>
      <c r="DH227" s="9" t="s">
        <v>209</v>
      </c>
      <c r="DI227" s="11" t="s">
        <v>134</v>
      </c>
      <c r="DJ227" s="9" t="s">
        <v>161</v>
      </c>
      <c r="DP227" s="12"/>
      <c r="DQ227" s="35" t="str">
        <f t="shared" si="57"/>
        <v>OK</v>
      </c>
      <c r="DW227" s="11" t="s">
        <v>187</v>
      </c>
      <c r="DX227" s="9" t="s">
        <v>190</v>
      </c>
      <c r="DZ227" s="9" t="s">
        <v>134</v>
      </c>
      <c r="EA227" s="11" t="s">
        <v>161</v>
      </c>
      <c r="EE227" s="21"/>
      <c r="EG227" s="11" t="s">
        <v>190</v>
      </c>
      <c r="EL227" s="12"/>
      <c r="EO227" s="11" t="s">
        <v>135</v>
      </c>
      <c r="EW227" s="10" t="s">
        <v>269</v>
      </c>
      <c r="EX227" s="9" t="s">
        <v>608</v>
      </c>
      <c r="EY227" s="11" t="s">
        <v>361</v>
      </c>
      <c r="EZ227" s="9" t="s">
        <v>610</v>
      </c>
      <c r="FA227" s="11" t="s">
        <v>360</v>
      </c>
      <c r="FB227" s="9" t="s">
        <v>610</v>
      </c>
      <c r="FR227" s="16" t="str">
        <f t="shared" si="70"/>
        <v>PB</v>
      </c>
      <c r="FS227" s="11" t="s">
        <v>596</v>
      </c>
      <c r="FT227" s="9" t="s">
        <v>276</v>
      </c>
      <c r="FU227" s="11" t="s">
        <v>276</v>
      </c>
      <c r="FV227" s="9" t="s">
        <v>193</v>
      </c>
      <c r="GD227" s="9" t="s">
        <v>209</v>
      </c>
      <c r="GE227" s="11" t="s">
        <v>193</v>
      </c>
      <c r="GF227" s="9"/>
      <c r="GH227" s="9"/>
      <c r="GI227" s="11" t="s">
        <v>134</v>
      </c>
      <c r="GJ227" s="9" t="s">
        <v>161</v>
      </c>
      <c r="GP227" s="12"/>
      <c r="GQ227" s="22" t="str">
        <f t="shared" si="71"/>
        <v>OK</v>
      </c>
      <c r="GW227" s="11" t="s">
        <v>187</v>
      </c>
      <c r="GX227" s="9" t="s">
        <v>190</v>
      </c>
      <c r="GZ227" s="9" t="s">
        <v>134</v>
      </c>
      <c r="HA227" s="11" t="s">
        <v>161</v>
      </c>
      <c r="HE227" s="21"/>
      <c r="HF227" s="17" t="str">
        <f t="shared" si="72"/>
        <v>OK</v>
      </c>
      <c r="HH227" s="9" t="s">
        <v>190</v>
      </c>
      <c r="HM227" s="21"/>
      <c r="HN227" s="17" t="str">
        <f t="shared" si="73"/>
        <v>OK</v>
      </c>
      <c r="HQ227" s="11" t="s">
        <v>135</v>
      </c>
      <c r="HY227" s="19" t="str">
        <f t="shared" si="74"/>
        <v>OK</v>
      </c>
      <c r="HZ227" s="9" t="s">
        <v>135</v>
      </c>
      <c r="IE227" s="11" t="s">
        <v>134</v>
      </c>
      <c r="IF227" s="23">
        <v>41880</v>
      </c>
      <c r="IG227" s="23">
        <v>41880</v>
      </c>
      <c r="IH227" s="23">
        <v>41881</v>
      </c>
      <c r="II227" s="23">
        <v>41898</v>
      </c>
      <c r="IJ227" s="23">
        <v>41907</v>
      </c>
      <c r="IK227" s="23">
        <v>41911</v>
      </c>
    </row>
    <row r="228" spans="1:245" ht="15.75" thickBot="1" x14ac:dyDescent="0.3">
      <c r="A228" s="8" t="s">
        <v>571</v>
      </c>
      <c r="B228" s="9" t="s">
        <v>69</v>
      </c>
      <c r="C228" s="56">
        <v>2507507</v>
      </c>
      <c r="D228" s="9" t="s">
        <v>594</v>
      </c>
      <c r="E228" s="10" t="s">
        <v>85</v>
      </c>
      <c r="J228" s="9" t="s">
        <v>593</v>
      </c>
      <c r="K228" s="11" t="s">
        <v>83</v>
      </c>
      <c r="L228" s="9" t="s">
        <v>95</v>
      </c>
      <c r="M228" s="11" t="s">
        <v>509</v>
      </c>
      <c r="N228" s="9" t="s">
        <v>594</v>
      </c>
      <c r="AH228" s="33">
        <f t="shared" si="67"/>
        <v>2</v>
      </c>
      <c r="AI228" s="11" t="s">
        <v>612</v>
      </c>
      <c r="AJ228" s="9" t="s">
        <v>87</v>
      </c>
      <c r="BM228" s="34">
        <f t="shared" si="58"/>
        <v>1</v>
      </c>
      <c r="BN228" s="9" t="s">
        <v>105</v>
      </c>
      <c r="BP228" s="9" t="s">
        <v>119</v>
      </c>
      <c r="BQ228" s="11" t="s">
        <v>135</v>
      </c>
      <c r="BR228" s="9" t="s">
        <v>135</v>
      </c>
      <c r="CC228" s="11" t="s">
        <v>145</v>
      </c>
      <c r="CD228" s="9" t="s">
        <v>135</v>
      </c>
      <c r="CE228" s="20"/>
      <c r="CF228" s="16">
        <f t="shared" si="59"/>
        <v>0</v>
      </c>
      <c r="CG228" s="20"/>
      <c r="CH228" s="16">
        <f t="shared" si="68"/>
        <v>0</v>
      </c>
      <c r="CI228" s="20"/>
      <c r="CJ228" s="16">
        <f t="shared" si="69"/>
        <v>0</v>
      </c>
      <c r="CK228" s="11" t="s">
        <v>611</v>
      </c>
      <c r="CL228" s="9" t="s">
        <v>334</v>
      </c>
      <c r="CM228" s="11" t="s">
        <v>134</v>
      </c>
      <c r="CN228" s="9" t="s">
        <v>161</v>
      </c>
      <c r="CT228" s="12"/>
      <c r="CW228" s="67"/>
      <c r="CZ228" s="9" t="s">
        <v>2057</v>
      </c>
      <c r="DC228" s="11" t="s">
        <v>334</v>
      </c>
      <c r="DD228" s="9" t="s">
        <v>193</v>
      </c>
      <c r="DH228" s="9" t="s">
        <v>209</v>
      </c>
      <c r="DI228" s="11" t="s">
        <v>134</v>
      </c>
      <c r="DJ228" s="9" t="s">
        <v>161</v>
      </c>
      <c r="DP228" s="12"/>
      <c r="DQ228" s="35" t="str">
        <f t="shared" si="57"/>
        <v>OK</v>
      </c>
      <c r="DW228" s="11" t="s">
        <v>2057</v>
      </c>
      <c r="DZ228" s="9" t="s">
        <v>135</v>
      </c>
      <c r="EE228" s="21"/>
      <c r="EL228" s="12"/>
      <c r="EO228" s="11" t="s">
        <v>135</v>
      </c>
      <c r="EW228" s="10" t="s">
        <v>269</v>
      </c>
      <c r="EX228" s="9" t="s">
        <v>594</v>
      </c>
      <c r="EY228" s="11" t="s">
        <v>361</v>
      </c>
      <c r="EZ228" s="9" t="s">
        <v>593</v>
      </c>
      <c r="FA228" s="11" t="s">
        <v>361</v>
      </c>
      <c r="FB228" s="9" t="s">
        <v>612</v>
      </c>
      <c r="FC228" s="11" t="s">
        <v>360</v>
      </c>
      <c r="FR228" s="16" t="str">
        <f t="shared" si="70"/>
        <v>PB</v>
      </c>
      <c r="FS228" s="11" t="s">
        <v>596</v>
      </c>
      <c r="FT228" s="9" t="s">
        <v>276</v>
      </c>
      <c r="FU228" s="11" t="s">
        <v>276</v>
      </c>
      <c r="FV228" s="9" t="s">
        <v>193</v>
      </c>
      <c r="GD228" s="9" t="s">
        <v>209</v>
      </c>
      <c r="GE228" s="11" t="s">
        <v>193</v>
      </c>
      <c r="GF228" s="9"/>
      <c r="GH228" s="9"/>
      <c r="GI228" s="11" t="s">
        <v>134</v>
      </c>
      <c r="GJ228" s="9" t="s">
        <v>161</v>
      </c>
      <c r="GP228" s="12"/>
      <c r="GQ228" s="22" t="str">
        <f t="shared" si="71"/>
        <v>OK</v>
      </c>
      <c r="GW228" s="11" t="s">
        <v>190</v>
      </c>
      <c r="GZ228" s="9" t="s">
        <v>135</v>
      </c>
      <c r="HE228" s="21"/>
      <c r="HF228" s="17" t="str">
        <f t="shared" si="72"/>
        <v>OK</v>
      </c>
      <c r="HM228" s="21"/>
      <c r="HN228" s="17" t="str">
        <f t="shared" si="73"/>
        <v>OK</v>
      </c>
      <c r="HQ228" s="11" t="s">
        <v>135</v>
      </c>
      <c r="HY228" s="19" t="str">
        <f t="shared" si="74"/>
        <v>OK</v>
      </c>
      <c r="HZ228" s="9" t="s">
        <v>135</v>
      </c>
      <c r="IE228" s="11" t="s">
        <v>134</v>
      </c>
      <c r="IF228" s="23">
        <v>41884</v>
      </c>
      <c r="IG228" s="23">
        <v>41884</v>
      </c>
      <c r="IH228" s="23">
        <v>41884</v>
      </c>
      <c r="II228" s="23">
        <v>41901</v>
      </c>
      <c r="IJ228" s="23">
        <v>41911</v>
      </c>
      <c r="IK228" s="23">
        <v>41915</v>
      </c>
    </row>
    <row r="229" spans="1:245" ht="15.75" thickBot="1" x14ac:dyDescent="0.3">
      <c r="A229" s="8" t="s">
        <v>572</v>
      </c>
      <c r="B229" s="9" t="s">
        <v>69</v>
      </c>
      <c r="C229" s="57">
        <v>2507507</v>
      </c>
      <c r="D229" s="9" t="s">
        <v>614</v>
      </c>
      <c r="E229" s="10" t="s">
        <v>83</v>
      </c>
      <c r="F229" s="9" t="s">
        <v>97</v>
      </c>
      <c r="G229" s="10" t="s">
        <v>413</v>
      </c>
      <c r="H229" s="9" t="s">
        <v>615</v>
      </c>
      <c r="AH229" s="33">
        <f t="shared" si="67"/>
        <v>1</v>
      </c>
      <c r="AI229" s="11" t="s">
        <v>2050</v>
      </c>
      <c r="AJ229" s="9" t="s">
        <v>91</v>
      </c>
      <c r="BM229" s="34">
        <f t="shared" si="58"/>
        <v>1</v>
      </c>
      <c r="BN229" s="9" t="s">
        <v>111</v>
      </c>
      <c r="BP229" s="9" t="s">
        <v>119</v>
      </c>
      <c r="BQ229" s="11" t="s">
        <v>135</v>
      </c>
      <c r="BR229" s="9" t="s">
        <v>135</v>
      </c>
      <c r="CC229" s="11" t="s">
        <v>145</v>
      </c>
      <c r="CE229" s="20"/>
      <c r="CF229" s="16">
        <f t="shared" si="59"/>
        <v>0</v>
      </c>
      <c r="CG229" s="20"/>
      <c r="CH229" s="16">
        <f t="shared" si="68"/>
        <v>0</v>
      </c>
      <c r="CI229" s="20"/>
      <c r="CJ229" s="16">
        <f t="shared" si="69"/>
        <v>0</v>
      </c>
      <c r="CK229" s="11" t="s">
        <v>613</v>
      </c>
      <c r="CL229" s="9" t="s">
        <v>335</v>
      </c>
      <c r="CT229" s="12"/>
      <c r="CW229" s="67"/>
      <c r="DC229" s="11" t="s">
        <v>334</v>
      </c>
      <c r="DD229" s="9" t="s">
        <v>193</v>
      </c>
      <c r="DH229" s="9" t="s">
        <v>227</v>
      </c>
      <c r="DI229" s="11" t="s">
        <v>135</v>
      </c>
      <c r="DP229" s="12"/>
      <c r="DQ229" s="35" t="str">
        <f t="shared" si="57"/>
        <v>OK</v>
      </c>
      <c r="DZ229" s="9" t="s">
        <v>135</v>
      </c>
      <c r="EE229" s="21"/>
      <c r="EL229" s="12"/>
      <c r="EO229" s="11" t="s">
        <v>134</v>
      </c>
      <c r="EP229" s="9" t="s">
        <v>161</v>
      </c>
      <c r="EW229" s="10" t="s">
        <v>269</v>
      </c>
      <c r="EX229" s="9" t="s">
        <v>614</v>
      </c>
      <c r="EY229" s="11" t="s">
        <v>361</v>
      </c>
      <c r="EZ229" s="9" t="s">
        <v>616</v>
      </c>
      <c r="FA229" s="11" t="s">
        <v>360</v>
      </c>
      <c r="FR229" s="16" t="str">
        <f t="shared" si="70"/>
        <v>PB</v>
      </c>
      <c r="FS229" s="11" t="s">
        <v>607</v>
      </c>
      <c r="FT229" s="9" t="s">
        <v>276</v>
      </c>
      <c r="FU229" s="11" t="s">
        <v>276</v>
      </c>
      <c r="FV229" s="9" t="s">
        <v>193</v>
      </c>
      <c r="GD229" s="9" t="s">
        <v>209</v>
      </c>
      <c r="GE229" s="11" t="s">
        <v>193</v>
      </c>
      <c r="GF229" s="9"/>
      <c r="GH229" s="9"/>
      <c r="GI229" s="11" t="s">
        <v>135</v>
      </c>
      <c r="GP229" s="12"/>
      <c r="GQ229" s="22" t="str">
        <f t="shared" si="71"/>
        <v>OK</v>
      </c>
      <c r="GZ229" s="9" t="s">
        <v>135</v>
      </c>
      <c r="HE229" s="21"/>
      <c r="HF229" s="17" t="str">
        <f t="shared" si="72"/>
        <v>OK</v>
      </c>
      <c r="HM229" s="21"/>
      <c r="HN229" s="17" t="str">
        <f t="shared" si="73"/>
        <v>OK</v>
      </c>
      <c r="HQ229" s="11" t="s">
        <v>134</v>
      </c>
      <c r="HR229" s="9" t="s">
        <v>161</v>
      </c>
      <c r="HY229" s="19" t="str">
        <f t="shared" si="74"/>
        <v>OK</v>
      </c>
      <c r="HZ229" s="9" t="s">
        <v>134</v>
      </c>
      <c r="IA229" s="11" t="s">
        <v>270</v>
      </c>
      <c r="ID229" s="9" t="s">
        <v>209</v>
      </c>
      <c r="IE229" s="11" t="s">
        <v>134</v>
      </c>
      <c r="IF229" s="23">
        <v>41892</v>
      </c>
      <c r="IG229" s="23">
        <v>41892</v>
      </c>
      <c r="IH229" s="23"/>
      <c r="II229" s="23">
        <v>41894</v>
      </c>
      <c r="IJ229" s="23">
        <v>41897</v>
      </c>
      <c r="IK229" s="23">
        <v>42062</v>
      </c>
    </row>
    <row r="230" spans="1:245" ht="15.75" thickBot="1" x14ac:dyDescent="0.3">
      <c r="A230" s="20" t="s">
        <v>573</v>
      </c>
      <c r="B230" s="9" t="s">
        <v>69</v>
      </c>
      <c r="C230" s="68">
        <v>2507507</v>
      </c>
      <c r="D230" s="9" t="s">
        <v>614</v>
      </c>
      <c r="E230" s="10" t="s">
        <v>83</v>
      </c>
      <c r="F230" s="9" t="s">
        <v>97</v>
      </c>
      <c r="G230" s="10" t="s">
        <v>413</v>
      </c>
      <c r="H230" s="9" t="s">
        <v>615</v>
      </c>
      <c r="AH230" s="33">
        <f t="shared" si="67"/>
        <v>1</v>
      </c>
      <c r="AI230" t="s">
        <v>2063</v>
      </c>
      <c r="AJ230" s="9" t="s">
        <v>91</v>
      </c>
      <c r="BM230" s="34">
        <f t="shared" si="58"/>
        <v>1</v>
      </c>
      <c r="BN230" s="9" t="s">
        <v>111</v>
      </c>
      <c r="BP230" s="9" t="s">
        <v>119</v>
      </c>
      <c r="BQ230" s="11" t="s">
        <v>135</v>
      </c>
      <c r="BR230" s="9" t="s">
        <v>135</v>
      </c>
      <c r="CC230" s="11" t="s">
        <v>145</v>
      </c>
      <c r="CE230" s="20"/>
      <c r="CF230" s="16">
        <f t="shared" si="59"/>
        <v>0</v>
      </c>
      <c r="CG230" s="20"/>
      <c r="CH230" s="16">
        <f t="shared" si="68"/>
        <v>0</v>
      </c>
      <c r="CI230" s="20"/>
      <c r="CJ230" s="16">
        <f t="shared" si="69"/>
        <v>0</v>
      </c>
      <c r="CK230" s="11" t="s">
        <v>2064</v>
      </c>
      <c r="CL230" s="9" t="s">
        <v>335</v>
      </c>
      <c r="CT230" s="12"/>
      <c r="CW230" s="67"/>
      <c r="DC230" s="11" t="s">
        <v>334</v>
      </c>
      <c r="DD230" s="9" t="s">
        <v>193</v>
      </c>
      <c r="DH230" s="9" t="s">
        <v>227</v>
      </c>
      <c r="DI230" s="11" t="s">
        <v>135</v>
      </c>
      <c r="DP230" s="12"/>
      <c r="DQ230" s="35" t="str">
        <f t="shared" si="57"/>
        <v>OK</v>
      </c>
      <c r="DZ230" s="9" t="s">
        <v>135</v>
      </c>
      <c r="EE230" s="21"/>
      <c r="EL230" s="12"/>
      <c r="EO230" s="11" t="s">
        <v>134</v>
      </c>
      <c r="EP230" s="9" t="s">
        <v>161</v>
      </c>
      <c r="EW230" s="10" t="s">
        <v>269</v>
      </c>
      <c r="EX230" s="9" t="s">
        <v>614</v>
      </c>
      <c r="EY230" s="11" t="s">
        <v>361</v>
      </c>
      <c r="FA230" s="11" t="s">
        <v>360</v>
      </c>
      <c r="FR230" s="16" t="str">
        <f t="shared" si="70"/>
        <v>PB</v>
      </c>
      <c r="FS230" s="11" t="s">
        <v>607</v>
      </c>
      <c r="FT230" s="9" t="s">
        <v>276</v>
      </c>
      <c r="FU230" s="11" t="s">
        <v>276</v>
      </c>
      <c r="FV230" s="9" t="s">
        <v>193</v>
      </c>
      <c r="GD230" s="9" t="s">
        <v>209</v>
      </c>
      <c r="GE230" s="11" t="s">
        <v>193</v>
      </c>
      <c r="GF230" s="9"/>
      <c r="GH230" s="9"/>
      <c r="GI230" s="11" t="s">
        <v>135</v>
      </c>
      <c r="GP230" s="12"/>
      <c r="GQ230" s="22" t="str">
        <f t="shared" si="71"/>
        <v>OK</v>
      </c>
      <c r="GZ230" s="9" t="s">
        <v>135</v>
      </c>
      <c r="HE230" s="21"/>
      <c r="HF230" s="17" t="str">
        <f t="shared" si="72"/>
        <v>OK</v>
      </c>
      <c r="HM230" s="21"/>
      <c r="HN230" s="17" t="str">
        <f t="shared" si="73"/>
        <v>OK</v>
      </c>
      <c r="HQ230" s="11" t="s">
        <v>134</v>
      </c>
      <c r="HR230" s="9" t="s">
        <v>161</v>
      </c>
      <c r="HY230" s="19" t="str">
        <f t="shared" si="74"/>
        <v>OK</v>
      </c>
      <c r="HZ230" s="9" t="s">
        <v>134</v>
      </c>
      <c r="IA230" s="11" t="s">
        <v>270</v>
      </c>
      <c r="ID230" s="9" t="s">
        <v>209</v>
      </c>
      <c r="IE230" s="11" t="s">
        <v>134</v>
      </c>
      <c r="IF230" s="23">
        <v>41892</v>
      </c>
      <c r="IG230" s="23">
        <v>41892</v>
      </c>
      <c r="IH230" s="23"/>
      <c r="II230" s="23">
        <v>41894</v>
      </c>
      <c r="IJ230" s="23">
        <v>41897</v>
      </c>
      <c r="IK230" s="23">
        <v>42065</v>
      </c>
    </row>
    <row r="231" spans="1:245" ht="15.75" thickBot="1" x14ac:dyDescent="0.3">
      <c r="A231" s="20" t="s">
        <v>574</v>
      </c>
      <c r="B231" s="9" t="s">
        <v>69</v>
      </c>
      <c r="C231" s="68">
        <v>2507507</v>
      </c>
      <c r="D231" s="9" t="s">
        <v>614</v>
      </c>
      <c r="E231" s="10" t="s">
        <v>83</v>
      </c>
      <c r="F231" s="9" t="s">
        <v>97</v>
      </c>
      <c r="G231" s="10" t="s">
        <v>413</v>
      </c>
      <c r="H231" s="9" t="s">
        <v>615</v>
      </c>
      <c r="AH231" s="33">
        <f t="shared" si="67"/>
        <v>1</v>
      </c>
      <c r="AI231" t="s">
        <v>2065</v>
      </c>
      <c r="AJ231" s="9" t="s">
        <v>88</v>
      </c>
      <c r="BM231" s="34">
        <f t="shared" si="58"/>
        <v>1</v>
      </c>
      <c r="BN231" s="9" t="s">
        <v>106</v>
      </c>
      <c r="BP231" s="9" t="s">
        <v>119</v>
      </c>
      <c r="BQ231" s="11" t="s">
        <v>135</v>
      </c>
      <c r="BR231" s="9" t="s">
        <v>135</v>
      </c>
      <c r="CC231" s="11" t="s">
        <v>145</v>
      </c>
      <c r="CE231" s="20"/>
      <c r="CF231" s="16">
        <f t="shared" si="59"/>
        <v>0</v>
      </c>
      <c r="CG231" s="20"/>
      <c r="CH231" s="16">
        <f t="shared" si="68"/>
        <v>0</v>
      </c>
      <c r="CI231" s="20"/>
      <c r="CJ231" s="16">
        <f t="shared" si="69"/>
        <v>0</v>
      </c>
      <c r="CK231" s="11" t="s">
        <v>2066</v>
      </c>
      <c r="CL231" s="9" t="s">
        <v>335</v>
      </c>
      <c r="CT231" s="12"/>
      <c r="CW231" s="67"/>
      <c r="DC231" s="11" t="s">
        <v>334</v>
      </c>
      <c r="DD231" s="9" t="s">
        <v>193</v>
      </c>
      <c r="DH231" s="9" t="s">
        <v>227</v>
      </c>
      <c r="DI231" s="11" t="s">
        <v>135</v>
      </c>
      <c r="DP231" s="12"/>
      <c r="DQ231" s="35" t="str">
        <f t="shared" si="57"/>
        <v>OK</v>
      </c>
      <c r="DZ231" s="9" t="s">
        <v>135</v>
      </c>
      <c r="EE231" s="21"/>
      <c r="EL231" s="12"/>
      <c r="EO231" s="11" t="s">
        <v>134</v>
      </c>
      <c r="EP231" s="9" t="s">
        <v>161</v>
      </c>
      <c r="EW231" s="10" t="s">
        <v>269</v>
      </c>
      <c r="EX231" s="9" t="s">
        <v>614</v>
      </c>
      <c r="EY231" s="11" t="s">
        <v>361</v>
      </c>
      <c r="FA231" s="11" t="s">
        <v>360</v>
      </c>
      <c r="FR231" s="16" t="str">
        <f t="shared" si="70"/>
        <v>PB</v>
      </c>
      <c r="FS231" s="11" t="s">
        <v>607</v>
      </c>
      <c r="FT231" s="9" t="s">
        <v>276</v>
      </c>
      <c r="FU231" s="11" t="s">
        <v>276</v>
      </c>
      <c r="FV231" s="9" t="s">
        <v>193</v>
      </c>
      <c r="GD231" s="9" t="s">
        <v>209</v>
      </c>
      <c r="GF231" s="9"/>
      <c r="GH231" s="9"/>
      <c r="GI231" s="11" t="s">
        <v>135</v>
      </c>
      <c r="GP231" s="12"/>
      <c r="GQ231" s="22" t="str">
        <f t="shared" si="71"/>
        <v>OK</v>
      </c>
      <c r="GZ231" s="9" t="s">
        <v>135</v>
      </c>
      <c r="HE231" s="21"/>
      <c r="HF231" s="17" t="str">
        <f t="shared" si="72"/>
        <v>OK</v>
      </c>
      <c r="HM231" s="21"/>
      <c r="HN231" s="17" t="str">
        <f t="shared" si="73"/>
        <v>OK</v>
      </c>
      <c r="HQ231" s="11" t="s">
        <v>134</v>
      </c>
      <c r="HR231" s="9" t="s">
        <v>161</v>
      </c>
      <c r="HY231" s="19" t="str">
        <f t="shared" si="74"/>
        <v>OK</v>
      </c>
      <c r="HZ231" s="9" t="s">
        <v>134</v>
      </c>
      <c r="IA231" s="11" t="s">
        <v>270</v>
      </c>
      <c r="ID231" s="9" t="s">
        <v>209</v>
      </c>
      <c r="IE231" s="11" t="s">
        <v>134</v>
      </c>
      <c r="IF231" s="23">
        <v>41892</v>
      </c>
      <c r="IG231" s="23">
        <v>41892</v>
      </c>
      <c r="IH231" s="23"/>
      <c r="II231" s="23">
        <v>41894</v>
      </c>
      <c r="IJ231" s="23">
        <v>41897</v>
      </c>
      <c r="IK231" s="23">
        <v>42065</v>
      </c>
    </row>
    <row r="232" spans="1:245" ht="15.75" thickBot="1" x14ac:dyDescent="0.3">
      <c r="A232" s="20" t="s">
        <v>575</v>
      </c>
      <c r="B232" s="9" t="s">
        <v>69</v>
      </c>
      <c r="C232" s="68">
        <v>2507507</v>
      </c>
      <c r="D232" s="9" t="s">
        <v>614</v>
      </c>
      <c r="E232" s="10" t="s">
        <v>83</v>
      </c>
      <c r="F232" s="9" t="s">
        <v>97</v>
      </c>
      <c r="G232" s="10" t="s">
        <v>413</v>
      </c>
      <c r="H232" s="9" t="s">
        <v>615</v>
      </c>
      <c r="AH232" s="33">
        <f t="shared" si="67"/>
        <v>1</v>
      </c>
      <c r="AI232" t="s">
        <v>2067</v>
      </c>
      <c r="AJ232" s="9" t="s">
        <v>88</v>
      </c>
      <c r="BM232" s="34">
        <f t="shared" si="58"/>
        <v>1</v>
      </c>
      <c r="BN232" s="9" t="s">
        <v>106</v>
      </c>
      <c r="BP232" s="9" t="s">
        <v>119</v>
      </c>
      <c r="BQ232" s="11" t="s">
        <v>135</v>
      </c>
      <c r="BR232" s="9" t="s">
        <v>135</v>
      </c>
      <c r="CC232" s="11" t="s">
        <v>145</v>
      </c>
      <c r="CE232" s="20"/>
      <c r="CF232" s="16">
        <f t="shared" si="59"/>
        <v>0</v>
      </c>
      <c r="CG232" s="20"/>
      <c r="CH232" s="16">
        <f t="shared" si="68"/>
        <v>0</v>
      </c>
      <c r="CI232" s="20"/>
      <c r="CJ232" s="16">
        <f t="shared" si="69"/>
        <v>0</v>
      </c>
      <c r="CK232" s="11" t="s">
        <v>2068</v>
      </c>
      <c r="CL232" s="9" t="s">
        <v>335</v>
      </c>
      <c r="CT232" s="12"/>
      <c r="CW232" s="67"/>
      <c r="DC232" s="11" t="s">
        <v>334</v>
      </c>
      <c r="DD232" s="9" t="s">
        <v>193</v>
      </c>
      <c r="DH232" s="9" t="s">
        <v>227</v>
      </c>
      <c r="DI232" s="11" t="s">
        <v>135</v>
      </c>
      <c r="DP232" s="12"/>
      <c r="DQ232" s="35" t="str">
        <f t="shared" si="57"/>
        <v>OK</v>
      </c>
      <c r="DZ232" s="9" t="s">
        <v>135</v>
      </c>
      <c r="EE232" s="21"/>
      <c r="EL232" s="12"/>
      <c r="EO232" s="11" t="s">
        <v>134</v>
      </c>
      <c r="EP232" s="9" t="s">
        <v>161</v>
      </c>
      <c r="EW232" s="10" t="s">
        <v>269</v>
      </c>
      <c r="EX232" s="9" t="s">
        <v>614</v>
      </c>
      <c r="EY232" s="11" t="s">
        <v>361</v>
      </c>
      <c r="FA232" s="11" t="s">
        <v>360</v>
      </c>
      <c r="FR232" s="16" t="str">
        <f t="shared" si="70"/>
        <v>PB</v>
      </c>
      <c r="FS232" s="11" t="s">
        <v>607</v>
      </c>
      <c r="FT232" s="9" t="s">
        <v>276</v>
      </c>
      <c r="FU232" s="11" t="s">
        <v>276</v>
      </c>
      <c r="FV232" s="9" t="s">
        <v>193</v>
      </c>
      <c r="GD232" s="9" t="s">
        <v>209</v>
      </c>
      <c r="GF232" s="9"/>
      <c r="GH232" s="9"/>
      <c r="GI232" s="11" t="s">
        <v>135</v>
      </c>
      <c r="GP232" s="12"/>
      <c r="GQ232" s="22" t="str">
        <f t="shared" si="71"/>
        <v>OK</v>
      </c>
      <c r="GZ232" s="9" t="s">
        <v>135</v>
      </c>
      <c r="HE232" s="21"/>
      <c r="HF232" s="17" t="str">
        <f t="shared" si="72"/>
        <v>OK</v>
      </c>
      <c r="HM232" s="21"/>
      <c r="HN232" s="17" t="str">
        <f t="shared" si="73"/>
        <v>OK</v>
      </c>
      <c r="HQ232" s="11" t="s">
        <v>134</v>
      </c>
      <c r="HR232" s="9" t="s">
        <v>161</v>
      </c>
      <c r="HY232" s="19" t="str">
        <f t="shared" si="74"/>
        <v>OK</v>
      </c>
      <c r="HZ232" s="9" t="s">
        <v>134</v>
      </c>
      <c r="IA232" s="11" t="s">
        <v>270</v>
      </c>
      <c r="ID232" s="9" t="s">
        <v>209</v>
      </c>
      <c r="IE232" s="11" t="s">
        <v>134</v>
      </c>
      <c r="IF232" s="23">
        <v>41892</v>
      </c>
      <c r="IG232" s="23">
        <v>41892</v>
      </c>
      <c r="IH232" s="23"/>
      <c r="II232" s="23">
        <v>41894</v>
      </c>
      <c r="IJ232" s="23">
        <v>41897</v>
      </c>
      <c r="IK232" s="23">
        <v>42068</v>
      </c>
    </row>
    <row r="233" spans="1:245" ht="15.75" thickBot="1" x14ac:dyDescent="0.3">
      <c r="A233" s="20" t="s">
        <v>576</v>
      </c>
      <c r="B233" s="9" t="s">
        <v>69</v>
      </c>
      <c r="C233" s="68">
        <v>2507507</v>
      </c>
      <c r="D233" s="9" t="s">
        <v>614</v>
      </c>
      <c r="E233" s="10" t="s">
        <v>83</v>
      </c>
      <c r="F233" s="9" t="s">
        <v>97</v>
      </c>
      <c r="G233" s="10" t="s">
        <v>413</v>
      </c>
      <c r="H233" s="9" t="s">
        <v>615</v>
      </c>
      <c r="AH233" s="33">
        <f t="shared" si="67"/>
        <v>1</v>
      </c>
      <c r="AI233" t="s">
        <v>2069</v>
      </c>
      <c r="AJ233" s="9" t="s">
        <v>88</v>
      </c>
      <c r="BM233" s="34">
        <f t="shared" si="58"/>
        <v>1</v>
      </c>
      <c r="BN233" s="9" t="s">
        <v>106</v>
      </c>
      <c r="BP233" s="9" t="s">
        <v>119</v>
      </c>
      <c r="BQ233" s="11" t="s">
        <v>135</v>
      </c>
      <c r="BR233" s="9" t="s">
        <v>135</v>
      </c>
      <c r="CC233" s="11" t="s">
        <v>145</v>
      </c>
      <c r="CE233" s="20"/>
      <c r="CF233" s="16">
        <f t="shared" si="59"/>
        <v>0</v>
      </c>
      <c r="CG233" s="20"/>
      <c r="CH233" s="16">
        <f t="shared" si="68"/>
        <v>0</v>
      </c>
      <c r="CI233" s="20"/>
      <c r="CJ233" s="16">
        <f t="shared" si="69"/>
        <v>0</v>
      </c>
      <c r="CK233" s="11" t="s">
        <v>2070</v>
      </c>
      <c r="CL233" s="9" t="s">
        <v>335</v>
      </c>
      <c r="CT233" s="12"/>
      <c r="CW233" s="67"/>
      <c r="DC233" s="11" t="s">
        <v>334</v>
      </c>
      <c r="DD233" s="9" t="s">
        <v>193</v>
      </c>
      <c r="DH233" s="9" t="s">
        <v>227</v>
      </c>
      <c r="DI233" s="11" t="s">
        <v>135</v>
      </c>
      <c r="DP233" s="12"/>
      <c r="DQ233" s="35" t="str">
        <f t="shared" si="57"/>
        <v>OK</v>
      </c>
      <c r="DZ233" s="9" t="s">
        <v>135</v>
      </c>
      <c r="EE233" s="21"/>
      <c r="EL233" s="12"/>
      <c r="EO233" s="11" t="s">
        <v>134</v>
      </c>
      <c r="EP233" s="9" t="s">
        <v>161</v>
      </c>
      <c r="EW233" s="10" t="s">
        <v>269</v>
      </c>
      <c r="EX233" s="9" t="s">
        <v>614</v>
      </c>
      <c r="EY233" s="11" t="s">
        <v>361</v>
      </c>
      <c r="FA233" s="11" t="s">
        <v>360</v>
      </c>
      <c r="FR233" s="16" t="str">
        <f t="shared" si="70"/>
        <v>PB</v>
      </c>
      <c r="FS233" s="11" t="s">
        <v>607</v>
      </c>
      <c r="FT233" s="9" t="s">
        <v>276</v>
      </c>
      <c r="FU233" s="11" t="s">
        <v>276</v>
      </c>
      <c r="FV233" s="9" t="s">
        <v>193</v>
      </c>
      <c r="GD233" s="9" t="s">
        <v>209</v>
      </c>
      <c r="GF233" s="9"/>
      <c r="GH233" s="9"/>
      <c r="GI233" s="11" t="s">
        <v>135</v>
      </c>
      <c r="GP233" s="12"/>
      <c r="GQ233" s="22" t="str">
        <f t="shared" si="71"/>
        <v>OK</v>
      </c>
      <c r="GZ233" s="9" t="s">
        <v>135</v>
      </c>
      <c r="HE233" s="21"/>
      <c r="HF233" s="17" t="str">
        <f t="shared" si="72"/>
        <v>OK</v>
      </c>
      <c r="HM233" s="21"/>
      <c r="HN233" s="17" t="str">
        <f t="shared" si="73"/>
        <v>OK</v>
      </c>
      <c r="HQ233" s="11" t="s">
        <v>134</v>
      </c>
      <c r="HR233" s="9" t="s">
        <v>161</v>
      </c>
      <c r="HY233" s="19" t="str">
        <f t="shared" si="74"/>
        <v>OK</v>
      </c>
      <c r="HZ233" s="9" t="s">
        <v>135</v>
      </c>
      <c r="IE233" s="11" t="s">
        <v>134</v>
      </c>
      <c r="IF233" s="23">
        <v>41892</v>
      </c>
      <c r="IG233" s="23">
        <v>41892</v>
      </c>
      <c r="IH233" s="23"/>
      <c r="II233" s="23">
        <v>41894</v>
      </c>
      <c r="IJ233" s="23">
        <v>41897</v>
      </c>
      <c r="IK233" s="23">
        <v>41898</v>
      </c>
    </row>
    <row r="234" spans="1:245" ht="15.75" thickBot="1" x14ac:dyDescent="0.3">
      <c r="A234" s="20" t="s">
        <v>577</v>
      </c>
      <c r="B234" s="9" t="s">
        <v>69</v>
      </c>
      <c r="C234" s="68">
        <v>2507507</v>
      </c>
      <c r="D234" s="9" t="s">
        <v>614</v>
      </c>
      <c r="E234" s="10" t="s">
        <v>83</v>
      </c>
      <c r="F234" s="9" t="s">
        <v>97</v>
      </c>
      <c r="G234" s="10" t="s">
        <v>413</v>
      </c>
      <c r="H234" s="9" t="s">
        <v>615</v>
      </c>
      <c r="AH234" s="33">
        <f t="shared" si="67"/>
        <v>1</v>
      </c>
      <c r="AI234" t="s">
        <v>2071</v>
      </c>
      <c r="AJ234" s="9" t="s">
        <v>89</v>
      </c>
      <c r="BM234" s="34">
        <f t="shared" si="58"/>
        <v>1</v>
      </c>
      <c r="BN234" s="9" t="s">
        <v>1539</v>
      </c>
      <c r="BP234" s="9" t="s">
        <v>119</v>
      </c>
      <c r="BQ234" s="11" t="s">
        <v>135</v>
      </c>
      <c r="BR234" s="9" t="s">
        <v>135</v>
      </c>
      <c r="CC234" s="11" t="s">
        <v>145</v>
      </c>
      <c r="CE234" s="20"/>
      <c r="CF234" s="16">
        <f t="shared" si="59"/>
        <v>0</v>
      </c>
      <c r="CG234" s="20"/>
      <c r="CH234" s="16">
        <f t="shared" si="68"/>
        <v>0</v>
      </c>
      <c r="CI234" s="20"/>
      <c r="CJ234" s="16">
        <f t="shared" si="69"/>
        <v>0</v>
      </c>
      <c r="CK234" s="11" t="s">
        <v>2072</v>
      </c>
      <c r="CL234" s="9" t="s">
        <v>335</v>
      </c>
      <c r="CT234" s="12"/>
      <c r="CW234" s="67"/>
      <c r="DC234" s="11" t="s">
        <v>334</v>
      </c>
      <c r="DD234" s="9" t="s">
        <v>193</v>
      </c>
      <c r="DH234" s="9" t="s">
        <v>227</v>
      </c>
      <c r="DI234" s="11" t="s">
        <v>135</v>
      </c>
      <c r="DP234" s="12"/>
      <c r="DQ234" s="35" t="str">
        <f t="shared" si="57"/>
        <v>OK</v>
      </c>
      <c r="DZ234" s="9" t="s">
        <v>135</v>
      </c>
      <c r="EE234" s="21"/>
      <c r="EL234" s="12"/>
      <c r="EO234" s="11" t="s">
        <v>134</v>
      </c>
      <c r="EP234" s="9" t="s">
        <v>161</v>
      </c>
      <c r="EW234" s="10" t="s">
        <v>269</v>
      </c>
      <c r="EX234" s="9" t="s">
        <v>614</v>
      </c>
      <c r="EY234" s="11" t="s">
        <v>361</v>
      </c>
      <c r="FA234" s="11" t="s">
        <v>360</v>
      </c>
      <c r="FR234" s="16" t="str">
        <f t="shared" si="70"/>
        <v>PB</v>
      </c>
      <c r="FS234" s="11" t="s">
        <v>607</v>
      </c>
      <c r="FT234" s="9" t="s">
        <v>276</v>
      </c>
      <c r="FU234" s="11" t="s">
        <v>276</v>
      </c>
      <c r="FV234" s="9" t="s">
        <v>193</v>
      </c>
      <c r="GD234" s="9" t="s">
        <v>209</v>
      </c>
      <c r="GF234" s="9"/>
      <c r="GH234" s="9"/>
      <c r="GI234" s="11" t="s">
        <v>135</v>
      </c>
      <c r="GP234" s="12"/>
      <c r="GQ234" s="22" t="str">
        <f t="shared" si="71"/>
        <v>OK</v>
      </c>
      <c r="GZ234" s="9" t="s">
        <v>135</v>
      </c>
      <c r="HE234" s="21"/>
      <c r="HF234" s="17" t="str">
        <f t="shared" si="72"/>
        <v>OK</v>
      </c>
      <c r="HM234" s="21"/>
      <c r="HN234" s="17" t="str">
        <f t="shared" si="73"/>
        <v>OK</v>
      </c>
      <c r="HQ234" s="11" t="s">
        <v>134</v>
      </c>
      <c r="HR234" s="9" t="s">
        <v>161</v>
      </c>
      <c r="HY234" s="19" t="str">
        <f t="shared" si="74"/>
        <v>OK</v>
      </c>
      <c r="HZ234" s="9" t="s">
        <v>134</v>
      </c>
      <c r="IA234" s="11" t="s">
        <v>270</v>
      </c>
      <c r="ID234" s="9" t="s">
        <v>209</v>
      </c>
      <c r="IE234" s="11" t="s">
        <v>134</v>
      </c>
      <c r="IF234" s="23">
        <v>41892</v>
      </c>
      <c r="IG234" s="23">
        <v>41892</v>
      </c>
      <c r="IH234" s="23"/>
      <c r="II234" s="23">
        <v>41894</v>
      </c>
      <c r="IJ234" s="23">
        <v>41897</v>
      </c>
      <c r="IK234" s="23">
        <v>42094</v>
      </c>
    </row>
    <row r="235" spans="1:245" ht="15.75" thickBot="1" x14ac:dyDescent="0.3">
      <c r="A235" s="8" t="s">
        <v>578</v>
      </c>
      <c r="B235" s="9" t="s">
        <v>69</v>
      </c>
      <c r="C235" s="57">
        <v>2507507</v>
      </c>
      <c r="D235" s="9" t="s">
        <v>594</v>
      </c>
      <c r="E235" s="10" t="s">
        <v>85</v>
      </c>
      <c r="J235" s="9" t="s">
        <v>593</v>
      </c>
      <c r="K235" s="11" t="s">
        <v>83</v>
      </c>
      <c r="L235" s="9" t="s">
        <v>95</v>
      </c>
      <c r="M235" s="11" t="s">
        <v>509</v>
      </c>
      <c r="N235" s="9" t="s">
        <v>594</v>
      </c>
      <c r="AH235" s="33">
        <f t="shared" si="67"/>
        <v>2</v>
      </c>
      <c r="AI235" s="11" t="s">
        <v>617</v>
      </c>
      <c r="AJ235" s="9" t="s">
        <v>87</v>
      </c>
      <c r="AO235" s="11" t="s">
        <v>505</v>
      </c>
      <c r="AP235" s="9" t="s">
        <v>86</v>
      </c>
      <c r="BM235" s="34">
        <f t="shared" si="58"/>
        <v>2</v>
      </c>
      <c r="BN235" s="9" t="s">
        <v>105</v>
      </c>
      <c r="BP235" s="9" t="s">
        <v>387</v>
      </c>
      <c r="BQ235" s="11" t="s">
        <v>135</v>
      </c>
      <c r="BR235" s="9" t="s">
        <v>135</v>
      </c>
      <c r="CC235" s="11" t="s">
        <v>145</v>
      </c>
      <c r="CD235" s="9" t="s">
        <v>135</v>
      </c>
      <c r="CE235" s="20"/>
      <c r="CF235" s="16">
        <f t="shared" si="59"/>
        <v>0</v>
      </c>
      <c r="CG235" s="20"/>
      <c r="CH235" s="16">
        <f t="shared" si="68"/>
        <v>0</v>
      </c>
      <c r="CI235" s="20"/>
      <c r="CJ235" s="16">
        <f t="shared" si="69"/>
        <v>0</v>
      </c>
      <c r="CK235" s="11" t="s">
        <v>618</v>
      </c>
      <c r="CL235" s="9" t="s">
        <v>336</v>
      </c>
      <c r="CT235" s="12"/>
      <c r="CW235" s="67"/>
      <c r="DC235" s="11" t="s">
        <v>334</v>
      </c>
      <c r="DD235" s="9" t="s">
        <v>193</v>
      </c>
      <c r="DH235" s="9" t="s">
        <v>227</v>
      </c>
      <c r="DI235" s="11" t="s">
        <v>134</v>
      </c>
      <c r="DJ235" s="9" t="s">
        <v>161</v>
      </c>
      <c r="DP235" s="12"/>
      <c r="DQ235" s="35" t="str">
        <f t="shared" ref="DQ235:DQ285" si="75">IF(OR((AND(DH235="Mantém",DP235=CT235)),DH235="Agrava",DH235="Relaxa",DH235="Reverte",DH235="Inaplicável",DJ235="Indefere",DJ235=""),"OK","REVER")</f>
        <v>OK</v>
      </c>
      <c r="DR235" s="9" t="s">
        <v>173</v>
      </c>
      <c r="DW235" s="11" t="s">
        <v>190</v>
      </c>
      <c r="DZ235" s="9" t="s">
        <v>135</v>
      </c>
      <c r="EE235" s="21"/>
      <c r="EL235" s="12"/>
      <c r="EO235" s="11" t="s">
        <v>135</v>
      </c>
      <c r="EW235" s="10" t="s">
        <v>269</v>
      </c>
      <c r="EX235" s="9" t="s">
        <v>594</v>
      </c>
      <c r="EY235" s="11" t="s">
        <v>361</v>
      </c>
      <c r="EZ235" s="9" t="s">
        <v>593</v>
      </c>
      <c r="FA235" s="11" t="s">
        <v>361</v>
      </c>
      <c r="FB235" s="9" t="s">
        <v>617</v>
      </c>
      <c r="FC235" s="11" t="s">
        <v>360</v>
      </c>
      <c r="FD235" s="9" t="s">
        <v>505</v>
      </c>
      <c r="FE235" s="11" t="s">
        <v>360</v>
      </c>
      <c r="FR235" s="16" t="str">
        <f t="shared" si="70"/>
        <v>PB</v>
      </c>
      <c r="FS235" s="11" t="s">
        <v>592</v>
      </c>
      <c r="FT235" s="9" t="s">
        <v>276</v>
      </c>
      <c r="FU235" s="11" t="s">
        <v>276</v>
      </c>
      <c r="FV235" s="9" t="s">
        <v>193</v>
      </c>
      <c r="GD235" s="9" t="s">
        <v>209</v>
      </c>
      <c r="GF235" s="9"/>
      <c r="GH235" s="9"/>
      <c r="GI235" s="11" t="s">
        <v>134</v>
      </c>
      <c r="GJ235" s="9" t="s">
        <v>161</v>
      </c>
      <c r="GP235" s="12"/>
      <c r="GQ235" s="22" t="str">
        <f t="shared" si="71"/>
        <v>OK</v>
      </c>
      <c r="GR235" s="9" t="s">
        <v>173</v>
      </c>
      <c r="GW235" s="11" t="s">
        <v>190</v>
      </c>
      <c r="GZ235" s="9" t="s">
        <v>135</v>
      </c>
      <c r="HE235" s="21"/>
      <c r="HF235" s="17" t="str">
        <f t="shared" si="72"/>
        <v>OK</v>
      </c>
      <c r="HM235" s="21"/>
      <c r="HN235" s="17" t="str">
        <f t="shared" si="73"/>
        <v>OK</v>
      </c>
      <c r="HQ235" s="11" t="s">
        <v>135</v>
      </c>
      <c r="HY235" s="19" t="str">
        <f t="shared" si="74"/>
        <v>OK</v>
      </c>
      <c r="HZ235" s="9" t="s">
        <v>135</v>
      </c>
      <c r="IE235" s="11" t="s">
        <v>134</v>
      </c>
      <c r="IF235" s="23">
        <v>41901</v>
      </c>
      <c r="IG235" s="23">
        <v>41901</v>
      </c>
      <c r="IH235" s="23"/>
      <c r="II235" s="23">
        <v>41902</v>
      </c>
      <c r="IJ235" s="23">
        <v>41913</v>
      </c>
      <c r="IK235" s="23">
        <v>41917</v>
      </c>
    </row>
    <row r="236" spans="1:245" ht="15.75" thickBot="1" x14ac:dyDescent="0.3">
      <c r="A236" s="8" t="s">
        <v>579</v>
      </c>
      <c r="B236" s="9" t="s">
        <v>69</v>
      </c>
      <c r="C236" s="57">
        <v>2507507</v>
      </c>
      <c r="D236" s="9" t="s">
        <v>594</v>
      </c>
      <c r="E236" s="10" t="s">
        <v>85</v>
      </c>
      <c r="J236" s="9" t="s">
        <v>593</v>
      </c>
      <c r="K236" s="11" t="s">
        <v>83</v>
      </c>
      <c r="L236" s="9" t="s">
        <v>95</v>
      </c>
      <c r="M236" s="11" t="s">
        <v>509</v>
      </c>
      <c r="N236" s="9" t="s">
        <v>594</v>
      </c>
      <c r="AH236" s="33">
        <f t="shared" si="67"/>
        <v>2</v>
      </c>
      <c r="AI236" s="11" t="s">
        <v>2074</v>
      </c>
      <c r="AJ236" s="9" t="s">
        <v>87</v>
      </c>
      <c r="BM236" s="34">
        <f t="shared" ref="BM236:BM285" si="76">COUNTA(AI236,AO236,AU236,BA236,BG236)</f>
        <v>1</v>
      </c>
      <c r="BN236" s="9" t="s">
        <v>105</v>
      </c>
      <c r="BP236" s="9" t="s">
        <v>119</v>
      </c>
      <c r="BQ236" s="11" t="s">
        <v>135</v>
      </c>
      <c r="BR236" s="9" t="s">
        <v>135</v>
      </c>
      <c r="CC236" s="11" t="s">
        <v>145</v>
      </c>
      <c r="CD236" s="9" t="s">
        <v>135</v>
      </c>
      <c r="CE236" s="20"/>
      <c r="CF236" s="16">
        <f t="shared" si="59"/>
        <v>0</v>
      </c>
      <c r="CG236" s="20"/>
      <c r="CH236" s="16">
        <f t="shared" si="68"/>
        <v>0</v>
      </c>
      <c r="CI236" s="20"/>
      <c r="CJ236" s="16">
        <f t="shared" si="69"/>
        <v>0</v>
      </c>
      <c r="CK236" s="11" t="s">
        <v>619</v>
      </c>
      <c r="CL236" s="9" t="s">
        <v>334</v>
      </c>
      <c r="CM236" s="11" t="s">
        <v>134</v>
      </c>
      <c r="CN236" s="9" t="s">
        <v>161</v>
      </c>
      <c r="CT236" s="12"/>
      <c r="CU236" s="11" t="s">
        <v>173</v>
      </c>
      <c r="CW236" s="67"/>
      <c r="CZ236" s="9" t="s">
        <v>190</v>
      </c>
      <c r="DC236" s="11" t="s">
        <v>336</v>
      </c>
      <c r="DP236" s="12"/>
      <c r="DQ236" s="35" t="str">
        <f t="shared" si="75"/>
        <v>OK</v>
      </c>
      <c r="EE236" s="21"/>
      <c r="EL236" s="12"/>
      <c r="EW236" s="11" t="s">
        <v>2073</v>
      </c>
      <c r="FR236" s="16" t="str">
        <f t="shared" si="70"/>
        <v>PB</v>
      </c>
      <c r="FS236" s="11" t="s">
        <v>592</v>
      </c>
      <c r="FT236" s="9" t="s">
        <v>276</v>
      </c>
      <c r="FU236" s="11" t="s">
        <v>276</v>
      </c>
      <c r="FV236" s="9" t="s">
        <v>193</v>
      </c>
      <c r="GD236" s="9" t="s">
        <v>227</v>
      </c>
      <c r="GE236" s="11" t="s">
        <v>193</v>
      </c>
      <c r="GF236" s="9"/>
      <c r="GH236" s="9"/>
      <c r="GI236" s="11" t="s">
        <v>134</v>
      </c>
      <c r="GJ236" s="9" t="s">
        <v>161</v>
      </c>
      <c r="GP236" s="12"/>
      <c r="GQ236" s="22" t="str">
        <f t="shared" si="71"/>
        <v>OK</v>
      </c>
      <c r="GW236" s="11" t="s">
        <v>190</v>
      </c>
      <c r="GZ236" s="9" t="s">
        <v>134</v>
      </c>
      <c r="HA236" s="11" t="s">
        <v>161</v>
      </c>
      <c r="HE236" s="21"/>
      <c r="HF236" s="17" t="str">
        <f t="shared" si="72"/>
        <v>OK</v>
      </c>
      <c r="HH236" s="9" t="s">
        <v>190</v>
      </c>
      <c r="HM236" s="21"/>
      <c r="HN236" s="17" t="str">
        <f t="shared" si="73"/>
        <v>OK</v>
      </c>
      <c r="HQ236" s="11" t="s">
        <v>135</v>
      </c>
      <c r="HY236" s="19" t="str">
        <f t="shared" si="74"/>
        <v>OK</v>
      </c>
      <c r="HZ236" s="9" t="s">
        <v>135</v>
      </c>
      <c r="IE236" s="11" t="s">
        <v>134</v>
      </c>
      <c r="IF236" s="23">
        <v>41906</v>
      </c>
      <c r="IG236" s="23">
        <v>41906</v>
      </c>
      <c r="IH236" s="23">
        <v>41906</v>
      </c>
      <c r="II236" s="23"/>
      <c r="IJ236" s="23">
        <v>41988</v>
      </c>
      <c r="IK236" s="23">
        <v>42033</v>
      </c>
    </row>
    <row r="237" spans="1:245" ht="15.75" thickBot="1" x14ac:dyDescent="0.3">
      <c r="A237" s="8" t="s">
        <v>580</v>
      </c>
      <c r="B237" s="9" t="s">
        <v>69</v>
      </c>
      <c r="C237" s="57">
        <v>2507507</v>
      </c>
      <c r="D237" s="9" t="s">
        <v>594</v>
      </c>
      <c r="E237" s="10" t="s">
        <v>85</v>
      </c>
      <c r="J237" s="9" t="s">
        <v>593</v>
      </c>
      <c r="K237" s="11" t="s">
        <v>83</v>
      </c>
      <c r="L237" s="9" t="s">
        <v>95</v>
      </c>
      <c r="M237" s="11" t="s">
        <v>509</v>
      </c>
      <c r="N237" s="9" t="s">
        <v>594</v>
      </c>
      <c r="AH237" s="33">
        <f t="shared" si="67"/>
        <v>2</v>
      </c>
      <c r="AI237" s="11" t="s">
        <v>2051</v>
      </c>
      <c r="AJ237" s="9" t="s">
        <v>88</v>
      </c>
      <c r="BM237" s="34">
        <f t="shared" si="76"/>
        <v>1</v>
      </c>
      <c r="BN237" s="9" t="s">
        <v>105</v>
      </c>
      <c r="BP237" s="9" t="s">
        <v>119</v>
      </c>
      <c r="BQ237" s="11" t="s">
        <v>135</v>
      </c>
      <c r="BR237" s="9" t="s">
        <v>135</v>
      </c>
      <c r="CC237" s="11" t="s">
        <v>145</v>
      </c>
      <c r="CD237" s="9" t="s">
        <v>135</v>
      </c>
      <c r="CE237" s="20"/>
      <c r="CF237" s="16">
        <f t="shared" si="59"/>
        <v>0</v>
      </c>
      <c r="CG237" s="20"/>
      <c r="CH237" s="16">
        <f t="shared" si="68"/>
        <v>0</v>
      </c>
      <c r="CI237" s="20"/>
      <c r="CJ237" s="16">
        <f t="shared" si="69"/>
        <v>0</v>
      </c>
      <c r="CK237" s="11" t="s">
        <v>621</v>
      </c>
      <c r="CL237" s="9" t="s">
        <v>334</v>
      </c>
      <c r="CM237" s="11" t="s">
        <v>134</v>
      </c>
      <c r="CN237" s="9" t="s">
        <v>160</v>
      </c>
      <c r="CO237" s="11">
        <v>1</v>
      </c>
      <c r="CP237" s="9" t="s">
        <v>620</v>
      </c>
      <c r="CS237" s="11" t="s">
        <v>134</v>
      </c>
      <c r="CT237" s="12">
        <v>2000</v>
      </c>
      <c r="CU237" s="11" t="s">
        <v>173</v>
      </c>
      <c r="CV237" s="9" t="s">
        <v>175</v>
      </c>
      <c r="CW237" s="67" t="s">
        <v>184</v>
      </c>
      <c r="CX237" s="9" t="s">
        <v>2057</v>
      </c>
      <c r="DC237" s="11" t="s">
        <v>334</v>
      </c>
      <c r="DD237" s="9" t="s">
        <v>193</v>
      </c>
      <c r="DH237" s="9" t="s">
        <v>209</v>
      </c>
      <c r="DI237" s="11" t="s">
        <v>134</v>
      </c>
      <c r="DJ237" s="9" t="s">
        <v>160</v>
      </c>
      <c r="DK237" s="11">
        <v>0</v>
      </c>
      <c r="DL237" s="9" t="s">
        <v>620</v>
      </c>
      <c r="DO237" s="11" t="s">
        <v>134</v>
      </c>
      <c r="DP237" s="12">
        <v>2000</v>
      </c>
      <c r="DQ237" s="35" t="str">
        <f t="shared" si="75"/>
        <v>OK</v>
      </c>
      <c r="DR237" s="9" t="s">
        <v>173</v>
      </c>
      <c r="DS237" s="11" t="s">
        <v>175</v>
      </c>
      <c r="DT237" s="9" t="s">
        <v>184</v>
      </c>
      <c r="DU237" s="11" t="s">
        <v>2057</v>
      </c>
      <c r="DZ237" s="9" t="s">
        <v>134</v>
      </c>
      <c r="EA237" s="11" t="s">
        <v>160</v>
      </c>
      <c r="EB237" s="9" t="s">
        <v>620</v>
      </c>
      <c r="EE237" s="21">
        <v>20000</v>
      </c>
      <c r="EF237" s="9" t="s">
        <v>247</v>
      </c>
      <c r="EL237" s="12"/>
      <c r="EO237" s="11" t="s">
        <v>135</v>
      </c>
      <c r="FR237" s="16" t="str">
        <f t="shared" si="70"/>
        <v>PB</v>
      </c>
      <c r="GF237" s="9"/>
      <c r="GH237" s="9"/>
      <c r="GP237" s="12"/>
      <c r="GQ237" s="22" t="str">
        <f t="shared" si="71"/>
        <v>OK</v>
      </c>
      <c r="HE237" s="21"/>
      <c r="HF237" s="17" t="str">
        <f t="shared" si="72"/>
        <v>OK</v>
      </c>
      <c r="HM237" s="21"/>
      <c r="HN237" s="17" t="str">
        <f t="shared" si="73"/>
        <v>OK</v>
      </c>
      <c r="HY237" s="19" t="str">
        <f t="shared" si="74"/>
        <v>OK</v>
      </c>
      <c r="HZ237" s="9" t="s">
        <v>135</v>
      </c>
      <c r="IE237" s="11" t="s">
        <v>134</v>
      </c>
      <c r="IF237" s="23">
        <v>41915</v>
      </c>
      <c r="IG237" s="23">
        <v>41915</v>
      </c>
      <c r="IH237" s="23">
        <v>41915</v>
      </c>
      <c r="II237" s="23">
        <v>41929</v>
      </c>
      <c r="IJ237" s="23"/>
      <c r="IK237" s="23">
        <v>41931</v>
      </c>
    </row>
    <row r="238" spans="1:245" ht="15.75" thickBot="1" x14ac:dyDescent="0.3">
      <c r="A238" s="8" t="s">
        <v>581</v>
      </c>
      <c r="B238" s="9" t="s">
        <v>69</v>
      </c>
      <c r="C238" s="57">
        <v>2507507</v>
      </c>
      <c r="D238" s="9" t="s">
        <v>608</v>
      </c>
      <c r="E238" s="10" t="s">
        <v>85</v>
      </c>
      <c r="AH238" s="33">
        <f t="shared" si="67"/>
        <v>1</v>
      </c>
      <c r="AI238" s="11" t="s">
        <v>623</v>
      </c>
      <c r="AJ238" s="9" t="s">
        <v>90</v>
      </c>
      <c r="AO238" s="11" t="s">
        <v>113</v>
      </c>
      <c r="AP238" s="9" t="s">
        <v>86</v>
      </c>
      <c r="BM238" s="34">
        <f t="shared" si="76"/>
        <v>2</v>
      </c>
      <c r="BN238" s="9" t="s">
        <v>104</v>
      </c>
      <c r="BO238" s="11" t="s">
        <v>113</v>
      </c>
      <c r="BP238" s="9" t="s">
        <v>123</v>
      </c>
      <c r="BQ238" s="11" t="s">
        <v>135</v>
      </c>
      <c r="BR238" s="9" t="s">
        <v>134</v>
      </c>
      <c r="CC238" s="11" t="s">
        <v>145</v>
      </c>
      <c r="CD238" s="9" t="s">
        <v>135</v>
      </c>
      <c r="CE238" s="20"/>
      <c r="CF238" s="16">
        <f t="shared" si="59"/>
        <v>0</v>
      </c>
      <c r="CG238" s="20"/>
      <c r="CH238" s="16">
        <f t="shared" si="68"/>
        <v>0</v>
      </c>
      <c r="CI238" s="20"/>
      <c r="CJ238" s="16">
        <f t="shared" si="69"/>
        <v>0</v>
      </c>
      <c r="CK238" s="11" t="s">
        <v>622</v>
      </c>
      <c r="CL238" s="9" t="s">
        <v>334</v>
      </c>
      <c r="CM238" s="11" t="s">
        <v>134</v>
      </c>
      <c r="CN238" s="9" t="s">
        <v>160</v>
      </c>
      <c r="CO238" s="11">
        <v>1</v>
      </c>
      <c r="CP238" s="9" t="s">
        <v>623</v>
      </c>
      <c r="CS238" s="11" t="s">
        <v>134</v>
      </c>
      <c r="CT238" s="12">
        <v>2000</v>
      </c>
      <c r="CU238" s="11" t="s">
        <v>173</v>
      </c>
      <c r="CW238" s="67" t="s">
        <v>179</v>
      </c>
      <c r="DC238" s="11" t="s">
        <v>334</v>
      </c>
      <c r="DD238" s="9" t="s">
        <v>195</v>
      </c>
      <c r="DE238" s="11" t="s">
        <v>203</v>
      </c>
      <c r="DF238" s="9" t="s">
        <v>113</v>
      </c>
      <c r="DH238" s="9" t="s">
        <v>209</v>
      </c>
      <c r="DI238" s="11" t="s">
        <v>134</v>
      </c>
      <c r="DJ238" s="9" t="s">
        <v>160</v>
      </c>
      <c r="DK238" s="11">
        <v>1</v>
      </c>
      <c r="DL238" s="9" t="s">
        <v>623</v>
      </c>
      <c r="DO238" s="11" t="s">
        <v>134</v>
      </c>
      <c r="DP238" s="12">
        <v>2000</v>
      </c>
      <c r="DQ238" s="35" t="str">
        <f t="shared" si="75"/>
        <v>OK</v>
      </c>
      <c r="DR238" s="9" t="s">
        <v>173</v>
      </c>
      <c r="DT238" s="9" t="s">
        <v>179</v>
      </c>
      <c r="DZ238" s="9" t="s">
        <v>134</v>
      </c>
      <c r="EA238" s="11" t="s">
        <v>160</v>
      </c>
      <c r="EB238" s="9" t="s">
        <v>623</v>
      </c>
      <c r="EE238" s="21">
        <v>53205</v>
      </c>
      <c r="EF238" s="9" t="s">
        <v>179</v>
      </c>
      <c r="EL238" s="12"/>
      <c r="EO238" s="11" t="s">
        <v>135</v>
      </c>
      <c r="EW238" s="10" t="s">
        <v>269</v>
      </c>
      <c r="EX238" s="9" t="s">
        <v>623</v>
      </c>
      <c r="EY238" s="11" t="s">
        <v>361</v>
      </c>
      <c r="EZ238" s="9" t="s">
        <v>608</v>
      </c>
      <c r="FA238" s="11" t="s">
        <v>360</v>
      </c>
      <c r="FR238" s="16" t="str">
        <f t="shared" si="70"/>
        <v>PB</v>
      </c>
      <c r="FS238" s="11" t="s">
        <v>596</v>
      </c>
      <c r="FT238" s="9" t="s">
        <v>276</v>
      </c>
      <c r="FU238" s="11" t="s">
        <v>276</v>
      </c>
      <c r="FV238" s="9" t="s">
        <v>193</v>
      </c>
      <c r="GD238" s="9" t="s">
        <v>209</v>
      </c>
      <c r="GF238" s="9"/>
      <c r="GH238" s="9"/>
      <c r="GI238" s="11" t="s">
        <v>134</v>
      </c>
      <c r="GJ238" s="9" t="s">
        <v>160</v>
      </c>
      <c r="GK238" s="11">
        <v>0</v>
      </c>
      <c r="GL238" s="9" t="s">
        <v>623</v>
      </c>
      <c r="GO238" s="11" t="s">
        <v>134</v>
      </c>
      <c r="GP238" s="12">
        <v>2000</v>
      </c>
      <c r="GQ238" s="22" t="str">
        <f t="shared" si="71"/>
        <v>OK</v>
      </c>
      <c r="GR238" s="9" t="s">
        <v>173</v>
      </c>
      <c r="GT238" s="9" t="s">
        <v>179</v>
      </c>
      <c r="GZ238" s="9" t="s">
        <v>134</v>
      </c>
      <c r="HA238" s="11" t="s">
        <v>160</v>
      </c>
      <c r="HB238" s="9" t="s">
        <v>623</v>
      </c>
      <c r="HE238" s="21">
        <v>53205</v>
      </c>
      <c r="HF238" s="17" t="str">
        <f t="shared" si="72"/>
        <v>OK</v>
      </c>
      <c r="HG238" s="11" t="s">
        <v>179</v>
      </c>
      <c r="HM238" s="21"/>
      <c r="HN238" s="17" t="str">
        <f t="shared" si="73"/>
        <v>OK</v>
      </c>
      <c r="HQ238" s="11" t="s">
        <v>135</v>
      </c>
      <c r="HY238" s="19" t="str">
        <f t="shared" si="74"/>
        <v>OK</v>
      </c>
      <c r="HZ238" s="9" t="s">
        <v>135</v>
      </c>
      <c r="IE238" s="11" t="s">
        <v>134</v>
      </c>
      <c r="IF238" s="23">
        <v>41916</v>
      </c>
      <c r="IG238" s="23">
        <v>41916</v>
      </c>
      <c r="IH238" s="23">
        <v>41916</v>
      </c>
      <c r="II238" s="23">
        <v>41923</v>
      </c>
      <c r="IJ238" s="23">
        <v>41934</v>
      </c>
      <c r="IK238" s="23">
        <v>41957</v>
      </c>
    </row>
    <row r="239" spans="1:245" ht="15.75" thickBot="1" x14ac:dyDescent="0.3">
      <c r="A239" s="8" t="s">
        <v>582</v>
      </c>
      <c r="B239" s="9" t="s">
        <v>69</v>
      </c>
      <c r="C239" s="57">
        <v>2507507</v>
      </c>
      <c r="D239" s="9" t="s">
        <v>520</v>
      </c>
      <c r="E239" s="10" t="s">
        <v>89</v>
      </c>
      <c r="AH239" s="33">
        <f t="shared" si="67"/>
        <v>1</v>
      </c>
      <c r="AI239" s="11" t="s">
        <v>625</v>
      </c>
      <c r="AJ239" s="9" t="s">
        <v>88</v>
      </c>
      <c r="BM239" s="34">
        <f t="shared" si="76"/>
        <v>1</v>
      </c>
      <c r="BN239" s="9" t="s">
        <v>106</v>
      </c>
      <c r="BP239" s="9" t="s">
        <v>119</v>
      </c>
      <c r="BQ239" s="11" t="s">
        <v>135</v>
      </c>
      <c r="BR239" s="9" t="s">
        <v>135</v>
      </c>
      <c r="BS239" s="11" t="s">
        <v>106</v>
      </c>
      <c r="BU239" s="11" t="s">
        <v>388</v>
      </c>
      <c r="BV239" s="9" t="s">
        <v>135</v>
      </c>
      <c r="BW239" s="11" t="s">
        <v>135</v>
      </c>
      <c r="CC239" s="11" t="s">
        <v>145</v>
      </c>
      <c r="CD239" s="9" t="s">
        <v>135</v>
      </c>
      <c r="CE239" s="20"/>
      <c r="CF239" s="16">
        <f t="shared" si="59"/>
        <v>0</v>
      </c>
      <c r="CG239" s="20"/>
      <c r="CH239" s="16">
        <f t="shared" si="68"/>
        <v>0</v>
      </c>
      <c r="CI239" s="20"/>
      <c r="CJ239" s="16">
        <f t="shared" si="69"/>
        <v>0</v>
      </c>
      <c r="CK239" s="11" t="s">
        <v>624</v>
      </c>
      <c r="CL239" s="9" t="s">
        <v>336</v>
      </c>
      <c r="CT239" s="12"/>
      <c r="CW239" s="67"/>
      <c r="DC239" s="11" t="s">
        <v>334</v>
      </c>
      <c r="DD239" s="9" t="s">
        <v>193</v>
      </c>
      <c r="DH239" s="9" t="s">
        <v>227</v>
      </c>
      <c r="DI239" s="11" t="s">
        <v>135</v>
      </c>
      <c r="DP239" s="12"/>
      <c r="DQ239" s="35" t="str">
        <f t="shared" si="75"/>
        <v>OK</v>
      </c>
      <c r="DZ239" s="9" t="s">
        <v>134</v>
      </c>
      <c r="EA239" s="11" t="s">
        <v>160</v>
      </c>
      <c r="EB239" s="9" t="s">
        <v>625</v>
      </c>
      <c r="EE239" s="21">
        <v>5000</v>
      </c>
      <c r="EF239" s="9" t="s">
        <v>247</v>
      </c>
      <c r="EL239" s="12"/>
      <c r="EO239" s="11" t="s">
        <v>135</v>
      </c>
      <c r="EW239" s="10" t="s">
        <v>269</v>
      </c>
      <c r="EX239" s="9" t="s">
        <v>625</v>
      </c>
      <c r="EY239" s="11" t="s">
        <v>361</v>
      </c>
      <c r="EZ239" s="9" t="s">
        <v>520</v>
      </c>
      <c r="FA239" s="11" t="s">
        <v>360</v>
      </c>
      <c r="FR239" s="16" t="str">
        <f t="shared" si="70"/>
        <v>PB</v>
      </c>
      <c r="FS239" s="11" t="s">
        <v>592</v>
      </c>
      <c r="FT239" s="9" t="s">
        <v>276</v>
      </c>
      <c r="FU239" s="11" t="s">
        <v>276</v>
      </c>
      <c r="FV239" s="9" t="s">
        <v>193</v>
      </c>
      <c r="GD239" s="9" t="s">
        <v>209</v>
      </c>
      <c r="GF239" s="9"/>
      <c r="GH239" s="9"/>
      <c r="GI239" s="11" t="s">
        <v>135</v>
      </c>
      <c r="GP239" s="12"/>
      <c r="GQ239" s="22" t="str">
        <f t="shared" si="71"/>
        <v>OK</v>
      </c>
      <c r="GZ239" s="9" t="s">
        <v>134</v>
      </c>
      <c r="HA239" s="11" t="s">
        <v>160</v>
      </c>
      <c r="HB239" s="9" t="s">
        <v>625</v>
      </c>
      <c r="HE239" s="21">
        <v>5000</v>
      </c>
      <c r="HF239" s="17" t="str">
        <f t="shared" si="72"/>
        <v>OK</v>
      </c>
      <c r="HG239" s="11" t="s">
        <v>247</v>
      </c>
      <c r="HM239" s="21"/>
      <c r="HN239" s="17" t="str">
        <f t="shared" si="73"/>
        <v>OK</v>
      </c>
      <c r="HQ239" s="11" t="s">
        <v>135</v>
      </c>
      <c r="HY239" s="19" t="str">
        <f t="shared" si="74"/>
        <v>OK</v>
      </c>
      <c r="HZ239" s="9" t="s">
        <v>134</v>
      </c>
      <c r="IA239" s="11" t="s">
        <v>270</v>
      </c>
      <c r="ID239" s="9" t="s">
        <v>225</v>
      </c>
      <c r="IE239" s="11" t="s">
        <v>134</v>
      </c>
      <c r="IF239" s="23">
        <v>41917</v>
      </c>
      <c r="IG239" s="23">
        <v>41918</v>
      </c>
      <c r="IH239" s="23"/>
      <c r="II239" s="23">
        <v>41931</v>
      </c>
      <c r="IJ239" s="23">
        <v>41941</v>
      </c>
      <c r="IK239" s="23">
        <v>42250</v>
      </c>
    </row>
    <row r="240" spans="1:245" ht="15.75" thickBot="1" x14ac:dyDescent="0.3">
      <c r="A240" s="8" t="s">
        <v>583</v>
      </c>
      <c r="B240" s="9" t="s">
        <v>69</v>
      </c>
      <c r="C240" s="57">
        <v>2507507</v>
      </c>
      <c r="D240" s="9" t="s">
        <v>608</v>
      </c>
      <c r="E240" s="10" t="s">
        <v>85</v>
      </c>
      <c r="AH240" s="33">
        <f t="shared" si="67"/>
        <v>1</v>
      </c>
      <c r="AI240" s="11" t="s">
        <v>2171</v>
      </c>
      <c r="AJ240" s="9" t="s">
        <v>83</v>
      </c>
      <c r="AK240" s="11" t="s">
        <v>98</v>
      </c>
      <c r="AL240" s="9" t="s">
        <v>509</v>
      </c>
      <c r="AO240" s="11" t="s">
        <v>113</v>
      </c>
      <c r="AP240" s="9" t="s">
        <v>86</v>
      </c>
      <c r="BM240" s="34">
        <f t="shared" si="76"/>
        <v>2</v>
      </c>
      <c r="BN240" s="9" t="s">
        <v>104</v>
      </c>
      <c r="BO240" s="11" t="s">
        <v>113</v>
      </c>
      <c r="BP240" s="9" t="s">
        <v>391</v>
      </c>
      <c r="BQ240" s="11" t="s">
        <v>135</v>
      </c>
      <c r="BR240" s="9" t="s">
        <v>135</v>
      </c>
      <c r="CC240" s="11" t="s">
        <v>145</v>
      </c>
      <c r="CD240" s="9" t="s">
        <v>135</v>
      </c>
      <c r="CE240" s="20"/>
      <c r="CF240" s="16">
        <f t="shared" si="59"/>
        <v>0</v>
      </c>
      <c r="CG240" s="20"/>
      <c r="CH240" s="16">
        <f t="shared" si="68"/>
        <v>0</v>
      </c>
      <c r="CI240" s="20"/>
      <c r="CJ240" s="16">
        <f t="shared" si="69"/>
        <v>0</v>
      </c>
      <c r="CK240" s="11" t="s">
        <v>626</v>
      </c>
      <c r="CL240" s="9" t="s">
        <v>334</v>
      </c>
      <c r="CM240" s="11" t="s">
        <v>134</v>
      </c>
      <c r="CN240" s="9" t="s">
        <v>161</v>
      </c>
      <c r="CT240" s="12"/>
      <c r="CW240" s="67"/>
      <c r="CZ240" s="9" t="s">
        <v>558</v>
      </c>
      <c r="DC240" s="11" t="s">
        <v>336</v>
      </c>
      <c r="DP240" s="12"/>
      <c r="DQ240" s="35" t="str">
        <f t="shared" si="75"/>
        <v>OK</v>
      </c>
      <c r="EE240" s="21"/>
      <c r="EL240" s="12"/>
      <c r="EW240" s="11" t="s">
        <v>2073</v>
      </c>
      <c r="FR240" s="16" t="str">
        <f t="shared" si="70"/>
        <v>PB</v>
      </c>
      <c r="FS240" s="11" t="s">
        <v>2075</v>
      </c>
      <c r="FT240" s="9" t="s">
        <v>277</v>
      </c>
      <c r="FU240" s="11" t="s">
        <v>276</v>
      </c>
      <c r="FV240" s="9" t="s">
        <v>193</v>
      </c>
      <c r="GD240" s="9" t="s">
        <v>227</v>
      </c>
      <c r="GE240" s="11" t="s">
        <v>194</v>
      </c>
      <c r="GF240" s="9" t="s">
        <v>198</v>
      </c>
      <c r="GG240" s="11" t="s">
        <v>113</v>
      </c>
      <c r="GH240" s="9"/>
      <c r="GP240" s="12"/>
      <c r="GQ240" s="22" t="str">
        <f t="shared" si="71"/>
        <v>OK</v>
      </c>
      <c r="HE240" s="21"/>
      <c r="HF240" s="17" t="str">
        <f t="shared" si="72"/>
        <v>OK</v>
      </c>
      <c r="HM240" s="21"/>
      <c r="HN240" s="17" t="str">
        <f t="shared" si="73"/>
        <v>OK</v>
      </c>
      <c r="HY240" s="19" t="str">
        <f t="shared" si="74"/>
        <v>OK</v>
      </c>
      <c r="HZ240" s="9" t="s">
        <v>135</v>
      </c>
      <c r="IE240" s="11" t="s">
        <v>134</v>
      </c>
      <c r="IF240" s="23">
        <v>41934</v>
      </c>
      <c r="IG240" s="23">
        <v>41934</v>
      </c>
      <c r="IH240" s="23"/>
      <c r="II240" s="23"/>
      <c r="IJ240" s="23">
        <v>41984</v>
      </c>
      <c r="IK240" s="23">
        <v>42034</v>
      </c>
    </row>
    <row r="241" spans="1:245" x14ac:dyDescent="0.25">
      <c r="A241" s="8" t="s">
        <v>584</v>
      </c>
      <c r="B241" s="9" t="s">
        <v>70</v>
      </c>
      <c r="C241" s="55">
        <v>2611606</v>
      </c>
      <c r="D241" s="9" t="s">
        <v>509</v>
      </c>
      <c r="E241" s="10" t="s">
        <v>84</v>
      </c>
      <c r="I241" s="11" t="s">
        <v>101</v>
      </c>
      <c r="AH241" s="33">
        <f t="shared" si="67"/>
        <v>1</v>
      </c>
      <c r="AI241" s="11" t="s">
        <v>628</v>
      </c>
      <c r="AJ241" s="9" t="s">
        <v>83</v>
      </c>
      <c r="AK241" s="11" t="s">
        <v>95</v>
      </c>
      <c r="AL241" s="9" t="s">
        <v>629</v>
      </c>
      <c r="AM241" s="11" t="s">
        <v>907</v>
      </c>
      <c r="BM241" s="34">
        <f t="shared" si="76"/>
        <v>1</v>
      </c>
      <c r="BN241" s="9" t="s">
        <v>104</v>
      </c>
      <c r="BO241" s="11" t="s">
        <v>114</v>
      </c>
      <c r="BP241" s="9" t="s">
        <v>123</v>
      </c>
      <c r="BQ241" s="11" t="s">
        <v>135</v>
      </c>
      <c r="BR241" s="9" t="s">
        <v>135</v>
      </c>
      <c r="CC241" s="11" t="s">
        <v>145</v>
      </c>
      <c r="CD241" s="9" t="s">
        <v>135</v>
      </c>
      <c r="CE241" s="20"/>
      <c r="CF241" s="16">
        <f t="shared" si="59"/>
        <v>0</v>
      </c>
      <c r="CG241" s="20"/>
      <c r="CH241" s="16">
        <f t="shared" si="68"/>
        <v>0</v>
      </c>
      <c r="CI241" s="20"/>
      <c r="CJ241" s="16">
        <f t="shared" si="69"/>
        <v>0</v>
      </c>
      <c r="CK241" s="11" t="s">
        <v>627</v>
      </c>
      <c r="CL241" s="9" t="s">
        <v>336</v>
      </c>
      <c r="CT241" s="12"/>
      <c r="CW241" s="67"/>
      <c r="DC241" s="11" t="s">
        <v>334</v>
      </c>
      <c r="DD241" s="9" t="s">
        <v>193</v>
      </c>
      <c r="DH241" s="9" t="s">
        <v>227</v>
      </c>
      <c r="DI241" s="11" t="s">
        <v>135</v>
      </c>
      <c r="DP241" s="12"/>
      <c r="DQ241" s="35" t="str">
        <f t="shared" si="75"/>
        <v>OK</v>
      </c>
      <c r="DZ241" s="9" t="s">
        <v>134</v>
      </c>
      <c r="EA241" s="11" t="s">
        <v>161</v>
      </c>
      <c r="EE241" s="21"/>
      <c r="EG241" s="11" t="s">
        <v>179</v>
      </c>
      <c r="EL241" s="12"/>
      <c r="EO241" s="11" t="s">
        <v>135</v>
      </c>
      <c r="EW241" s="10" t="s">
        <v>269</v>
      </c>
      <c r="EX241" s="9" t="s">
        <v>509</v>
      </c>
      <c r="EY241" s="11" t="s">
        <v>361</v>
      </c>
      <c r="EZ241" s="9" t="s">
        <v>628</v>
      </c>
      <c r="FA241" s="11" t="s">
        <v>360</v>
      </c>
      <c r="FR241" s="16" t="str">
        <f t="shared" si="70"/>
        <v>PE</v>
      </c>
      <c r="FS241" s="11" t="s">
        <v>630</v>
      </c>
      <c r="FT241" s="9" t="s">
        <v>276</v>
      </c>
      <c r="FU241" s="11" t="s">
        <v>276</v>
      </c>
      <c r="FV241" s="9" t="s">
        <v>193</v>
      </c>
      <c r="GD241" s="9" t="s">
        <v>209</v>
      </c>
      <c r="GF241" s="9"/>
      <c r="GH241" s="9"/>
      <c r="GI241" s="11" t="s">
        <v>135</v>
      </c>
      <c r="GP241" s="12"/>
      <c r="GQ241" s="22" t="str">
        <f t="shared" si="71"/>
        <v>OK</v>
      </c>
      <c r="GZ241" s="9" t="s">
        <v>134</v>
      </c>
      <c r="HA241" s="11" t="s">
        <v>161</v>
      </c>
      <c r="HE241" s="21"/>
      <c r="HF241" s="17" t="str">
        <f t="shared" si="72"/>
        <v>OK</v>
      </c>
      <c r="HH241" s="9" t="s">
        <v>179</v>
      </c>
      <c r="HM241" s="21"/>
      <c r="HN241" s="17" t="str">
        <f t="shared" si="73"/>
        <v>OK</v>
      </c>
      <c r="HQ241" s="11" t="s">
        <v>135</v>
      </c>
      <c r="HY241" s="19" t="str">
        <f t="shared" si="74"/>
        <v>OK</v>
      </c>
      <c r="HZ241" s="9" t="s">
        <v>134</v>
      </c>
      <c r="IA241" s="11" t="s">
        <v>270</v>
      </c>
      <c r="ID241" s="9" t="s">
        <v>209</v>
      </c>
      <c r="IE241" s="11" t="s">
        <v>134</v>
      </c>
      <c r="IF241" s="23">
        <v>41751</v>
      </c>
      <c r="IG241" s="23">
        <v>41751</v>
      </c>
      <c r="IH241" s="23"/>
      <c r="II241" s="23">
        <v>41794</v>
      </c>
      <c r="IJ241" s="23">
        <v>41823</v>
      </c>
      <c r="IK241" s="23">
        <v>42268</v>
      </c>
    </row>
    <row r="242" spans="1:245" x14ac:dyDescent="0.25">
      <c r="A242" s="8" t="s">
        <v>585</v>
      </c>
      <c r="B242" s="9" t="s">
        <v>70</v>
      </c>
      <c r="C242" s="55">
        <v>2611606</v>
      </c>
      <c r="D242" s="9" t="s">
        <v>520</v>
      </c>
      <c r="E242" s="10" t="s">
        <v>89</v>
      </c>
      <c r="AH242" s="33">
        <f t="shared" si="67"/>
        <v>1</v>
      </c>
      <c r="AI242" s="11" t="s">
        <v>509</v>
      </c>
      <c r="AJ242" s="9" t="s">
        <v>84</v>
      </c>
      <c r="AN242" s="9" t="s">
        <v>101</v>
      </c>
      <c r="AO242" s="11" t="s">
        <v>113</v>
      </c>
      <c r="AP242" s="9" t="s">
        <v>86</v>
      </c>
      <c r="AU242" s="11" t="s">
        <v>632</v>
      </c>
      <c r="AV242" s="9" t="s">
        <v>83</v>
      </c>
      <c r="AW242" s="11" t="s">
        <v>95</v>
      </c>
      <c r="AX242" s="9" t="s">
        <v>509</v>
      </c>
      <c r="AY242" s="11" t="s">
        <v>633</v>
      </c>
      <c r="BM242" s="34">
        <f t="shared" si="76"/>
        <v>3</v>
      </c>
      <c r="BN242" s="9" t="s">
        <v>104</v>
      </c>
      <c r="BO242" s="11" t="s">
        <v>113</v>
      </c>
      <c r="BP242" s="9" t="s">
        <v>387</v>
      </c>
      <c r="BQ242" s="11" t="s">
        <v>135</v>
      </c>
      <c r="BR242" s="9" t="s">
        <v>135</v>
      </c>
      <c r="BS242" s="11" t="s">
        <v>105</v>
      </c>
      <c r="BU242" s="11" t="s">
        <v>119</v>
      </c>
      <c r="BV242" s="9" t="s">
        <v>135</v>
      </c>
      <c r="BW242" s="11" t="s">
        <v>135</v>
      </c>
      <c r="CC242" s="11" t="s">
        <v>145</v>
      </c>
      <c r="CD242" s="9" t="s">
        <v>135</v>
      </c>
      <c r="CE242" s="20"/>
      <c r="CF242" s="16">
        <f t="shared" si="59"/>
        <v>0</v>
      </c>
      <c r="CG242" s="20"/>
      <c r="CH242" s="16">
        <f t="shared" si="68"/>
        <v>0</v>
      </c>
      <c r="CI242" s="20"/>
      <c r="CJ242" s="16">
        <f t="shared" si="69"/>
        <v>0</v>
      </c>
      <c r="CK242" s="11" t="s">
        <v>631</v>
      </c>
      <c r="CL242" s="9" t="s">
        <v>334</v>
      </c>
      <c r="CM242" s="11" t="s">
        <v>134</v>
      </c>
      <c r="CN242" s="9" t="s">
        <v>160</v>
      </c>
      <c r="CO242" s="11">
        <v>0</v>
      </c>
      <c r="CP242" s="9" t="s">
        <v>632</v>
      </c>
      <c r="CQ242" s="11" t="s">
        <v>113</v>
      </c>
      <c r="CS242" s="11" t="s">
        <v>135</v>
      </c>
      <c r="CT242" s="12"/>
      <c r="CU242" s="11" t="s">
        <v>173</v>
      </c>
      <c r="CV242" s="9" t="s">
        <v>174</v>
      </c>
      <c r="CW242" s="67" t="s">
        <v>445</v>
      </c>
      <c r="DC242" s="11" t="s">
        <v>334</v>
      </c>
      <c r="DD242" s="9" t="s">
        <v>195</v>
      </c>
      <c r="DE242" s="11" t="s">
        <v>203</v>
      </c>
      <c r="DF242" s="9" t="s">
        <v>113</v>
      </c>
      <c r="DH242" s="9" t="s">
        <v>1533</v>
      </c>
      <c r="DI242" s="11" t="s">
        <v>134</v>
      </c>
      <c r="DJ242" s="9" t="s">
        <v>160</v>
      </c>
      <c r="DK242" s="11">
        <v>0</v>
      </c>
      <c r="DL242" s="9" t="s">
        <v>632</v>
      </c>
      <c r="DO242" s="11" t="s">
        <v>135</v>
      </c>
      <c r="DP242" s="12"/>
      <c r="DQ242" s="35" t="str">
        <f t="shared" si="75"/>
        <v>OK</v>
      </c>
      <c r="DR242" s="9" t="s">
        <v>173</v>
      </c>
      <c r="DS242" s="11" t="s">
        <v>174</v>
      </c>
      <c r="DT242" s="9" t="s">
        <v>445</v>
      </c>
      <c r="DZ242" s="9" t="s">
        <v>134</v>
      </c>
      <c r="EA242" s="11" t="s">
        <v>160</v>
      </c>
      <c r="EB242" s="9" t="s">
        <v>632</v>
      </c>
      <c r="EC242" s="11" t="s">
        <v>509</v>
      </c>
      <c r="EE242" s="21">
        <v>5000</v>
      </c>
      <c r="EF242" s="9" t="s">
        <v>446</v>
      </c>
      <c r="EL242" s="12"/>
      <c r="EO242" s="11" t="s">
        <v>135</v>
      </c>
      <c r="EW242" s="11" t="s">
        <v>269</v>
      </c>
      <c r="EX242" s="9" t="s">
        <v>632</v>
      </c>
      <c r="EY242" s="11" t="s">
        <v>361</v>
      </c>
      <c r="EZ242" s="9" t="s">
        <v>509</v>
      </c>
      <c r="FA242" s="11" t="s">
        <v>361</v>
      </c>
      <c r="FB242" s="9" t="s">
        <v>520</v>
      </c>
      <c r="FC242" s="11" t="s">
        <v>360</v>
      </c>
      <c r="FR242" s="16" t="str">
        <f t="shared" si="70"/>
        <v>PE</v>
      </c>
      <c r="FS242" s="11" t="s">
        <v>938</v>
      </c>
      <c r="FT242" s="9" t="s">
        <v>276</v>
      </c>
      <c r="FU242" s="11" t="s">
        <v>276</v>
      </c>
      <c r="FV242" s="9" t="s">
        <v>193</v>
      </c>
      <c r="GD242" s="9" t="s">
        <v>209</v>
      </c>
      <c r="GF242" s="9"/>
      <c r="GH242" s="9"/>
      <c r="GI242" s="11" t="s">
        <v>134</v>
      </c>
      <c r="GJ242" s="9" t="s">
        <v>160</v>
      </c>
      <c r="GK242" s="11">
        <v>0</v>
      </c>
      <c r="GL242" s="9" t="s">
        <v>632</v>
      </c>
      <c r="GO242" s="11" t="s">
        <v>135</v>
      </c>
      <c r="GP242" s="12"/>
      <c r="GQ242" s="22" t="str">
        <f t="shared" si="71"/>
        <v>OK</v>
      </c>
      <c r="GR242" s="9" t="s">
        <v>173</v>
      </c>
      <c r="GT242" s="9" t="s">
        <v>445</v>
      </c>
      <c r="GZ242" s="9" t="s">
        <v>134</v>
      </c>
      <c r="HA242" s="11" t="s">
        <v>160</v>
      </c>
      <c r="HB242" s="9" t="s">
        <v>632</v>
      </c>
      <c r="HC242" s="11" t="s">
        <v>509</v>
      </c>
      <c r="HE242" s="21">
        <v>5000</v>
      </c>
      <c r="HF242" s="17" t="str">
        <f t="shared" si="72"/>
        <v>OK</v>
      </c>
      <c r="HG242" s="11" t="s">
        <v>446</v>
      </c>
      <c r="HM242" s="21"/>
      <c r="HN242" s="17" t="str">
        <f t="shared" si="73"/>
        <v>OK</v>
      </c>
      <c r="HQ242" s="11" t="s">
        <v>135</v>
      </c>
      <c r="HY242" s="19" t="str">
        <f t="shared" si="74"/>
        <v>OK</v>
      </c>
      <c r="HZ242" s="9" t="s">
        <v>134</v>
      </c>
      <c r="IA242" s="11" t="s">
        <v>272</v>
      </c>
      <c r="IB242" s="9" t="s">
        <v>270</v>
      </c>
      <c r="ID242" s="9" t="s">
        <v>209</v>
      </c>
      <c r="IE242" s="11" t="s">
        <v>134</v>
      </c>
      <c r="IF242" s="23">
        <v>41781</v>
      </c>
      <c r="IG242" s="23">
        <v>41781</v>
      </c>
      <c r="IH242" s="23">
        <v>41782</v>
      </c>
      <c r="II242" s="23">
        <v>41838</v>
      </c>
      <c r="IJ242" s="23">
        <v>41849</v>
      </c>
      <c r="IK242" s="23">
        <v>42060</v>
      </c>
    </row>
    <row r="243" spans="1:245" x14ac:dyDescent="0.25">
      <c r="A243" s="8" t="s">
        <v>586</v>
      </c>
      <c r="B243" s="9" t="s">
        <v>70</v>
      </c>
      <c r="C243" s="55">
        <v>2611606</v>
      </c>
      <c r="D243" s="9" t="s">
        <v>509</v>
      </c>
      <c r="E243" s="10" t="s">
        <v>84</v>
      </c>
      <c r="I243" s="11" t="s">
        <v>101</v>
      </c>
      <c r="AH243" s="33">
        <f t="shared" si="67"/>
        <v>1</v>
      </c>
      <c r="AI243" s="11" t="s">
        <v>628</v>
      </c>
      <c r="AJ243" s="9" t="s">
        <v>83</v>
      </c>
      <c r="AK243" s="11" t="s">
        <v>95</v>
      </c>
      <c r="AL243" s="9" t="s">
        <v>629</v>
      </c>
      <c r="AM243" s="11" t="s">
        <v>907</v>
      </c>
      <c r="AO243" s="11" t="s">
        <v>908</v>
      </c>
      <c r="AP243" s="9" t="s">
        <v>83</v>
      </c>
      <c r="AQ243" s="11" t="s">
        <v>96</v>
      </c>
      <c r="AR243" s="9" t="s">
        <v>413</v>
      </c>
      <c r="AS243" s="11" t="s">
        <v>907</v>
      </c>
      <c r="AU243" s="11" t="s">
        <v>909</v>
      </c>
      <c r="AV243" s="9" t="s">
        <v>90</v>
      </c>
      <c r="BM243" s="34">
        <f t="shared" si="76"/>
        <v>3</v>
      </c>
      <c r="BN243" s="9" t="s">
        <v>104</v>
      </c>
      <c r="BO243" s="11" t="s">
        <v>113</v>
      </c>
      <c r="BP243" s="9" t="s">
        <v>389</v>
      </c>
      <c r="BQ243" s="11" t="s">
        <v>134</v>
      </c>
      <c r="BR243" s="9" t="s">
        <v>135</v>
      </c>
      <c r="CC243" s="11" t="s">
        <v>145</v>
      </c>
      <c r="CD243" s="9" t="s">
        <v>135</v>
      </c>
      <c r="CE243" s="20"/>
      <c r="CF243" s="16">
        <f t="shared" si="59"/>
        <v>0</v>
      </c>
      <c r="CG243" s="20"/>
      <c r="CH243" s="16">
        <f t="shared" si="68"/>
        <v>0</v>
      </c>
      <c r="CI243" s="20"/>
      <c r="CJ243" s="16">
        <f t="shared" si="69"/>
        <v>0</v>
      </c>
      <c r="CK243" s="11" t="s">
        <v>910</v>
      </c>
      <c r="CL243" s="9" t="s">
        <v>334</v>
      </c>
      <c r="CM243" s="11" t="s">
        <v>134</v>
      </c>
      <c r="CN243" s="9" t="s">
        <v>160</v>
      </c>
      <c r="CP243" s="9" t="s">
        <v>909</v>
      </c>
      <c r="CQ243" s="11" t="s">
        <v>908</v>
      </c>
      <c r="CR243" s="9" t="s">
        <v>628</v>
      </c>
      <c r="CS243" s="11" t="s">
        <v>135</v>
      </c>
      <c r="CT243" s="12"/>
      <c r="CU243" s="11" t="s">
        <v>173</v>
      </c>
      <c r="CW243" s="67" t="s">
        <v>445</v>
      </c>
      <c r="DC243" s="11" t="s">
        <v>334</v>
      </c>
      <c r="DD243" s="9" t="s">
        <v>193</v>
      </c>
      <c r="DH243" s="9" t="s">
        <v>209</v>
      </c>
      <c r="DI243" s="11" t="s">
        <v>134</v>
      </c>
      <c r="DJ243" s="9" t="s">
        <v>160</v>
      </c>
      <c r="DL243" s="9" t="s">
        <v>909</v>
      </c>
      <c r="DO243" s="11" t="s">
        <v>135</v>
      </c>
      <c r="DP243" s="12"/>
      <c r="DQ243" s="35" t="str">
        <f t="shared" si="75"/>
        <v>OK</v>
      </c>
      <c r="DR243" s="9" t="s">
        <v>173</v>
      </c>
      <c r="DT243" s="9" t="s">
        <v>445</v>
      </c>
      <c r="DZ243" s="9" t="s">
        <v>134</v>
      </c>
      <c r="EA243" s="11" t="s">
        <v>160</v>
      </c>
      <c r="EB243" s="9" t="s">
        <v>909</v>
      </c>
      <c r="EE243" s="21">
        <v>5000</v>
      </c>
      <c r="EF243" s="9" t="s">
        <v>446</v>
      </c>
      <c r="EL243" s="12"/>
      <c r="EO243" s="11" t="s">
        <v>135</v>
      </c>
      <c r="EW243" s="10" t="s">
        <v>269</v>
      </c>
      <c r="EX243" s="9" t="s">
        <v>909</v>
      </c>
      <c r="EY243" s="11" t="s">
        <v>361</v>
      </c>
      <c r="EZ243" s="9" t="s">
        <v>509</v>
      </c>
      <c r="FA243" s="11" t="s">
        <v>360</v>
      </c>
      <c r="FR243" s="16" t="str">
        <f t="shared" si="70"/>
        <v>PE</v>
      </c>
      <c r="FS243" s="11" t="s">
        <v>911</v>
      </c>
      <c r="FT243" s="9" t="s">
        <v>276</v>
      </c>
      <c r="FU243" s="11" t="s">
        <v>276</v>
      </c>
      <c r="FV243" s="9" t="s">
        <v>193</v>
      </c>
      <c r="GD243" s="9" t="s">
        <v>209</v>
      </c>
      <c r="GF243" s="9"/>
      <c r="GH243" s="9"/>
      <c r="GP243" s="12"/>
      <c r="GQ243" s="22" t="str">
        <f t="shared" si="71"/>
        <v>OK</v>
      </c>
      <c r="GZ243" s="9" t="s">
        <v>134</v>
      </c>
      <c r="HA243" s="11" t="s">
        <v>160</v>
      </c>
      <c r="HB243" s="9" t="s">
        <v>909</v>
      </c>
      <c r="HE243" s="21">
        <v>5000</v>
      </c>
      <c r="HF243" s="17" t="str">
        <f t="shared" si="72"/>
        <v>OK</v>
      </c>
      <c r="HG243" s="11" t="s">
        <v>446</v>
      </c>
      <c r="HM243" s="21"/>
      <c r="HN243" s="17" t="str">
        <f t="shared" si="73"/>
        <v>OK</v>
      </c>
      <c r="HQ243" s="11" t="s">
        <v>135</v>
      </c>
      <c r="HY243" s="19" t="str">
        <f t="shared" si="74"/>
        <v>OK</v>
      </c>
      <c r="IE243" s="11" t="s">
        <v>134</v>
      </c>
      <c r="IF243" s="23">
        <v>41800</v>
      </c>
      <c r="IG243" s="23">
        <v>41800</v>
      </c>
      <c r="IH243" s="23">
        <v>41802</v>
      </c>
      <c r="II243" s="23">
        <v>41821</v>
      </c>
      <c r="IJ243" s="23">
        <v>41829</v>
      </c>
      <c r="IK243" s="23">
        <v>41836</v>
      </c>
    </row>
    <row r="244" spans="1:245" x14ac:dyDescent="0.25">
      <c r="A244" s="8" t="s">
        <v>587</v>
      </c>
      <c r="B244" s="9" t="s">
        <v>70</v>
      </c>
      <c r="C244" s="55">
        <v>2611606</v>
      </c>
      <c r="D244" s="9" t="s">
        <v>629</v>
      </c>
      <c r="E244" s="10" t="s">
        <v>84</v>
      </c>
      <c r="I244" s="11" t="s">
        <v>101</v>
      </c>
      <c r="AH244" s="33">
        <f t="shared" si="67"/>
        <v>1</v>
      </c>
      <c r="AI244" s="11" t="s">
        <v>113</v>
      </c>
      <c r="AJ244" s="9" t="s">
        <v>86</v>
      </c>
      <c r="AO244" s="11" t="s">
        <v>632</v>
      </c>
      <c r="AP244" s="9" t="s">
        <v>83</v>
      </c>
      <c r="AQ244" s="11" t="s">
        <v>95</v>
      </c>
      <c r="AR244" s="9" t="s">
        <v>509</v>
      </c>
      <c r="AS244" s="11" t="s">
        <v>633</v>
      </c>
      <c r="AU244" s="11" t="s">
        <v>913</v>
      </c>
      <c r="AV244" s="9" t="s">
        <v>90</v>
      </c>
      <c r="BM244" s="34">
        <f t="shared" si="76"/>
        <v>3</v>
      </c>
      <c r="BN244" s="9" t="s">
        <v>104</v>
      </c>
      <c r="BO244" s="11" t="s">
        <v>113</v>
      </c>
      <c r="BP244" s="9" t="s">
        <v>389</v>
      </c>
      <c r="BQ244" s="11" t="s">
        <v>134</v>
      </c>
      <c r="BR244" s="9" t="s">
        <v>134</v>
      </c>
      <c r="BS244" s="11" t="s">
        <v>104</v>
      </c>
      <c r="BT244" s="9" t="s">
        <v>113</v>
      </c>
      <c r="BU244" s="11" t="s">
        <v>388</v>
      </c>
      <c r="BV244" s="9" t="s">
        <v>134</v>
      </c>
      <c r="BW244" s="11" t="s">
        <v>134</v>
      </c>
      <c r="CC244" s="11" t="s">
        <v>145</v>
      </c>
      <c r="CD244" s="9" t="s">
        <v>135</v>
      </c>
      <c r="CE244" s="20"/>
      <c r="CF244" s="16">
        <f t="shared" si="59"/>
        <v>0</v>
      </c>
      <c r="CG244" s="20"/>
      <c r="CH244" s="16">
        <f t="shared" si="68"/>
        <v>0</v>
      </c>
      <c r="CI244" s="20"/>
      <c r="CJ244" s="16">
        <f t="shared" si="69"/>
        <v>0</v>
      </c>
      <c r="CK244" s="11" t="s">
        <v>912</v>
      </c>
      <c r="CL244" s="9" t="s">
        <v>334</v>
      </c>
      <c r="CM244" s="11" t="s">
        <v>134</v>
      </c>
      <c r="CN244" s="9" t="s">
        <v>161</v>
      </c>
      <c r="CT244" s="12"/>
      <c r="CU244" s="11" t="s">
        <v>173</v>
      </c>
      <c r="CW244" s="67"/>
      <c r="CZ244" s="9" t="s">
        <v>445</v>
      </c>
      <c r="DC244" s="11" t="s">
        <v>334</v>
      </c>
      <c r="DD244" s="9" t="s">
        <v>193</v>
      </c>
      <c r="DH244" s="9" t="s">
        <v>209</v>
      </c>
      <c r="DI244" s="11" t="s">
        <v>134</v>
      </c>
      <c r="DJ244" s="9" t="s">
        <v>161</v>
      </c>
      <c r="DP244" s="12"/>
      <c r="DQ244" s="35" t="str">
        <f t="shared" si="75"/>
        <v>OK</v>
      </c>
      <c r="DR244" s="9" t="s">
        <v>173</v>
      </c>
      <c r="DW244" s="11" t="s">
        <v>445</v>
      </c>
      <c r="DZ244" s="9" t="s">
        <v>134</v>
      </c>
      <c r="EA244" s="11" t="s">
        <v>160</v>
      </c>
      <c r="EB244" s="9" t="s">
        <v>913</v>
      </c>
      <c r="EE244" s="21">
        <v>5000</v>
      </c>
      <c r="EF244" s="9" t="s">
        <v>446</v>
      </c>
      <c r="EL244" s="12"/>
      <c r="EO244" s="11" t="s">
        <v>135</v>
      </c>
      <c r="EW244" s="10" t="s">
        <v>269</v>
      </c>
      <c r="EX244" s="9" t="s">
        <v>913</v>
      </c>
      <c r="EY244" s="11" t="s">
        <v>361</v>
      </c>
      <c r="EZ244" s="9" t="s">
        <v>629</v>
      </c>
      <c r="FA244" s="11" t="s">
        <v>360</v>
      </c>
      <c r="FR244" s="16" t="str">
        <f t="shared" si="70"/>
        <v>PE</v>
      </c>
      <c r="FS244" s="11" t="s">
        <v>630</v>
      </c>
      <c r="FT244" s="9" t="s">
        <v>276</v>
      </c>
      <c r="FU244" s="11" t="s">
        <v>276</v>
      </c>
      <c r="FV244" s="9" t="s">
        <v>193</v>
      </c>
      <c r="GD244" s="9" t="s">
        <v>209</v>
      </c>
      <c r="GF244" s="9"/>
      <c r="GH244" s="9"/>
      <c r="GI244" s="11" t="s">
        <v>135</v>
      </c>
      <c r="GP244" s="12"/>
      <c r="GQ244" s="22" t="str">
        <f t="shared" si="71"/>
        <v>OK</v>
      </c>
      <c r="GZ244" s="9" t="s">
        <v>134</v>
      </c>
      <c r="HA244" s="11" t="s">
        <v>160</v>
      </c>
      <c r="HB244" s="9" t="s">
        <v>913</v>
      </c>
      <c r="HE244" s="21">
        <v>5000</v>
      </c>
      <c r="HF244" s="17" t="str">
        <f t="shared" si="72"/>
        <v>OK</v>
      </c>
      <c r="HG244" s="11" t="s">
        <v>446</v>
      </c>
      <c r="HM244" s="21"/>
      <c r="HN244" s="17" t="str">
        <f t="shared" si="73"/>
        <v>OK</v>
      </c>
      <c r="HQ244" s="11" t="s">
        <v>135</v>
      </c>
      <c r="HY244" s="19" t="str">
        <f t="shared" si="74"/>
        <v>OK</v>
      </c>
      <c r="HZ244" s="9" t="s">
        <v>135</v>
      </c>
      <c r="IE244" s="11" t="s">
        <v>134</v>
      </c>
      <c r="IF244" s="23">
        <v>41808</v>
      </c>
      <c r="IG244" s="23">
        <v>41808</v>
      </c>
      <c r="IH244" s="23">
        <v>41809</v>
      </c>
      <c r="II244" s="23">
        <v>41835</v>
      </c>
      <c r="IJ244" s="23">
        <v>41849</v>
      </c>
      <c r="IK244" s="23">
        <v>41852</v>
      </c>
    </row>
    <row r="245" spans="1:245" x14ac:dyDescent="0.25">
      <c r="A245" s="8" t="s">
        <v>914</v>
      </c>
      <c r="B245" s="9" t="s">
        <v>70</v>
      </c>
      <c r="C245" s="55">
        <v>2611606</v>
      </c>
      <c r="D245" s="9" t="s">
        <v>629</v>
      </c>
      <c r="E245" s="10" t="s">
        <v>84</v>
      </c>
      <c r="I245" s="11" t="s">
        <v>101</v>
      </c>
      <c r="AH245" s="33">
        <f t="shared" si="67"/>
        <v>1</v>
      </c>
      <c r="AI245" s="11" t="s">
        <v>632</v>
      </c>
      <c r="AJ245" s="9" t="s">
        <v>83</v>
      </c>
      <c r="AK245" s="11" t="s">
        <v>95</v>
      </c>
      <c r="AL245" s="9" t="s">
        <v>509</v>
      </c>
      <c r="AM245" s="11" t="s">
        <v>633</v>
      </c>
      <c r="BM245" s="34">
        <f t="shared" si="76"/>
        <v>1</v>
      </c>
      <c r="BN245" s="9" t="s">
        <v>105</v>
      </c>
      <c r="BP245" s="9" t="s">
        <v>119</v>
      </c>
      <c r="BQ245" s="11" t="s">
        <v>135</v>
      </c>
      <c r="BR245" s="9" t="s">
        <v>135</v>
      </c>
      <c r="CC245" s="11" t="s">
        <v>145</v>
      </c>
      <c r="CD245" s="9" t="s">
        <v>135</v>
      </c>
      <c r="CE245" s="20"/>
      <c r="CF245" s="16">
        <f t="shared" si="59"/>
        <v>0</v>
      </c>
      <c r="CG245" s="20"/>
      <c r="CH245" s="16">
        <f t="shared" si="68"/>
        <v>0</v>
      </c>
      <c r="CI245" s="20"/>
      <c r="CJ245" s="16">
        <f t="shared" si="69"/>
        <v>0</v>
      </c>
      <c r="CK245" s="11" t="s">
        <v>915</v>
      </c>
      <c r="CL245" s="9" t="s">
        <v>334</v>
      </c>
      <c r="CM245" s="11" t="s">
        <v>134</v>
      </c>
      <c r="CN245" s="9" t="s">
        <v>161</v>
      </c>
      <c r="CT245" s="12"/>
      <c r="CU245" s="11" t="s">
        <v>173</v>
      </c>
      <c r="CW245" s="67"/>
      <c r="CZ245" s="9" t="s">
        <v>445</v>
      </c>
      <c r="DC245" s="11" t="s">
        <v>334</v>
      </c>
      <c r="DD245" s="9" t="s">
        <v>193</v>
      </c>
      <c r="DH245" s="9" t="s">
        <v>209</v>
      </c>
      <c r="DI245" s="11" t="s">
        <v>134</v>
      </c>
      <c r="DJ245" s="9" t="s">
        <v>161</v>
      </c>
      <c r="DP245" s="12"/>
      <c r="DQ245" s="35" t="str">
        <f t="shared" si="75"/>
        <v>OK</v>
      </c>
      <c r="DR245" s="9" t="s">
        <v>173</v>
      </c>
      <c r="DW245" s="11" t="s">
        <v>445</v>
      </c>
      <c r="DZ245" s="9" t="s">
        <v>134</v>
      </c>
      <c r="EA245" s="11" t="s">
        <v>161</v>
      </c>
      <c r="EE245" s="21"/>
      <c r="EG245" s="11" t="s">
        <v>446</v>
      </c>
      <c r="EL245" s="12"/>
      <c r="EO245" s="11" t="s">
        <v>135</v>
      </c>
      <c r="EW245" s="10" t="s">
        <v>269</v>
      </c>
      <c r="EX245" s="9" t="s">
        <v>629</v>
      </c>
      <c r="EY245" s="11" t="s">
        <v>361</v>
      </c>
      <c r="EZ245" s="9" t="s">
        <v>632</v>
      </c>
      <c r="FA245" s="11" t="s">
        <v>360</v>
      </c>
      <c r="FR245" s="16" t="str">
        <f t="shared" si="70"/>
        <v>PE</v>
      </c>
      <c r="FS245" s="11" t="s">
        <v>630</v>
      </c>
      <c r="FT245" s="9" t="s">
        <v>276</v>
      </c>
      <c r="FU245" s="11" t="s">
        <v>276</v>
      </c>
      <c r="FV245" s="9" t="s">
        <v>193</v>
      </c>
      <c r="GD245" s="9" t="s">
        <v>209</v>
      </c>
      <c r="GF245" s="9"/>
      <c r="GH245" s="9"/>
      <c r="GI245" s="11" t="s">
        <v>134</v>
      </c>
      <c r="GJ245" s="9" t="s">
        <v>161</v>
      </c>
      <c r="GP245" s="12"/>
      <c r="GQ245" s="22" t="str">
        <f t="shared" si="71"/>
        <v>OK</v>
      </c>
      <c r="GR245" s="9" t="s">
        <v>173</v>
      </c>
      <c r="GW245" s="11" t="s">
        <v>445</v>
      </c>
      <c r="GZ245" s="9" t="s">
        <v>134</v>
      </c>
      <c r="HA245" s="11" t="s">
        <v>161</v>
      </c>
      <c r="HE245" s="21"/>
      <c r="HF245" s="17" t="str">
        <f t="shared" si="72"/>
        <v>OK</v>
      </c>
      <c r="HH245" s="9" t="s">
        <v>446</v>
      </c>
      <c r="HM245" s="21"/>
      <c r="HN245" s="17" t="str">
        <f t="shared" si="73"/>
        <v>OK</v>
      </c>
      <c r="HQ245" s="11" t="s">
        <v>135</v>
      </c>
      <c r="HY245" s="19" t="str">
        <f t="shared" si="74"/>
        <v>OK</v>
      </c>
      <c r="HZ245" s="9" t="s">
        <v>134</v>
      </c>
      <c r="IA245" s="11" t="s">
        <v>272</v>
      </c>
      <c r="IB245" s="9" t="s">
        <v>270</v>
      </c>
      <c r="ID245" s="9" t="s">
        <v>209</v>
      </c>
      <c r="IE245" s="11" t="s">
        <v>134</v>
      </c>
      <c r="IF245" s="23">
        <v>41815</v>
      </c>
      <c r="IG245" s="23">
        <v>41815</v>
      </c>
      <c r="IH245" s="23">
        <v>41821</v>
      </c>
      <c r="II245" s="23">
        <v>41831</v>
      </c>
      <c r="IJ245" s="23">
        <v>41842</v>
      </c>
      <c r="IK245" s="23">
        <v>42040</v>
      </c>
    </row>
    <row r="246" spans="1:245" x14ac:dyDescent="0.25">
      <c r="A246" s="8" t="s">
        <v>588</v>
      </c>
      <c r="B246" s="9" t="s">
        <v>70</v>
      </c>
      <c r="C246" s="55">
        <v>2611606</v>
      </c>
      <c r="D246" s="9" t="s">
        <v>629</v>
      </c>
      <c r="E246" s="10" t="s">
        <v>84</v>
      </c>
      <c r="I246" s="11" t="s">
        <v>101</v>
      </c>
      <c r="AH246" s="33">
        <f t="shared" si="67"/>
        <v>1</v>
      </c>
      <c r="AI246" s="11" t="s">
        <v>632</v>
      </c>
      <c r="AJ246" s="9" t="s">
        <v>83</v>
      </c>
      <c r="AK246" s="11" t="s">
        <v>95</v>
      </c>
      <c r="AL246" s="9" t="s">
        <v>509</v>
      </c>
      <c r="AM246" s="11" t="s">
        <v>633</v>
      </c>
      <c r="BM246" s="34">
        <f t="shared" si="76"/>
        <v>1</v>
      </c>
      <c r="BN246" s="9" t="s">
        <v>106</v>
      </c>
      <c r="BP246" s="9" t="s">
        <v>119</v>
      </c>
      <c r="BQ246" s="11" t="s">
        <v>135</v>
      </c>
      <c r="BR246" s="9" t="s">
        <v>135</v>
      </c>
      <c r="BS246" s="11" t="s">
        <v>105</v>
      </c>
      <c r="BU246" s="11" t="s">
        <v>119</v>
      </c>
      <c r="BV246" s="9" t="s">
        <v>135</v>
      </c>
      <c r="BW246" s="11" t="s">
        <v>135</v>
      </c>
      <c r="CC246" s="11" t="s">
        <v>145</v>
      </c>
      <c r="CD246" s="9" t="s">
        <v>134</v>
      </c>
      <c r="CE246" s="20" t="s">
        <v>914</v>
      </c>
      <c r="CF246" s="16" t="str">
        <f t="shared" si="59"/>
        <v>Representação</v>
      </c>
      <c r="CG246" s="20"/>
      <c r="CH246" s="16">
        <f t="shared" si="68"/>
        <v>0</v>
      </c>
      <c r="CI246" s="20"/>
      <c r="CJ246" s="16">
        <f t="shared" si="69"/>
        <v>0</v>
      </c>
      <c r="CK246" s="11" t="s">
        <v>916</v>
      </c>
      <c r="CL246" s="9" t="s">
        <v>334</v>
      </c>
      <c r="CM246" s="11" t="s">
        <v>134</v>
      </c>
      <c r="CN246" s="9" t="s">
        <v>161</v>
      </c>
      <c r="CT246" s="12"/>
      <c r="CU246" s="11" t="s">
        <v>173</v>
      </c>
      <c r="CW246" s="67"/>
      <c r="CZ246" s="9" t="s">
        <v>445</v>
      </c>
      <c r="DC246" s="11" t="s">
        <v>334</v>
      </c>
      <c r="DD246" s="9" t="s">
        <v>193</v>
      </c>
      <c r="DH246" s="9" t="s">
        <v>209</v>
      </c>
      <c r="DI246" s="11" t="s">
        <v>134</v>
      </c>
      <c r="DJ246" s="9" t="s">
        <v>161</v>
      </c>
      <c r="DP246" s="12"/>
      <c r="DQ246" s="35" t="str">
        <f t="shared" si="75"/>
        <v>OK</v>
      </c>
      <c r="DR246" s="9" t="s">
        <v>173</v>
      </c>
      <c r="DW246" s="11" t="s">
        <v>445</v>
      </c>
      <c r="DZ246" s="9" t="s">
        <v>134</v>
      </c>
      <c r="EA246" s="11" t="s">
        <v>161</v>
      </c>
      <c r="EE246" s="21"/>
      <c r="EG246" s="11" t="s">
        <v>446</v>
      </c>
      <c r="EL246" s="12"/>
      <c r="EO246" s="11" t="s">
        <v>135</v>
      </c>
      <c r="EW246" s="10" t="s">
        <v>269</v>
      </c>
      <c r="EX246" s="9" t="s">
        <v>629</v>
      </c>
      <c r="EY246" s="11" t="s">
        <v>361</v>
      </c>
      <c r="EZ246" s="9" t="s">
        <v>632</v>
      </c>
      <c r="FA246" s="11" t="s">
        <v>360</v>
      </c>
      <c r="FR246" s="16" t="str">
        <f t="shared" si="70"/>
        <v>PE</v>
      </c>
      <c r="FS246" s="11" t="s">
        <v>630</v>
      </c>
      <c r="FT246" s="9" t="s">
        <v>276</v>
      </c>
      <c r="FU246" s="11" t="s">
        <v>276</v>
      </c>
      <c r="FV246" s="9" t="s">
        <v>193</v>
      </c>
      <c r="GD246" s="9" t="s">
        <v>209</v>
      </c>
      <c r="GF246" s="9"/>
      <c r="GH246" s="9"/>
      <c r="GI246" s="11" t="s">
        <v>134</v>
      </c>
      <c r="GJ246" s="9" t="s">
        <v>161</v>
      </c>
      <c r="GP246" s="12"/>
      <c r="GQ246" s="22" t="str">
        <f t="shared" ref="GQ246:GQ274" si="77">IF(OR((AND(GD246="Mantém",GP246=DP246)),GD246="Mantém - Ind.",GD246="Reforma Total", GD246="Parcial - Agrava",GD246="Parcial - Relaxa",GD246="Reverte",GD246="Inaplicável",GJ246="Indefere",GJ246=""),"OK","REVER")</f>
        <v>OK</v>
      </c>
      <c r="GR246" s="9" t="s">
        <v>173</v>
      </c>
      <c r="GW246" s="11" t="s">
        <v>445</v>
      </c>
      <c r="GZ246" s="9" t="s">
        <v>134</v>
      </c>
      <c r="HA246" s="11" t="s">
        <v>161</v>
      </c>
      <c r="HE246" s="21"/>
      <c r="HF246" s="17" t="str">
        <f t="shared" ref="HF246:HF274" si="78">IF(OR((AND(GD246="Mantém",HE246=EE246)),GD246="Reverte",GD246="Inaplicável",HA246="Indefere",HA246=""),"OK","REVER")</f>
        <v>OK</v>
      </c>
      <c r="HH246" s="9" t="s">
        <v>446</v>
      </c>
      <c r="HM246" s="21"/>
      <c r="HN246" s="17" t="str">
        <f t="shared" ref="HN246:HN274" si="79">IF(OR((AND(GO246="Mantém",HM246=EM246)),GO246="Reverte",GO246="Inaplicável",HI246="Indefere",HI246=""),"OK","REVER")</f>
        <v>OK</v>
      </c>
      <c r="HQ246" s="11" t="s">
        <v>135</v>
      </c>
      <c r="HY246" s="19" t="str">
        <f t="shared" ref="HY246:HY274" si="80">IF(OR((AND(GD246="Mantém",HX246=EV246)),GD246="Reverte",GD246="Inaplicável",HR246="Indefere",HR246=""),"OK","REVER")</f>
        <v>OK</v>
      </c>
      <c r="HZ246" s="9" t="s">
        <v>134</v>
      </c>
      <c r="IA246" s="11" t="s">
        <v>272</v>
      </c>
      <c r="IB246" s="9" t="s">
        <v>270</v>
      </c>
      <c r="ID246" s="9" t="s">
        <v>209</v>
      </c>
      <c r="IE246" s="11" t="s">
        <v>134</v>
      </c>
      <c r="IF246" s="23">
        <v>41815</v>
      </c>
      <c r="IG246" s="23">
        <v>41815</v>
      </c>
      <c r="IH246" s="23">
        <v>41821</v>
      </c>
      <c r="II246" s="23">
        <v>41831</v>
      </c>
      <c r="IJ246" s="23">
        <v>41842</v>
      </c>
      <c r="IK246" s="23">
        <v>42128</v>
      </c>
    </row>
    <row r="247" spans="1:245" x14ac:dyDescent="0.25">
      <c r="A247" s="8" t="s">
        <v>917</v>
      </c>
      <c r="B247" s="9" t="s">
        <v>70</v>
      </c>
      <c r="C247" s="55">
        <v>2611606</v>
      </c>
      <c r="D247" s="9" t="s">
        <v>629</v>
      </c>
      <c r="E247" s="10" t="s">
        <v>84</v>
      </c>
      <c r="I247" s="11" t="s">
        <v>101</v>
      </c>
      <c r="AH247" s="33">
        <f t="shared" si="67"/>
        <v>1</v>
      </c>
      <c r="AI247" s="11" t="s">
        <v>632</v>
      </c>
      <c r="AJ247" s="9" t="s">
        <v>83</v>
      </c>
      <c r="AK247" s="11" t="s">
        <v>95</v>
      </c>
      <c r="AL247" s="9" t="s">
        <v>509</v>
      </c>
      <c r="AM247" s="11" t="s">
        <v>633</v>
      </c>
      <c r="BM247" s="34">
        <f t="shared" si="76"/>
        <v>1</v>
      </c>
      <c r="BN247" s="9" t="s">
        <v>106</v>
      </c>
      <c r="BP247" s="9" t="s">
        <v>387</v>
      </c>
      <c r="BQ247" s="11" t="s">
        <v>135</v>
      </c>
      <c r="BR247" s="9" t="s">
        <v>135</v>
      </c>
      <c r="BS247" s="11" t="s">
        <v>105</v>
      </c>
      <c r="BU247" s="11" t="s">
        <v>119</v>
      </c>
      <c r="BV247" s="9" t="s">
        <v>135</v>
      </c>
      <c r="BW247" s="11" t="s">
        <v>135</v>
      </c>
      <c r="CC247" s="11" t="s">
        <v>145</v>
      </c>
      <c r="CD247" s="9" t="s">
        <v>134</v>
      </c>
      <c r="CE247" s="20" t="s">
        <v>914</v>
      </c>
      <c r="CF247" s="16" t="str">
        <f t="shared" ref="CF247:CF310" si="81">IF(ISBLANK(CE247),0,(VLOOKUP(CE247,$A$2:$CC$484,81,)))</f>
        <v>Representação</v>
      </c>
      <c r="CG247" s="20" t="s">
        <v>588</v>
      </c>
      <c r="CH247" s="16" t="str">
        <f t="shared" ref="CH247:CH278" si="82">IF(ISBLANK(CG247),0,(VLOOKUP(CG247,$A$2:$CC$484,81,)))</f>
        <v>Representação</v>
      </c>
      <c r="CI247" s="20"/>
      <c r="CJ247" s="16">
        <f t="shared" ref="CJ247:CJ278" si="83">IF(ISBLANK(CI247),0,(VLOOKUP(CI247,$A$2:$CC$484,81,)))</f>
        <v>0</v>
      </c>
      <c r="CK247" s="11" t="s">
        <v>937</v>
      </c>
      <c r="CL247" s="9" t="s">
        <v>334</v>
      </c>
      <c r="CM247" s="11" t="s">
        <v>134</v>
      </c>
      <c r="CN247" s="9" t="s">
        <v>161</v>
      </c>
      <c r="CT247" s="12"/>
      <c r="CU247" s="11" t="s">
        <v>173</v>
      </c>
      <c r="CW247" s="67"/>
      <c r="CZ247" s="9" t="s">
        <v>445</v>
      </c>
      <c r="DC247" s="11" t="s">
        <v>334</v>
      </c>
      <c r="DD247" s="9" t="s">
        <v>193</v>
      </c>
      <c r="DH247" s="9" t="s">
        <v>209</v>
      </c>
      <c r="DI247" s="11" t="s">
        <v>134</v>
      </c>
      <c r="DJ247" s="9" t="s">
        <v>161</v>
      </c>
      <c r="DP247" s="12"/>
      <c r="DQ247" s="35" t="str">
        <f t="shared" si="75"/>
        <v>OK</v>
      </c>
      <c r="DR247" s="9" t="s">
        <v>173</v>
      </c>
      <c r="DW247" s="11" t="s">
        <v>445</v>
      </c>
      <c r="DZ247" s="9" t="s">
        <v>134</v>
      </c>
      <c r="EA247" s="11" t="s">
        <v>161</v>
      </c>
      <c r="EE247" s="21"/>
      <c r="EG247" s="11" t="s">
        <v>446</v>
      </c>
      <c r="EL247" s="12"/>
      <c r="EO247" s="11" t="s">
        <v>135</v>
      </c>
      <c r="EW247" s="10" t="s">
        <v>269</v>
      </c>
      <c r="EX247" s="9" t="s">
        <v>629</v>
      </c>
      <c r="EY247" s="11" t="s">
        <v>361</v>
      </c>
      <c r="EZ247" s="9" t="s">
        <v>632</v>
      </c>
      <c r="FA247" s="11" t="s">
        <v>360</v>
      </c>
      <c r="FR247" s="16" t="str">
        <f t="shared" ref="FR247:FR277" si="84">B247</f>
        <v>PE</v>
      </c>
      <c r="FS247" s="11" t="s">
        <v>938</v>
      </c>
      <c r="FT247" s="9" t="s">
        <v>276</v>
      </c>
      <c r="FU247" s="11" t="s">
        <v>276</v>
      </c>
      <c r="FV247" s="9" t="s">
        <v>193</v>
      </c>
      <c r="GD247" s="9" t="s">
        <v>209</v>
      </c>
      <c r="GF247" s="9"/>
      <c r="GH247" s="9"/>
      <c r="GI247" s="11" t="s">
        <v>134</v>
      </c>
      <c r="GJ247" s="9" t="s">
        <v>161</v>
      </c>
      <c r="GP247" s="12"/>
      <c r="GQ247" s="22" t="str">
        <f t="shared" si="77"/>
        <v>OK</v>
      </c>
      <c r="GR247" s="9" t="s">
        <v>173</v>
      </c>
      <c r="GW247" s="11" t="s">
        <v>445</v>
      </c>
      <c r="GZ247" s="9" t="s">
        <v>134</v>
      </c>
      <c r="HA247" s="11" t="s">
        <v>161</v>
      </c>
      <c r="HE247" s="21"/>
      <c r="HF247" s="17" t="str">
        <f t="shared" si="78"/>
        <v>OK</v>
      </c>
      <c r="HH247" s="9" t="s">
        <v>446</v>
      </c>
      <c r="HM247" s="21"/>
      <c r="HN247" s="17" t="str">
        <f t="shared" si="79"/>
        <v>OK</v>
      </c>
      <c r="HQ247" s="11" t="s">
        <v>135</v>
      </c>
      <c r="HY247" s="19" t="str">
        <f t="shared" si="80"/>
        <v>OK</v>
      </c>
      <c r="HZ247" s="9" t="s">
        <v>134</v>
      </c>
      <c r="IA247" s="11" t="s">
        <v>272</v>
      </c>
      <c r="IB247" s="9" t="s">
        <v>270</v>
      </c>
      <c r="ID247" s="9" t="s">
        <v>209</v>
      </c>
      <c r="IE247" s="11" t="s">
        <v>134</v>
      </c>
      <c r="IF247" s="23">
        <v>41815</v>
      </c>
      <c r="IG247" s="23">
        <v>41815</v>
      </c>
      <c r="IH247" s="23">
        <v>41821</v>
      </c>
      <c r="II247" s="23">
        <v>41829</v>
      </c>
      <c r="IJ247" s="23">
        <v>41842</v>
      </c>
      <c r="IK247" s="23">
        <v>42079</v>
      </c>
    </row>
    <row r="248" spans="1:245" ht="15.75" x14ac:dyDescent="0.25">
      <c r="A248" s="8" t="s">
        <v>918</v>
      </c>
      <c r="B248" s="9" t="s">
        <v>70</v>
      </c>
      <c r="C248" s="55">
        <v>2611606</v>
      </c>
      <c r="D248" s="9" t="s">
        <v>629</v>
      </c>
      <c r="E248" s="10" t="s">
        <v>84</v>
      </c>
      <c r="I248" s="11" t="s">
        <v>101</v>
      </c>
      <c r="AH248" s="33">
        <f t="shared" si="67"/>
        <v>1</v>
      </c>
      <c r="AI248" s="25" t="s">
        <v>940</v>
      </c>
      <c r="AJ248" s="9" t="s">
        <v>83</v>
      </c>
      <c r="AK248" s="11" t="s">
        <v>97</v>
      </c>
      <c r="AL248" s="9" t="s">
        <v>509</v>
      </c>
      <c r="AM248" s="11" t="s">
        <v>941</v>
      </c>
      <c r="AO248" s="11" t="s">
        <v>509</v>
      </c>
      <c r="AP248" s="9" t="s">
        <v>84</v>
      </c>
      <c r="AT248" s="9" t="s">
        <v>101</v>
      </c>
      <c r="BM248" s="34">
        <f t="shared" si="76"/>
        <v>2</v>
      </c>
      <c r="BN248" s="9" t="s">
        <v>104</v>
      </c>
      <c r="BO248" s="11" t="s">
        <v>113</v>
      </c>
      <c r="BP248" s="9" t="s">
        <v>387</v>
      </c>
      <c r="BQ248" s="11" t="s">
        <v>135</v>
      </c>
      <c r="BR248" s="9" t="s">
        <v>135</v>
      </c>
      <c r="BS248" s="11" t="s">
        <v>105</v>
      </c>
      <c r="BU248" s="11" t="s">
        <v>942</v>
      </c>
      <c r="BV248" s="9" t="s">
        <v>135</v>
      </c>
      <c r="BW248" s="11" t="s">
        <v>135</v>
      </c>
      <c r="CC248" s="11" t="s">
        <v>145</v>
      </c>
      <c r="CD248" s="9" t="s">
        <v>135</v>
      </c>
      <c r="CE248" s="20"/>
      <c r="CF248" s="16">
        <f t="shared" si="81"/>
        <v>0</v>
      </c>
      <c r="CG248" s="20"/>
      <c r="CH248" s="16">
        <f t="shared" si="82"/>
        <v>0</v>
      </c>
      <c r="CI248" s="20"/>
      <c r="CJ248" s="16">
        <f t="shared" si="83"/>
        <v>0</v>
      </c>
      <c r="CK248" s="11" t="s">
        <v>939</v>
      </c>
      <c r="CL248" s="9" t="s">
        <v>334</v>
      </c>
      <c r="CM248" s="11" t="s">
        <v>134</v>
      </c>
      <c r="CN248" s="9" t="s">
        <v>161</v>
      </c>
      <c r="CT248" s="12"/>
      <c r="CU248" s="11" t="s">
        <v>173</v>
      </c>
      <c r="CW248" s="67"/>
      <c r="CZ248" s="9" t="s">
        <v>445</v>
      </c>
      <c r="DC248" s="11" t="s">
        <v>334</v>
      </c>
      <c r="DD248" s="9" t="s">
        <v>193</v>
      </c>
      <c r="DH248" s="9" t="s">
        <v>209</v>
      </c>
      <c r="DI248" s="11" t="s">
        <v>134</v>
      </c>
      <c r="DJ248" s="9" t="s">
        <v>161</v>
      </c>
      <c r="DP248" s="12"/>
      <c r="DQ248" s="35" t="str">
        <f t="shared" si="75"/>
        <v>OK</v>
      </c>
      <c r="DR248" s="9" t="s">
        <v>173</v>
      </c>
      <c r="DW248" s="11" t="s">
        <v>445</v>
      </c>
      <c r="DZ248" s="9" t="s">
        <v>134</v>
      </c>
      <c r="EA248" s="11" t="s">
        <v>161</v>
      </c>
      <c r="EE248" s="21"/>
      <c r="EG248" s="11" t="s">
        <v>446</v>
      </c>
      <c r="EL248" s="12"/>
      <c r="EO248" s="11" t="s">
        <v>135</v>
      </c>
      <c r="EW248" s="10" t="s">
        <v>269</v>
      </c>
      <c r="EX248" s="9" t="s">
        <v>629</v>
      </c>
      <c r="EY248" s="11" t="s">
        <v>361</v>
      </c>
      <c r="EZ248" s="9" t="s">
        <v>940</v>
      </c>
      <c r="FA248" s="11" t="s">
        <v>360</v>
      </c>
      <c r="FB248" s="9" t="s">
        <v>509</v>
      </c>
      <c r="FC248" s="11" t="s">
        <v>360</v>
      </c>
      <c r="FR248" s="16" t="str">
        <f t="shared" si="84"/>
        <v>PE</v>
      </c>
      <c r="FS248" s="11" t="s">
        <v>938</v>
      </c>
      <c r="FT248" s="9" t="s">
        <v>276</v>
      </c>
      <c r="FU248" s="11" t="s">
        <v>276</v>
      </c>
      <c r="FV248" s="9" t="s">
        <v>193</v>
      </c>
      <c r="GD248" s="9" t="s">
        <v>209</v>
      </c>
      <c r="GF248" s="9"/>
      <c r="GH248" s="9"/>
      <c r="GI248" s="11" t="s">
        <v>134</v>
      </c>
      <c r="GJ248" s="9" t="s">
        <v>161</v>
      </c>
      <c r="GP248" s="12"/>
      <c r="GQ248" s="22" t="str">
        <f t="shared" si="77"/>
        <v>OK</v>
      </c>
      <c r="GR248" s="9" t="s">
        <v>173</v>
      </c>
      <c r="GW248" s="11" t="s">
        <v>445</v>
      </c>
      <c r="GZ248" s="9" t="s">
        <v>134</v>
      </c>
      <c r="HA248" s="11" t="s">
        <v>161</v>
      </c>
      <c r="HE248" s="21"/>
      <c r="HF248" s="17" t="str">
        <f t="shared" si="78"/>
        <v>OK</v>
      </c>
      <c r="HH248" s="9" t="s">
        <v>446</v>
      </c>
      <c r="HM248" s="21"/>
      <c r="HN248" s="17" t="str">
        <f t="shared" si="79"/>
        <v>OK</v>
      </c>
      <c r="HQ248" s="11" t="s">
        <v>135</v>
      </c>
      <c r="HY248" s="19" t="str">
        <f t="shared" si="80"/>
        <v>OK</v>
      </c>
      <c r="HZ248" s="9" t="s">
        <v>134</v>
      </c>
      <c r="IA248" s="11" t="s">
        <v>272</v>
      </c>
      <c r="IB248" s="9" t="s">
        <v>270</v>
      </c>
      <c r="ID248" s="9" t="s">
        <v>209</v>
      </c>
      <c r="IE248" s="11" t="s">
        <v>134</v>
      </c>
      <c r="IF248" s="23">
        <v>41815</v>
      </c>
      <c r="IG248" s="23">
        <v>41815</v>
      </c>
      <c r="IH248" s="23">
        <v>41822</v>
      </c>
      <c r="II248" s="23">
        <v>41829</v>
      </c>
      <c r="IJ248" s="23">
        <v>41842</v>
      </c>
      <c r="IK248" s="23">
        <v>42040</v>
      </c>
    </row>
    <row r="249" spans="1:245" ht="15.75" x14ac:dyDescent="0.25">
      <c r="A249" s="8" t="s">
        <v>919</v>
      </c>
      <c r="B249" s="9" t="s">
        <v>70</v>
      </c>
      <c r="C249" s="55">
        <v>2611606</v>
      </c>
      <c r="D249" s="9" t="s">
        <v>520</v>
      </c>
      <c r="E249" s="10" t="s">
        <v>89</v>
      </c>
      <c r="AH249" s="33">
        <f t="shared" si="67"/>
        <v>1</v>
      </c>
      <c r="AI249" s="11" t="s">
        <v>509</v>
      </c>
      <c r="AJ249" s="9" t="s">
        <v>84</v>
      </c>
      <c r="AO249" s="25" t="s">
        <v>944</v>
      </c>
      <c r="AP249" s="9" t="s">
        <v>83</v>
      </c>
      <c r="AQ249" s="11" t="s">
        <v>97</v>
      </c>
      <c r="AR249" s="9" t="s">
        <v>509</v>
      </c>
      <c r="AS249" s="11" t="s">
        <v>941</v>
      </c>
      <c r="AU249" s="11" t="s">
        <v>113</v>
      </c>
      <c r="AV249" s="9" t="s">
        <v>86</v>
      </c>
      <c r="BM249" s="34">
        <f t="shared" si="76"/>
        <v>3</v>
      </c>
      <c r="BN249" s="9" t="s">
        <v>104</v>
      </c>
      <c r="BO249" s="11" t="s">
        <v>113</v>
      </c>
      <c r="BP249" s="9" t="s">
        <v>387</v>
      </c>
      <c r="BQ249" s="11" t="s">
        <v>135</v>
      </c>
      <c r="BR249" s="9" t="s">
        <v>135</v>
      </c>
      <c r="CC249" s="11" t="s">
        <v>145</v>
      </c>
      <c r="CD249" s="9" t="s">
        <v>135</v>
      </c>
      <c r="CE249" s="20"/>
      <c r="CF249" s="16">
        <f t="shared" si="81"/>
        <v>0</v>
      </c>
      <c r="CG249" s="20"/>
      <c r="CH249" s="16">
        <f t="shared" si="82"/>
        <v>0</v>
      </c>
      <c r="CI249" s="20"/>
      <c r="CJ249" s="16">
        <f t="shared" si="83"/>
        <v>0</v>
      </c>
      <c r="CK249" s="11" t="s">
        <v>943</v>
      </c>
      <c r="CL249" s="9" t="s">
        <v>334</v>
      </c>
      <c r="CM249" s="11" t="s">
        <v>134</v>
      </c>
      <c r="CN249" s="9" t="s">
        <v>160</v>
      </c>
      <c r="CP249" s="9" t="s">
        <v>944</v>
      </c>
      <c r="CQ249" s="11" t="s">
        <v>113</v>
      </c>
      <c r="CS249" s="11" t="s">
        <v>135</v>
      </c>
      <c r="CT249" s="12"/>
      <c r="CU249" s="11" t="s">
        <v>173</v>
      </c>
      <c r="CW249" s="67" t="s">
        <v>445</v>
      </c>
      <c r="DC249" s="11" t="s">
        <v>334</v>
      </c>
      <c r="DD249" s="9" t="s">
        <v>193</v>
      </c>
      <c r="DH249" s="9" t="s">
        <v>209</v>
      </c>
      <c r="DI249" s="11" t="s">
        <v>134</v>
      </c>
      <c r="DJ249" s="9" t="s">
        <v>160</v>
      </c>
      <c r="DL249" s="9" t="s">
        <v>944</v>
      </c>
      <c r="DO249" s="11" t="s">
        <v>135</v>
      </c>
      <c r="DP249" s="12"/>
      <c r="DQ249" s="35" t="str">
        <f t="shared" si="75"/>
        <v>OK</v>
      </c>
      <c r="DR249" s="9" t="s">
        <v>173</v>
      </c>
      <c r="DT249" s="9" t="s">
        <v>445</v>
      </c>
      <c r="DZ249" s="9" t="s">
        <v>134</v>
      </c>
      <c r="EA249" s="11" t="s">
        <v>160</v>
      </c>
      <c r="EB249" s="9" t="s">
        <v>944</v>
      </c>
      <c r="EE249" s="21">
        <v>5000</v>
      </c>
      <c r="EF249" s="9" t="s">
        <v>446</v>
      </c>
      <c r="EL249" s="12"/>
      <c r="EO249" s="11" t="s">
        <v>135</v>
      </c>
      <c r="EW249" s="10" t="s">
        <v>269</v>
      </c>
      <c r="EX249" s="9" t="s">
        <v>944</v>
      </c>
      <c r="EY249" s="11" t="s">
        <v>361</v>
      </c>
      <c r="EZ249" s="9" t="s">
        <v>520</v>
      </c>
      <c r="FA249" s="11" t="s">
        <v>360</v>
      </c>
      <c r="FR249" s="16" t="str">
        <f t="shared" si="84"/>
        <v>PE</v>
      </c>
      <c r="FS249" s="11" t="s">
        <v>630</v>
      </c>
      <c r="FT249" s="9" t="s">
        <v>276</v>
      </c>
      <c r="FU249" s="11" t="s">
        <v>276</v>
      </c>
      <c r="FV249" s="9" t="s">
        <v>193</v>
      </c>
      <c r="GD249" s="9" t="s">
        <v>209</v>
      </c>
      <c r="GF249" s="9"/>
      <c r="GH249" s="9"/>
      <c r="GI249" s="11" t="s">
        <v>134</v>
      </c>
      <c r="GJ249" s="9" t="s">
        <v>160</v>
      </c>
      <c r="GL249" s="9" t="s">
        <v>944</v>
      </c>
      <c r="GO249" s="11" t="s">
        <v>135</v>
      </c>
      <c r="GP249" s="12"/>
      <c r="GQ249" s="22" t="str">
        <f t="shared" si="77"/>
        <v>OK</v>
      </c>
      <c r="GR249" s="9" t="s">
        <v>173</v>
      </c>
      <c r="GT249" s="9" t="s">
        <v>445</v>
      </c>
      <c r="GZ249" s="9" t="s">
        <v>134</v>
      </c>
      <c r="HA249" s="11" t="s">
        <v>160</v>
      </c>
      <c r="HB249" s="9" t="s">
        <v>944</v>
      </c>
      <c r="HE249" s="21">
        <v>5000</v>
      </c>
      <c r="HF249" s="17" t="str">
        <f t="shared" si="78"/>
        <v>OK</v>
      </c>
      <c r="HG249" s="11" t="s">
        <v>446</v>
      </c>
      <c r="HM249" s="21"/>
      <c r="HN249" s="17" t="str">
        <f t="shared" si="79"/>
        <v>OK</v>
      </c>
      <c r="HQ249" s="11" t="s">
        <v>135</v>
      </c>
      <c r="HY249" s="19" t="str">
        <f t="shared" si="80"/>
        <v>OK</v>
      </c>
      <c r="HZ249" s="9" t="s">
        <v>134</v>
      </c>
      <c r="IA249" s="11" t="s">
        <v>272</v>
      </c>
      <c r="IB249" s="9" t="s">
        <v>270</v>
      </c>
      <c r="ID249" s="9" t="s">
        <v>209</v>
      </c>
      <c r="IE249" s="11" t="s">
        <v>134</v>
      </c>
      <c r="IF249" s="23">
        <v>41822</v>
      </c>
      <c r="IG249" s="23">
        <v>41822</v>
      </c>
      <c r="IH249" s="23">
        <v>41823</v>
      </c>
      <c r="II249" s="23">
        <v>41832</v>
      </c>
      <c r="IJ249" s="23">
        <v>41842</v>
      </c>
      <c r="IK249" s="23">
        <v>42129</v>
      </c>
    </row>
    <row r="250" spans="1:245" ht="15.75" x14ac:dyDescent="0.25">
      <c r="A250" s="8" t="s">
        <v>920</v>
      </c>
      <c r="B250" s="9" t="s">
        <v>70</v>
      </c>
      <c r="C250" s="55">
        <v>2611606</v>
      </c>
      <c r="D250" s="9" t="s">
        <v>520</v>
      </c>
      <c r="E250" s="10" t="s">
        <v>89</v>
      </c>
      <c r="AH250" s="33">
        <f t="shared" si="67"/>
        <v>1</v>
      </c>
      <c r="AI250" s="25" t="s">
        <v>945</v>
      </c>
      <c r="AJ250" s="9" t="s">
        <v>83</v>
      </c>
      <c r="AK250" s="11" t="s">
        <v>98</v>
      </c>
      <c r="AL250" s="9" t="s">
        <v>72</v>
      </c>
      <c r="AM250" s="11" t="s">
        <v>946</v>
      </c>
      <c r="BM250" s="34">
        <f t="shared" si="76"/>
        <v>1</v>
      </c>
      <c r="BN250" s="9" t="s">
        <v>104</v>
      </c>
      <c r="BO250" s="11" t="s">
        <v>113</v>
      </c>
      <c r="BP250" s="9" t="s">
        <v>121</v>
      </c>
      <c r="BQ250" s="11" t="s">
        <v>135</v>
      </c>
      <c r="BR250" s="9" t="s">
        <v>135</v>
      </c>
      <c r="CC250" s="11" t="s">
        <v>145</v>
      </c>
      <c r="CD250" s="9" t="s">
        <v>135</v>
      </c>
      <c r="CE250" s="20"/>
      <c r="CF250" s="16">
        <f t="shared" si="81"/>
        <v>0</v>
      </c>
      <c r="CG250" s="20"/>
      <c r="CH250" s="16">
        <f t="shared" si="82"/>
        <v>0</v>
      </c>
      <c r="CI250" s="20"/>
      <c r="CJ250" s="16">
        <f t="shared" si="83"/>
        <v>0</v>
      </c>
      <c r="CK250" s="11" t="s">
        <v>947</v>
      </c>
      <c r="CL250" s="9" t="s">
        <v>336</v>
      </c>
      <c r="CT250" s="12"/>
      <c r="CW250" s="67"/>
      <c r="DC250" s="11" t="s">
        <v>336</v>
      </c>
      <c r="DP250" s="12"/>
      <c r="DQ250" s="35" t="str">
        <f t="shared" si="75"/>
        <v>OK</v>
      </c>
      <c r="EE250" s="21"/>
      <c r="EL250" s="12"/>
      <c r="EW250" s="11" t="s">
        <v>2073</v>
      </c>
      <c r="FR250" s="16" t="str">
        <f t="shared" si="84"/>
        <v>PE</v>
      </c>
      <c r="FS250" s="11" t="s">
        <v>2076</v>
      </c>
      <c r="FT250" s="9" t="s">
        <v>277</v>
      </c>
      <c r="FU250" s="11" t="s">
        <v>276</v>
      </c>
      <c r="FV250" s="9" t="s">
        <v>193</v>
      </c>
      <c r="GD250" s="9" t="s">
        <v>227</v>
      </c>
      <c r="GE250" s="11" t="s">
        <v>193</v>
      </c>
      <c r="GF250" s="9"/>
      <c r="GH250" s="9"/>
      <c r="GI250" s="11" t="s">
        <v>135</v>
      </c>
      <c r="GP250" s="12"/>
      <c r="GQ250" s="22" t="str">
        <f t="shared" si="77"/>
        <v>OK</v>
      </c>
      <c r="GZ250" s="9" t="s">
        <v>134</v>
      </c>
      <c r="HA250" s="11" t="s">
        <v>160</v>
      </c>
      <c r="HB250" s="9" t="s">
        <v>945</v>
      </c>
      <c r="HE250" s="21">
        <v>5000</v>
      </c>
      <c r="HF250" s="17" t="str">
        <f t="shared" si="78"/>
        <v>OK</v>
      </c>
      <c r="HG250" s="11" t="s">
        <v>446</v>
      </c>
      <c r="HM250" s="21"/>
      <c r="HN250" s="17" t="str">
        <f t="shared" si="79"/>
        <v>OK</v>
      </c>
      <c r="HQ250" s="11" t="s">
        <v>135</v>
      </c>
      <c r="HY250" s="19" t="str">
        <f t="shared" si="80"/>
        <v>OK</v>
      </c>
      <c r="HZ250" s="9" t="s">
        <v>135</v>
      </c>
      <c r="IE250" s="11" t="s">
        <v>134</v>
      </c>
      <c r="IF250" s="23">
        <v>41571</v>
      </c>
      <c r="IG250" s="23">
        <v>41571</v>
      </c>
      <c r="IH250" s="23"/>
      <c r="II250" s="23"/>
      <c r="IJ250" s="23">
        <v>41625</v>
      </c>
      <c r="IK250" s="23">
        <v>41663</v>
      </c>
    </row>
    <row r="251" spans="1:245" ht="15.75" x14ac:dyDescent="0.25">
      <c r="A251" s="8" t="s">
        <v>921</v>
      </c>
      <c r="B251" s="9" t="s">
        <v>70</v>
      </c>
      <c r="C251" s="55">
        <v>2611606</v>
      </c>
      <c r="D251" s="9" t="s">
        <v>633</v>
      </c>
      <c r="E251" s="10" t="s">
        <v>85</v>
      </c>
      <c r="AH251" s="33">
        <f t="shared" si="67"/>
        <v>1</v>
      </c>
      <c r="AI251" s="25" t="s">
        <v>628</v>
      </c>
      <c r="AJ251" s="9" t="s">
        <v>83</v>
      </c>
      <c r="AK251" s="11" t="s">
        <v>95</v>
      </c>
      <c r="AL251" s="9" t="s">
        <v>629</v>
      </c>
      <c r="AM251" s="11" t="s">
        <v>907</v>
      </c>
      <c r="AO251" s="11" t="s">
        <v>2105</v>
      </c>
      <c r="AP251" s="9" t="s">
        <v>83</v>
      </c>
      <c r="AQ251" s="11" t="s">
        <v>339</v>
      </c>
      <c r="AR251" s="9" t="s">
        <v>504</v>
      </c>
      <c r="AS251" s="11" t="s">
        <v>907</v>
      </c>
      <c r="BM251" s="34">
        <f t="shared" si="76"/>
        <v>2</v>
      </c>
      <c r="BN251" s="9" t="s">
        <v>107</v>
      </c>
      <c r="BP251" s="9" t="s">
        <v>900</v>
      </c>
      <c r="BQ251" s="11" t="s">
        <v>135</v>
      </c>
      <c r="BR251" s="9" t="s">
        <v>135</v>
      </c>
      <c r="CC251" s="11" t="s">
        <v>145</v>
      </c>
      <c r="CD251" s="9" t="s">
        <v>135</v>
      </c>
      <c r="CE251" s="20"/>
      <c r="CF251" s="16">
        <f t="shared" si="81"/>
        <v>0</v>
      </c>
      <c r="CG251" s="20"/>
      <c r="CH251" s="16">
        <f t="shared" si="82"/>
        <v>0</v>
      </c>
      <c r="CI251" s="20"/>
      <c r="CJ251" s="16">
        <f t="shared" si="83"/>
        <v>0</v>
      </c>
      <c r="CK251" s="11" t="s">
        <v>948</v>
      </c>
      <c r="CL251" s="9" t="s">
        <v>334</v>
      </c>
      <c r="CM251" s="11" t="s">
        <v>134</v>
      </c>
      <c r="CN251" s="9" t="s">
        <v>160</v>
      </c>
      <c r="CO251" s="11">
        <v>48</v>
      </c>
      <c r="CP251" s="9" t="s">
        <v>628</v>
      </c>
      <c r="CS251" s="11" t="s">
        <v>134</v>
      </c>
      <c r="CT251" s="12">
        <v>500</v>
      </c>
      <c r="CU251" s="11" t="s">
        <v>173</v>
      </c>
      <c r="CW251" s="67" t="s">
        <v>1325</v>
      </c>
      <c r="DC251" s="11" t="s">
        <v>336</v>
      </c>
      <c r="DP251" s="12"/>
      <c r="DQ251" s="35" t="str">
        <f t="shared" si="75"/>
        <v>OK</v>
      </c>
      <c r="EE251" s="21"/>
      <c r="EL251" s="12"/>
      <c r="EW251" s="11" t="s">
        <v>2073</v>
      </c>
      <c r="FR251" s="16" t="str">
        <f t="shared" si="84"/>
        <v>PE</v>
      </c>
      <c r="FS251" s="11" t="s">
        <v>938</v>
      </c>
      <c r="FT251" s="9" t="s">
        <v>276</v>
      </c>
      <c r="FU251" s="11" t="s">
        <v>276</v>
      </c>
      <c r="FV251" s="9" t="s">
        <v>193</v>
      </c>
      <c r="GD251" s="9" t="s">
        <v>227</v>
      </c>
      <c r="GE251" s="11" t="s">
        <v>195</v>
      </c>
      <c r="GF251" s="9" t="s">
        <v>203</v>
      </c>
      <c r="GG251" s="11" t="s">
        <v>2105</v>
      </c>
      <c r="GH251" s="9"/>
      <c r="GI251" s="11" t="s">
        <v>134</v>
      </c>
      <c r="GJ251" s="9" t="s">
        <v>160</v>
      </c>
      <c r="GK251" s="11">
        <v>48</v>
      </c>
      <c r="GL251" s="9" t="s">
        <v>628</v>
      </c>
      <c r="GO251" s="11" t="s">
        <v>134</v>
      </c>
      <c r="GP251" s="12">
        <v>500</v>
      </c>
      <c r="GQ251" s="22" t="str">
        <f t="shared" si="77"/>
        <v>OK</v>
      </c>
      <c r="GR251" s="9" t="s">
        <v>173</v>
      </c>
      <c r="GT251" s="9" t="s">
        <v>1325</v>
      </c>
      <c r="GZ251" s="9" t="s">
        <v>134</v>
      </c>
      <c r="HA251" s="11" t="s">
        <v>160</v>
      </c>
      <c r="HB251" s="9" t="s">
        <v>628</v>
      </c>
      <c r="HE251" s="21">
        <v>5320.5</v>
      </c>
      <c r="HF251" s="17" t="str">
        <f t="shared" si="78"/>
        <v>OK</v>
      </c>
      <c r="HG251" s="11" t="s">
        <v>2077</v>
      </c>
      <c r="HM251" s="21"/>
      <c r="HN251" s="17" t="str">
        <f t="shared" si="79"/>
        <v>OK</v>
      </c>
      <c r="HQ251" s="11" t="s">
        <v>135</v>
      </c>
      <c r="HY251" s="19" t="str">
        <f t="shared" si="80"/>
        <v>OK</v>
      </c>
      <c r="HZ251" s="9" t="s">
        <v>134</v>
      </c>
      <c r="IA251" s="11" t="s">
        <v>1321</v>
      </c>
      <c r="IB251" s="9" t="s">
        <v>270</v>
      </c>
      <c r="IE251" s="11" t="s">
        <v>135</v>
      </c>
      <c r="IF251" s="23">
        <v>41836</v>
      </c>
      <c r="IG251" s="23">
        <v>41836</v>
      </c>
      <c r="IH251" s="23">
        <v>41836</v>
      </c>
      <c r="II251" s="23"/>
      <c r="IJ251" s="23">
        <v>41905</v>
      </c>
      <c r="IK251" s="23"/>
    </row>
    <row r="252" spans="1:245" ht="15.75" x14ac:dyDescent="0.25">
      <c r="A252" s="8" t="s">
        <v>922</v>
      </c>
      <c r="B252" s="9" t="s">
        <v>70</v>
      </c>
      <c r="C252" s="55">
        <v>2611606</v>
      </c>
      <c r="D252" s="9" t="s">
        <v>633</v>
      </c>
      <c r="E252" s="10" t="s">
        <v>85</v>
      </c>
      <c r="AH252" s="33">
        <f t="shared" si="67"/>
        <v>1</v>
      </c>
      <c r="AI252" s="29" t="s">
        <v>628</v>
      </c>
      <c r="AJ252" s="9" t="s">
        <v>83</v>
      </c>
      <c r="AK252" s="11" t="s">
        <v>95</v>
      </c>
      <c r="AL252" s="9" t="s">
        <v>629</v>
      </c>
      <c r="AM252" s="11" t="s">
        <v>907</v>
      </c>
      <c r="BM252" s="34">
        <f t="shared" si="76"/>
        <v>1</v>
      </c>
      <c r="BN252" s="9" t="s">
        <v>107</v>
      </c>
      <c r="BP252" s="9" t="s">
        <v>900</v>
      </c>
      <c r="BQ252" s="11" t="s">
        <v>135</v>
      </c>
      <c r="BR252" s="9" t="s">
        <v>135</v>
      </c>
      <c r="CC252" s="11" t="s">
        <v>145</v>
      </c>
      <c r="CD252" s="9" t="s">
        <v>134</v>
      </c>
      <c r="CE252" s="20" t="s">
        <v>921</v>
      </c>
      <c r="CF252" s="16" t="str">
        <f t="shared" si="81"/>
        <v>Representação</v>
      </c>
      <c r="CG252" s="20"/>
      <c r="CH252" s="16">
        <f t="shared" si="82"/>
        <v>0</v>
      </c>
      <c r="CI252" s="20"/>
      <c r="CJ252" s="16">
        <f t="shared" si="83"/>
        <v>0</v>
      </c>
      <c r="CK252" s="11" t="s">
        <v>949</v>
      </c>
      <c r="CL252" s="9" t="s">
        <v>334</v>
      </c>
      <c r="CM252" s="11" t="s">
        <v>134</v>
      </c>
      <c r="CN252" s="9" t="s">
        <v>160</v>
      </c>
      <c r="CO252" s="11">
        <v>48</v>
      </c>
      <c r="CP252" s="9" t="s">
        <v>628</v>
      </c>
      <c r="CS252" s="11" t="s">
        <v>134</v>
      </c>
      <c r="CT252" s="12">
        <v>500</v>
      </c>
      <c r="CU252" s="11" t="s">
        <v>173</v>
      </c>
      <c r="CW252" s="67" t="s">
        <v>185</v>
      </c>
      <c r="DC252" s="11" t="s">
        <v>334</v>
      </c>
      <c r="DD252" s="9" t="s">
        <v>193</v>
      </c>
      <c r="DH252" s="9" t="s">
        <v>209</v>
      </c>
      <c r="DI252" s="11" t="s">
        <v>134</v>
      </c>
      <c r="DJ252" s="9" t="s">
        <v>160</v>
      </c>
      <c r="DK252" s="11">
        <v>48</v>
      </c>
      <c r="DL252" s="9" t="s">
        <v>628</v>
      </c>
      <c r="DO252" s="11" t="s">
        <v>134</v>
      </c>
      <c r="DP252" s="12">
        <v>500</v>
      </c>
      <c r="DQ252" s="35" t="str">
        <f t="shared" si="75"/>
        <v>OK</v>
      </c>
      <c r="DR252" s="9" t="s">
        <v>173</v>
      </c>
      <c r="DT252" s="9" t="s">
        <v>185</v>
      </c>
      <c r="DZ252" s="9" t="s">
        <v>134</v>
      </c>
      <c r="EA252" s="11" t="s">
        <v>160</v>
      </c>
      <c r="EB252" s="9" t="s">
        <v>628</v>
      </c>
      <c r="EE252" s="21">
        <v>5000</v>
      </c>
      <c r="EF252" s="9" t="s">
        <v>248</v>
      </c>
      <c r="EL252" s="12"/>
      <c r="EO252" s="11" t="s">
        <v>135</v>
      </c>
      <c r="EW252" s="11" t="s">
        <v>269</v>
      </c>
      <c r="EX252" s="9" t="s">
        <v>628</v>
      </c>
      <c r="EY252" s="11" t="s">
        <v>361</v>
      </c>
      <c r="EZ252" s="9" t="s">
        <v>633</v>
      </c>
      <c r="FA252" s="11" t="s">
        <v>360</v>
      </c>
      <c r="FR252" s="16" t="str">
        <f t="shared" si="84"/>
        <v>PE</v>
      </c>
      <c r="FS252" s="11" t="s">
        <v>938</v>
      </c>
      <c r="FT252" s="9" t="s">
        <v>276</v>
      </c>
      <c r="FU252" s="11" t="s">
        <v>276</v>
      </c>
      <c r="FV252" s="9" t="s">
        <v>193</v>
      </c>
      <c r="GD252" s="9" t="s">
        <v>209</v>
      </c>
      <c r="GE252" s="11" t="s">
        <v>193</v>
      </c>
      <c r="GF252" s="9"/>
      <c r="GH252" s="9"/>
      <c r="GI252" s="11" t="s">
        <v>134</v>
      </c>
      <c r="GJ252" s="9" t="s">
        <v>160</v>
      </c>
      <c r="GK252" s="11">
        <v>48</v>
      </c>
      <c r="GL252" s="9" t="s">
        <v>628</v>
      </c>
      <c r="GO252" s="11" t="s">
        <v>134</v>
      </c>
      <c r="GP252" s="12">
        <v>500</v>
      </c>
      <c r="GQ252" s="22" t="str">
        <f t="shared" si="77"/>
        <v>OK</v>
      </c>
      <c r="GR252" s="9" t="s">
        <v>173</v>
      </c>
      <c r="GT252" s="9" t="s">
        <v>185</v>
      </c>
      <c r="GZ252" s="9" t="s">
        <v>134</v>
      </c>
      <c r="HA252" s="11" t="s">
        <v>160</v>
      </c>
      <c r="HB252" s="9" t="s">
        <v>628</v>
      </c>
      <c r="HE252" s="21">
        <v>5000</v>
      </c>
      <c r="HF252" s="17" t="str">
        <f t="shared" si="78"/>
        <v>OK</v>
      </c>
      <c r="HG252" s="11" t="s">
        <v>248</v>
      </c>
      <c r="HM252" s="21"/>
      <c r="HN252" s="17" t="str">
        <f t="shared" si="79"/>
        <v>OK</v>
      </c>
      <c r="HQ252" s="11" t="s">
        <v>135</v>
      </c>
      <c r="HY252" s="19" t="str">
        <f t="shared" si="80"/>
        <v>OK</v>
      </c>
      <c r="HZ252" s="9" t="s">
        <v>134</v>
      </c>
      <c r="IA252" s="11" t="s">
        <v>272</v>
      </c>
      <c r="IB252" s="9" t="s">
        <v>270</v>
      </c>
      <c r="ID252" s="9" t="s">
        <v>209</v>
      </c>
      <c r="IE252" s="11" t="s">
        <v>134</v>
      </c>
      <c r="IF252" s="23">
        <v>41836</v>
      </c>
      <c r="IG252" s="23">
        <v>41836</v>
      </c>
      <c r="IH252" s="23">
        <v>41837</v>
      </c>
      <c r="II252" s="23">
        <v>41843</v>
      </c>
      <c r="IJ252" s="23">
        <v>41849</v>
      </c>
      <c r="IK252" s="23">
        <v>42040</v>
      </c>
    </row>
    <row r="253" spans="1:245" x14ac:dyDescent="0.25">
      <c r="A253" s="8" t="s">
        <v>923</v>
      </c>
      <c r="B253" s="9" t="s">
        <v>70</v>
      </c>
      <c r="C253" s="55">
        <v>2611606</v>
      </c>
      <c r="D253" s="9" t="s">
        <v>632</v>
      </c>
      <c r="E253" s="10" t="s">
        <v>83</v>
      </c>
      <c r="F253" s="9" t="s">
        <v>95</v>
      </c>
      <c r="G253" s="10" t="s">
        <v>509</v>
      </c>
      <c r="H253" s="9" t="s">
        <v>633</v>
      </c>
      <c r="AH253" s="33">
        <f t="shared" si="67"/>
        <v>1</v>
      </c>
      <c r="AI253" s="11" t="s">
        <v>1075</v>
      </c>
      <c r="AJ253" s="9" t="s">
        <v>88</v>
      </c>
      <c r="BM253" s="34">
        <f t="shared" si="76"/>
        <v>1</v>
      </c>
      <c r="BN253" s="9" t="s">
        <v>106</v>
      </c>
      <c r="BP253" s="9" t="s">
        <v>119</v>
      </c>
      <c r="BQ253" s="11" t="s">
        <v>135</v>
      </c>
      <c r="BR253" s="9" t="s">
        <v>135</v>
      </c>
      <c r="CC253" s="11" t="s">
        <v>145</v>
      </c>
      <c r="CD253" s="9" t="s">
        <v>134</v>
      </c>
      <c r="CE253" s="20" t="s">
        <v>2078</v>
      </c>
      <c r="CF253" s="16" t="e">
        <f t="shared" si="81"/>
        <v>#N/A</v>
      </c>
      <c r="CG253" s="20"/>
      <c r="CH253" s="16">
        <f t="shared" si="82"/>
        <v>0</v>
      </c>
      <c r="CI253" s="20"/>
      <c r="CJ253" s="16">
        <f t="shared" si="83"/>
        <v>0</v>
      </c>
      <c r="CK253" s="11" t="s">
        <v>950</v>
      </c>
      <c r="CL253" s="9" t="s">
        <v>334</v>
      </c>
      <c r="CM253" s="11" t="s">
        <v>135</v>
      </c>
      <c r="CT253" s="12"/>
      <c r="CW253" s="67"/>
      <c r="DC253" s="11" t="s">
        <v>334</v>
      </c>
      <c r="DD253" s="9" t="s">
        <v>193</v>
      </c>
      <c r="DH253" s="9" t="s">
        <v>227</v>
      </c>
      <c r="DI253" s="11" t="s">
        <v>134</v>
      </c>
      <c r="DJ253" s="9" t="s">
        <v>160</v>
      </c>
      <c r="DL253" s="9" t="s">
        <v>1075</v>
      </c>
      <c r="DO253" s="11" t="s">
        <v>135</v>
      </c>
      <c r="DP253" s="12"/>
      <c r="DQ253" s="35" t="str">
        <f t="shared" si="75"/>
        <v>OK</v>
      </c>
      <c r="DR253" s="9" t="s">
        <v>173</v>
      </c>
      <c r="DT253" s="9" t="s">
        <v>2057</v>
      </c>
      <c r="DZ253" s="9" t="s">
        <v>135</v>
      </c>
      <c r="EE253" s="21"/>
      <c r="EL253" s="12"/>
      <c r="EO253" s="11" t="s">
        <v>134</v>
      </c>
      <c r="EP253" s="9" t="s">
        <v>160</v>
      </c>
      <c r="EQ253" s="11" t="s">
        <v>1075</v>
      </c>
      <c r="ET253" s="9" t="s">
        <v>135</v>
      </c>
      <c r="EW253" s="11" t="s">
        <v>269</v>
      </c>
      <c r="EX253" s="9" t="s">
        <v>1075</v>
      </c>
      <c r="EY253" s="11" t="s">
        <v>361</v>
      </c>
      <c r="EZ253" s="9" t="s">
        <v>632</v>
      </c>
      <c r="FA253" s="11" t="s">
        <v>360</v>
      </c>
      <c r="FR253" s="16" t="str">
        <f t="shared" si="84"/>
        <v>PE</v>
      </c>
      <c r="FS253" s="11" t="s">
        <v>630</v>
      </c>
      <c r="FT253" s="9" t="s">
        <v>276</v>
      </c>
      <c r="FU253" s="11" t="s">
        <v>276</v>
      </c>
      <c r="FV253" s="9" t="s">
        <v>193</v>
      </c>
      <c r="GD253" s="9" t="s">
        <v>209</v>
      </c>
      <c r="GF253" s="9"/>
      <c r="GH253" s="9"/>
      <c r="GI253" s="11" t="s">
        <v>134</v>
      </c>
      <c r="GJ253" s="9" t="s">
        <v>160</v>
      </c>
      <c r="GL253" s="9" t="s">
        <v>1075</v>
      </c>
      <c r="GO253" s="11" t="s">
        <v>135</v>
      </c>
      <c r="GP253" s="12"/>
      <c r="GQ253" s="22" t="str">
        <f t="shared" si="77"/>
        <v>OK</v>
      </c>
      <c r="GR253" s="9" t="s">
        <v>173</v>
      </c>
      <c r="GT253" s="9" t="s">
        <v>2057</v>
      </c>
      <c r="GZ253" s="9" t="s">
        <v>135</v>
      </c>
      <c r="HE253" s="21"/>
      <c r="HF253" s="17" t="str">
        <f t="shared" si="78"/>
        <v>OK</v>
      </c>
      <c r="HM253" s="21"/>
      <c r="HN253" s="17" t="str">
        <f t="shared" si="79"/>
        <v>OK</v>
      </c>
      <c r="HQ253" s="11" t="s">
        <v>134</v>
      </c>
      <c r="HR253" s="9" t="s">
        <v>160</v>
      </c>
      <c r="HS253" s="11" t="s">
        <v>1075</v>
      </c>
      <c r="HV253" s="9" t="s">
        <v>135</v>
      </c>
      <c r="HY253" s="19" t="str">
        <f t="shared" si="80"/>
        <v>OK</v>
      </c>
      <c r="HZ253" s="9" t="s">
        <v>135</v>
      </c>
      <c r="IE253" s="11" t="s">
        <v>134</v>
      </c>
      <c r="IF253" s="23">
        <v>41843</v>
      </c>
      <c r="IG253" s="23">
        <v>41843</v>
      </c>
      <c r="IH253" s="23">
        <v>41845</v>
      </c>
      <c r="II253" s="23">
        <v>41863</v>
      </c>
      <c r="IJ253" s="23"/>
      <c r="IK253" s="23">
        <v>41875</v>
      </c>
    </row>
    <row r="254" spans="1:245" x14ac:dyDescent="0.25">
      <c r="A254" s="8" t="s">
        <v>924</v>
      </c>
      <c r="B254" s="9" t="s">
        <v>70</v>
      </c>
      <c r="C254" s="55">
        <v>2611606</v>
      </c>
      <c r="D254" s="9" t="s">
        <v>628</v>
      </c>
      <c r="E254" s="10" t="s">
        <v>83</v>
      </c>
      <c r="F254" s="9" t="s">
        <v>95</v>
      </c>
      <c r="G254" s="10" t="s">
        <v>629</v>
      </c>
      <c r="H254" s="9" t="s">
        <v>907</v>
      </c>
      <c r="AH254" s="33">
        <f t="shared" si="67"/>
        <v>1</v>
      </c>
      <c r="AI254" s="11" t="s">
        <v>113</v>
      </c>
      <c r="AJ254" s="9" t="s">
        <v>86</v>
      </c>
      <c r="BM254" s="34">
        <f t="shared" si="76"/>
        <v>1</v>
      </c>
      <c r="BN254" s="9" t="s">
        <v>104</v>
      </c>
      <c r="BO254" s="11" t="s">
        <v>113</v>
      </c>
      <c r="BP254" s="9" t="s">
        <v>387</v>
      </c>
      <c r="BQ254" s="11" t="s">
        <v>135</v>
      </c>
      <c r="BR254" s="9" t="s">
        <v>135</v>
      </c>
      <c r="CC254" s="11" t="s">
        <v>145</v>
      </c>
      <c r="CD254" s="9" t="s">
        <v>135</v>
      </c>
      <c r="CE254" s="20"/>
      <c r="CF254" s="16">
        <f t="shared" si="81"/>
        <v>0</v>
      </c>
      <c r="CG254" s="20"/>
      <c r="CH254" s="16">
        <f t="shared" si="82"/>
        <v>0</v>
      </c>
      <c r="CI254" s="20"/>
      <c r="CJ254" s="16">
        <f t="shared" si="83"/>
        <v>0</v>
      </c>
      <c r="CK254" s="11" t="s">
        <v>951</v>
      </c>
      <c r="CL254" s="9" t="s">
        <v>334</v>
      </c>
      <c r="CM254" s="11" t="s">
        <v>134</v>
      </c>
      <c r="CN254" s="9" t="s">
        <v>160</v>
      </c>
      <c r="CO254" s="11">
        <v>0</v>
      </c>
      <c r="CP254" s="9" t="s">
        <v>113</v>
      </c>
      <c r="CS254" s="11" t="s">
        <v>134</v>
      </c>
      <c r="CT254" s="12">
        <v>5000</v>
      </c>
      <c r="CU254" s="11" t="s">
        <v>173</v>
      </c>
      <c r="CW254" s="67" t="s">
        <v>2057</v>
      </c>
      <c r="DC254" s="11" t="s">
        <v>334</v>
      </c>
      <c r="DD254" s="9" t="s">
        <v>193</v>
      </c>
      <c r="DH254" s="9" t="s">
        <v>209</v>
      </c>
      <c r="DI254" s="11" t="s">
        <v>134</v>
      </c>
      <c r="DJ254" s="9" t="s">
        <v>160</v>
      </c>
      <c r="DK254" s="11">
        <v>0</v>
      </c>
      <c r="DL254" s="9" t="s">
        <v>113</v>
      </c>
      <c r="DO254" s="11" t="s">
        <v>134</v>
      </c>
      <c r="DP254" s="12">
        <v>5000</v>
      </c>
      <c r="DQ254" s="35" t="str">
        <f t="shared" si="75"/>
        <v>OK</v>
      </c>
      <c r="DR254" s="9" t="s">
        <v>173</v>
      </c>
      <c r="DT254" s="9" t="s">
        <v>2057</v>
      </c>
      <c r="DZ254" s="9" t="s">
        <v>134</v>
      </c>
      <c r="EA254" s="11" t="s">
        <v>160</v>
      </c>
      <c r="EB254" s="9" t="s">
        <v>113</v>
      </c>
      <c r="EE254" s="21">
        <v>5000</v>
      </c>
      <c r="EF254" s="9" t="s">
        <v>250</v>
      </c>
      <c r="EL254" s="12"/>
      <c r="EO254" s="11" t="s">
        <v>135</v>
      </c>
      <c r="EW254" s="11" t="s">
        <v>269</v>
      </c>
      <c r="EX254" s="9" t="s">
        <v>113</v>
      </c>
      <c r="EY254" s="11" t="s">
        <v>361</v>
      </c>
      <c r="EZ254" s="9" t="s">
        <v>628</v>
      </c>
      <c r="FA254" s="11" t="s">
        <v>360</v>
      </c>
      <c r="FR254" s="16" t="str">
        <f t="shared" si="84"/>
        <v>PE</v>
      </c>
      <c r="FS254" s="11" t="s">
        <v>938</v>
      </c>
      <c r="FT254" s="9" t="s">
        <v>276</v>
      </c>
      <c r="FU254" s="11" t="s">
        <v>276</v>
      </c>
      <c r="FV254" s="9" t="s">
        <v>193</v>
      </c>
      <c r="GD254" s="9" t="s">
        <v>209</v>
      </c>
      <c r="GF254" s="9"/>
      <c r="GH254" s="9"/>
      <c r="GI254" s="11" t="s">
        <v>134</v>
      </c>
      <c r="GJ254" s="9" t="s">
        <v>160</v>
      </c>
      <c r="GK254" s="11">
        <v>0</v>
      </c>
      <c r="GL254" s="9" t="s">
        <v>113</v>
      </c>
      <c r="GO254" s="11" t="s">
        <v>134</v>
      </c>
      <c r="GP254" s="12">
        <v>5000</v>
      </c>
      <c r="GQ254" s="22" t="str">
        <f t="shared" si="77"/>
        <v>OK</v>
      </c>
      <c r="GR254" s="9" t="s">
        <v>173</v>
      </c>
      <c r="GT254" s="9" t="s">
        <v>187</v>
      </c>
      <c r="GZ254" s="9" t="s">
        <v>134</v>
      </c>
      <c r="HA254" s="11" t="s">
        <v>160</v>
      </c>
      <c r="HB254" s="9" t="s">
        <v>113</v>
      </c>
      <c r="HE254" s="21">
        <v>5000</v>
      </c>
      <c r="HF254" s="17" t="str">
        <f t="shared" si="78"/>
        <v>OK</v>
      </c>
      <c r="HG254" s="11" t="s">
        <v>250</v>
      </c>
      <c r="HM254" s="21"/>
      <c r="HN254" s="17" t="str">
        <f t="shared" si="79"/>
        <v>OK</v>
      </c>
      <c r="HQ254" s="11" t="s">
        <v>135</v>
      </c>
      <c r="HY254" s="19" t="str">
        <f t="shared" si="80"/>
        <v>OK</v>
      </c>
      <c r="HZ254" s="9" t="s">
        <v>135</v>
      </c>
      <c r="IE254" s="11" t="s">
        <v>134</v>
      </c>
      <c r="IF254" s="23">
        <v>41871</v>
      </c>
      <c r="IG254" s="23">
        <v>41871</v>
      </c>
      <c r="IH254" s="23">
        <v>41871</v>
      </c>
      <c r="II254" s="23">
        <v>41894</v>
      </c>
      <c r="IJ254" s="23">
        <v>41913</v>
      </c>
      <c r="IK254" s="23">
        <v>41916</v>
      </c>
    </row>
    <row r="255" spans="1:245" x14ac:dyDescent="0.25">
      <c r="A255" s="8" t="s">
        <v>925</v>
      </c>
      <c r="B255" s="9" t="s">
        <v>70</v>
      </c>
      <c r="C255" s="55">
        <v>2611606</v>
      </c>
      <c r="D255" s="9" t="s">
        <v>520</v>
      </c>
      <c r="E255" s="10" t="s">
        <v>89</v>
      </c>
      <c r="AH255" s="33">
        <f t="shared" si="67"/>
        <v>1</v>
      </c>
      <c r="AI255" s="11" t="s">
        <v>633</v>
      </c>
      <c r="AJ255" s="9" t="s">
        <v>85</v>
      </c>
      <c r="AO255" s="11" t="s">
        <v>632</v>
      </c>
      <c r="AP255" s="9" t="s">
        <v>83</v>
      </c>
      <c r="AQ255" s="11" t="s">
        <v>95</v>
      </c>
      <c r="AR255" s="9" t="s">
        <v>509</v>
      </c>
      <c r="AS255" s="11" t="s">
        <v>633</v>
      </c>
      <c r="BM255" s="34">
        <f t="shared" si="76"/>
        <v>2</v>
      </c>
      <c r="BN255" s="9" t="s">
        <v>104</v>
      </c>
      <c r="BO255" s="11" t="s">
        <v>113</v>
      </c>
      <c r="BP255" s="9" t="s">
        <v>391</v>
      </c>
      <c r="BQ255" s="11" t="s">
        <v>135</v>
      </c>
      <c r="BR255" s="9" t="s">
        <v>135</v>
      </c>
      <c r="CC255" s="11" t="s">
        <v>145</v>
      </c>
      <c r="CD255" s="9" t="s">
        <v>135</v>
      </c>
      <c r="CE255" s="20"/>
      <c r="CF255" s="16">
        <f t="shared" si="81"/>
        <v>0</v>
      </c>
      <c r="CG255" s="20"/>
      <c r="CH255" s="16">
        <f t="shared" si="82"/>
        <v>0</v>
      </c>
      <c r="CI255" s="20"/>
      <c r="CJ255" s="16">
        <f t="shared" si="83"/>
        <v>0</v>
      </c>
      <c r="CK255" s="11" t="s">
        <v>952</v>
      </c>
      <c r="CL255" s="9" t="s">
        <v>336</v>
      </c>
      <c r="CT255" s="12"/>
      <c r="CW255" s="67"/>
      <c r="DC255" s="11" t="s">
        <v>334</v>
      </c>
      <c r="DD255" s="9" t="s">
        <v>193</v>
      </c>
      <c r="DH255" s="9" t="s">
        <v>227</v>
      </c>
      <c r="DI255" s="11" t="s">
        <v>135</v>
      </c>
      <c r="DP255" s="12"/>
      <c r="DQ255" s="35" t="str">
        <f t="shared" si="75"/>
        <v>OK</v>
      </c>
      <c r="DZ255" s="9" t="s">
        <v>134</v>
      </c>
      <c r="EA255" s="11" t="s">
        <v>161</v>
      </c>
      <c r="EE255" s="21"/>
      <c r="EG255" s="11" t="s">
        <v>447</v>
      </c>
      <c r="EL255" s="12"/>
      <c r="EO255" s="11" t="s">
        <v>135</v>
      </c>
      <c r="EW255" s="10" t="s">
        <v>269</v>
      </c>
      <c r="EX255" s="9" t="s">
        <v>520</v>
      </c>
      <c r="EY255" s="11" t="s">
        <v>361</v>
      </c>
      <c r="EZ255" s="9" t="s">
        <v>632</v>
      </c>
      <c r="FA255" s="11" t="s">
        <v>360</v>
      </c>
      <c r="FB255" s="9" t="s">
        <v>633</v>
      </c>
      <c r="FC255" s="11" t="s">
        <v>360</v>
      </c>
      <c r="FR255" s="16" t="str">
        <f t="shared" si="84"/>
        <v>PE</v>
      </c>
      <c r="FS255" s="11" t="s">
        <v>953</v>
      </c>
      <c r="FU255" s="11" t="s">
        <v>276</v>
      </c>
      <c r="FV255" s="9" t="s">
        <v>194</v>
      </c>
      <c r="FW255" s="11" t="s">
        <v>284</v>
      </c>
      <c r="GF255" s="9"/>
      <c r="GH255" s="9"/>
      <c r="GP255" s="12"/>
      <c r="GQ255" s="22" t="str">
        <f t="shared" si="77"/>
        <v>OK</v>
      </c>
      <c r="HE255" s="21"/>
      <c r="HF255" s="17" t="str">
        <f t="shared" si="78"/>
        <v>OK</v>
      </c>
      <c r="HM255" s="21"/>
      <c r="HN255" s="17" t="str">
        <f t="shared" si="79"/>
        <v>OK</v>
      </c>
      <c r="HY255" s="19" t="str">
        <f t="shared" si="80"/>
        <v>OK</v>
      </c>
      <c r="HZ255" s="9" t="s">
        <v>135</v>
      </c>
      <c r="IE255" s="11" t="s">
        <v>134</v>
      </c>
      <c r="IF255" s="23">
        <v>41877</v>
      </c>
      <c r="IG255" s="23">
        <v>41877</v>
      </c>
      <c r="IH255" s="23"/>
      <c r="II255" s="23">
        <v>41852</v>
      </c>
      <c r="IJ255" s="23">
        <v>41898</v>
      </c>
      <c r="IK255" s="23">
        <v>41901</v>
      </c>
    </row>
    <row r="256" spans="1:245" x14ac:dyDescent="0.25">
      <c r="A256" s="8" t="s">
        <v>926</v>
      </c>
      <c r="B256" s="9" t="s">
        <v>70</v>
      </c>
      <c r="C256" s="55">
        <v>2611606</v>
      </c>
      <c r="D256" s="9" t="s">
        <v>628</v>
      </c>
      <c r="E256" s="10" t="s">
        <v>83</v>
      </c>
      <c r="F256" s="9" t="s">
        <v>95</v>
      </c>
      <c r="G256" s="10" t="s">
        <v>629</v>
      </c>
      <c r="H256" s="9" t="s">
        <v>907</v>
      </c>
      <c r="AH256" s="33">
        <f t="shared" si="67"/>
        <v>1</v>
      </c>
      <c r="AI256" s="11" t="s">
        <v>113</v>
      </c>
      <c r="AJ256" s="9" t="s">
        <v>86</v>
      </c>
      <c r="BM256" s="34">
        <f t="shared" si="76"/>
        <v>1</v>
      </c>
      <c r="BN256" s="9" t="s">
        <v>104</v>
      </c>
      <c r="BO256" s="11" t="s">
        <v>113</v>
      </c>
      <c r="BP256" s="9" t="s">
        <v>121</v>
      </c>
      <c r="BQ256" s="11" t="s">
        <v>135</v>
      </c>
      <c r="BR256" s="9" t="s">
        <v>135</v>
      </c>
      <c r="CC256" s="11" t="s">
        <v>145</v>
      </c>
      <c r="CD256" s="9" t="s">
        <v>135</v>
      </c>
      <c r="CE256" s="20"/>
      <c r="CF256" s="16">
        <f t="shared" si="81"/>
        <v>0</v>
      </c>
      <c r="CG256" s="20"/>
      <c r="CH256" s="16">
        <f t="shared" si="82"/>
        <v>0</v>
      </c>
      <c r="CI256" s="20"/>
      <c r="CJ256" s="16">
        <f t="shared" si="83"/>
        <v>0</v>
      </c>
      <c r="CK256" s="11" t="s">
        <v>954</v>
      </c>
      <c r="CL256" s="9" t="s">
        <v>334</v>
      </c>
      <c r="CM256" s="11" t="s">
        <v>134</v>
      </c>
      <c r="CN256" s="9" t="s">
        <v>160</v>
      </c>
      <c r="CO256" s="11">
        <v>0</v>
      </c>
      <c r="CP256" s="9" t="s">
        <v>113</v>
      </c>
      <c r="CS256" s="11" t="s">
        <v>134</v>
      </c>
      <c r="CT256" s="12">
        <v>4000</v>
      </c>
      <c r="CU256" s="11" t="s">
        <v>173</v>
      </c>
      <c r="CW256" s="67" t="s">
        <v>187</v>
      </c>
      <c r="DC256" s="11" t="s">
        <v>334</v>
      </c>
      <c r="DD256" s="9" t="s">
        <v>193</v>
      </c>
      <c r="DH256" s="9" t="s">
        <v>225</v>
      </c>
      <c r="DI256" s="11" t="s">
        <v>134</v>
      </c>
      <c r="DJ256" s="9" t="s">
        <v>161</v>
      </c>
      <c r="DP256" s="12"/>
      <c r="DQ256" s="35" t="str">
        <f t="shared" si="75"/>
        <v>OK</v>
      </c>
      <c r="DW256" s="11" t="s">
        <v>187</v>
      </c>
      <c r="DZ256" s="9" t="s">
        <v>134</v>
      </c>
      <c r="EA256" s="11" t="s">
        <v>161</v>
      </c>
      <c r="EE256" s="21"/>
      <c r="EG256" s="11" t="s">
        <v>250</v>
      </c>
      <c r="EL256" s="12"/>
      <c r="EO256" s="11" t="s">
        <v>135</v>
      </c>
      <c r="EW256" s="10" t="s">
        <v>269</v>
      </c>
      <c r="EX256" s="9" t="s">
        <v>628</v>
      </c>
      <c r="EY256" s="11" t="s">
        <v>361</v>
      </c>
      <c r="EZ256" s="9" t="s">
        <v>113</v>
      </c>
      <c r="FA256" s="11" t="s">
        <v>360</v>
      </c>
      <c r="FR256" s="16" t="str">
        <f t="shared" si="84"/>
        <v>PE</v>
      </c>
      <c r="FS256" s="11" t="s">
        <v>953</v>
      </c>
      <c r="FU256" s="11" t="s">
        <v>276</v>
      </c>
      <c r="FV256" s="9" t="s">
        <v>194</v>
      </c>
      <c r="FW256" s="11" t="s">
        <v>199</v>
      </c>
      <c r="GF256" s="9"/>
      <c r="GH256" s="9"/>
      <c r="GP256" s="12"/>
      <c r="GQ256" s="22" t="str">
        <f t="shared" si="77"/>
        <v>OK</v>
      </c>
      <c r="HE256" s="21"/>
      <c r="HF256" s="17" t="str">
        <f t="shared" si="78"/>
        <v>OK</v>
      </c>
      <c r="HM256" s="21"/>
      <c r="HN256" s="17" t="str">
        <f t="shared" si="79"/>
        <v>OK</v>
      </c>
      <c r="HY256" s="19" t="str">
        <f t="shared" si="80"/>
        <v>OK</v>
      </c>
      <c r="HZ256" s="9" t="s">
        <v>135</v>
      </c>
      <c r="IE256" s="11" t="s">
        <v>134</v>
      </c>
      <c r="IF256" s="23">
        <v>41891</v>
      </c>
      <c r="IG256" s="23">
        <v>41891</v>
      </c>
      <c r="IH256" s="23">
        <v>41894</v>
      </c>
      <c r="II256" s="23">
        <v>41902</v>
      </c>
      <c r="IJ256" s="23">
        <v>41913</v>
      </c>
      <c r="IK256" s="23">
        <v>41916</v>
      </c>
    </row>
    <row r="257" spans="1:245" x14ac:dyDescent="0.25">
      <c r="A257" s="8" t="s">
        <v>927</v>
      </c>
      <c r="B257" s="9" t="s">
        <v>70</v>
      </c>
      <c r="C257" s="55">
        <v>2611606</v>
      </c>
      <c r="D257" s="9" t="s">
        <v>520</v>
      </c>
      <c r="E257" s="10" t="s">
        <v>89</v>
      </c>
      <c r="AH257" s="33">
        <f t="shared" si="67"/>
        <v>1</v>
      </c>
      <c r="AI257" s="11" t="s">
        <v>956</v>
      </c>
      <c r="AJ257" s="9" t="s">
        <v>83</v>
      </c>
      <c r="AK257" s="11" t="s">
        <v>97</v>
      </c>
      <c r="AL257" s="9" t="s">
        <v>957</v>
      </c>
      <c r="AM257" s="11" t="s">
        <v>941</v>
      </c>
      <c r="BM257" s="34">
        <f t="shared" si="76"/>
        <v>1</v>
      </c>
      <c r="BN257" s="9" t="s">
        <v>104</v>
      </c>
      <c r="BO257" s="11" t="s">
        <v>113</v>
      </c>
      <c r="BP257" s="9" t="s">
        <v>387</v>
      </c>
      <c r="BQ257" s="11" t="s">
        <v>135</v>
      </c>
      <c r="BR257" s="9" t="s">
        <v>135</v>
      </c>
      <c r="CC257" s="11" t="s">
        <v>145</v>
      </c>
      <c r="CD257" s="9" t="s">
        <v>135</v>
      </c>
      <c r="CE257" s="20"/>
      <c r="CF257" s="16">
        <f t="shared" si="81"/>
        <v>0</v>
      </c>
      <c r="CG257" s="20"/>
      <c r="CH257" s="16">
        <f t="shared" si="82"/>
        <v>0</v>
      </c>
      <c r="CI257" s="20"/>
      <c r="CJ257" s="16">
        <f t="shared" si="83"/>
        <v>0</v>
      </c>
      <c r="CK257" s="11" t="s">
        <v>955</v>
      </c>
      <c r="CL257" s="9" t="s">
        <v>336</v>
      </c>
      <c r="CT257" s="12"/>
      <c r="CW257" s="67"/>
      <c r="DC257" s="11" t="s">
        <v>334</v>
      </c>
      <c r="DD257" s="9" t="s">
        <v>193</v>
      </c>
      <c r="DH257" s="9" t="s">
        <v>227</v>
      </c>
      <c r="DI257" s="11" t="s">
        <v>135</v>
      </c>
      <c r="DP257" s="12"/>
      <c r="DQ257" s="35" t="str">
        <f t="shared" si="75"/>
        <v>OK</v>
      </c>
      <c r="DZ257" s="9" t="s">
        <v>134</v>
      </c>
      <c r="EA257" s="11" t="s">
        <v>161</v>
      </c>
      <c r="EE257" s="21"/>
      <c r="EG257" s="11" t="s">
        <v>447</v>
      </c>
      <c r="EL257" s="12"/>
      <c r="EO257" s="11" t="s">
        <v>135</v>
      </c>
      <c r="EW257" s="10" t="s">
        <v>269</v>
      </c>
      <c r="EX257" s="9" t="s">
        <v>520</v>
      </c>
      <c r="EY257" s="11" t="s">
        <v>361</v>
      </c>
      <c r="EZ257" s="9" t="s">
        <v>956</v>
      </c>
      <c r="FA257" s="11" t="s">
        <v>360</v>
      </c>
      <c r="FR257" s="16" t="str">
        <f t="shared" si="84"/>
        <v>PE</v>
      </c>
      <c r="FS257" s="11" t="s">
        <v>953</v>
      </c>
      <c r="FT257" s="9" t="s">
        <v>276</v>
      </c>
      <c r="FU257" s="11" t="s">
        <v>276</v>
      </c>
      <c r="FV257" s="9" t="s">
        <v>193</v>
      </c>
      <c r="GD257" s="9" t="s">
        <v>209</v>
      </c>
      <c r="GF257" s="9"/>
      <c r="GH257" s="9"/>
      <c r="GI257" s="11" t="s">
        <v>135</v>
      </c>
      <c r="GP257" s="12"/>
      <c r="GQ257" s="22" t="str">
        <f t="shared" si="77"/>
        <v>OK</v>
      </c>
      <c r="GZ257" s="9" t="s">
        <v>134</v>
      </c>
      <c r="HA257" s="11" t="s">
        <v>161</v>
      </c>
      <c r="HE257" s="21"/>
      <c r="HF257" s="17" t="str">
        <f t="shared" si="78"/>
        <v>OK</v>
      </c>
      <c r="HH257" s="9" t="s">
        <v>447</v>
      </c>
      <c r="HM257" s="21"/>
      <c r="HN257" s="17" t="str">
        <f t="shared" si="79"/>
        <v>OK</v>
      </c>
      <c r="HQ257" s="11" t="s">
        <v>135</v>
      </c>
      <c r="HY257" s="19" t="str">
        <f t="shared" si="80"/>
        <v>OK</v>
      </c>
      <c r="HZ257" s="9" t="s">
        <v>135</v>
      </c>
      <c r="IE257" s="11" t="s">
        <v>134</v>
      </c>
      <c r="IF257" s="23">
        <v>41892</v>
      </c>
      <c r="IG257" s="23">
        <v>41892</v>
      </c>
      <c r="IH257" s="23"/>
      <c r="II257" s="23">
        <v>41899</v>
      </c>
      <c r="IJ257" s="23">
        <v>41907</v>
      </c>
      <c r="IK257" s="23">
        <v>41910</v>
      </c>
    </row>
    <row r="258" spans="1:245" x14ac:dyDescent="0.25">
      <c r="A258" s="8" t="s">
        <v>928</v>
      </c>
      <c r="B258" s="9" t="s">
        <v>70</v>
      </c>
      <c r="C258" s="55">
        <v>2611606</v>
      </c>
      <c r="D258" s="9" t="s">
        <v>907</v>
      </c>
      <c r="E258" s="10" t="s">
        <v>85</v>
      </c>
      <c r="AH258" s="33">
        <f t="shared" si="67"/>
        <v>1</v>
      </c>
      <c r="AI258" s="11" t="s">
        <v>113</v>
      </c>
      <c r="AJ258" s="9" t="s">
        <v>86</v>
      </c>
      <c r="AO258" s="11" t="s">
        <v>633</v>
      </c>
      <c r="AP258" s="9" t="s">
        <v>85</v>
      </c>
      <c r="AU258" s="11" t="s">
        <v>959</v>
      </c>
      <c r="AV258" s="9" t="s">
        <v>83</v>
      </c>
      <c r="AW258" s="11" t="s">
        <v>98</v>
      </c>
      <c r="AX258" s="9" t="s">
        <v>509</v>
      </c>
      <c r="AY258" s="11" t="s">
        <v>946</v>
      </c>
      <c r="BM258" s="34">
        <f t="shared" si="76"/>
        <v>3</v>
      </c>
      <c r="BN258" s="9" t="s">
        <v>104</v>
      </c>
      <c r="BO258" s="11" t="s">
        <v>113</v>
      </c>
      <c r="BP258" s="9" t="s">
        <v>389</v>
      </c>
      <c r="BQ258" s="11" t="s">
        <v>135</v>
      </c>
      <c r="BR258" s="9" t="s">
        <v>135</v>
      </c>
      <c r="CC258" s="11" t="s">
        <v>145</v>
      </c>
      <c r="CD258" s="9" t="s">
        <v>135</v>
      </c>
      <c r="CE258" s="20"/>
      <c r="CF258" s="16">
        <f t="shared" si="81"/>
        <v>0</v>
      </c>
      <c r="CG258" s="20"/>
      <c r="CH258" s="16">
        <f t="shared" si="82"/>
        <v>0</v>
      </c>
      <c r="CI258" s="20"/>
      <c r="CJ258" s="16">
        <f t="shared" si="83"/>
        <v>0</v>
      </c>
      <c r="CK258" s="11" t="s">
        <v>958</v>
      </c>
      <c r="CL258" s="9" t="s">
        <v>334</v>
      </c>
      <c r="CM258" s="11" t="s">
        <v>134</v>
      </c>
      <c r="CN258" s="9" t="s">
        <v>161</v>
      </c>
      <c r="CT258" s="12"/>
      <c r="CW258" s="67"/>
      <c r="CZ258" s="9" t="s">
        <v>558</v>
      </c>
      <c r="DC258" s="11" t="s">
        <v>334</v>
      </c>
      <c r="DD258" s="9" t="s">
        <v>193</v>
      </c>
      <c r="DH258" s="9" t="s">
        <v>225</v>
      </c>
      <c r="DI258" s="11" t="s">
        <v>134</v>
      </c>
      <c r="DJ258" s="9" t="s">
        <v>160</v>
      </c>
      <c r="DK258" s="11">
        <v>48</v>
      </c>
      <c r="DL258" s="9" t="s">
        <v>113</v>
      </c>
      <c r="DO258" s="11" t="s">
        <v>134</v>
      </c>
      <c r="DP258" s="12">
        <v>500</v>
      </c>
      <c r="DQ258" s="35" t="str">
        <f t="shared" si="75"/>
        <v>OK</v>
      </c>
      <c r="DR258" s="9" t="s">
        <v>174</v>
      </c>
      <c r="DT258" s="9" t="s">
        <v>558</v>
      </c>
      <c r="DZ258" s="9" t="s">
        <v>134</v>
      </c>
      <c r="EA258" s="11" t="s">
        <v>160</v>
      </c>
      <c r="EB258" s="9" t="s">
        <v>959</v>
      </c>
      <c r="EE258" s="21">
        <v>5000</v>
      </c>
      <c r="EF258" s="9" t="s">
        <v>447</v>
      </c>
      <c r="EL258" s="12"/>
      <c r="EO258" s="11" t="s">
        <v>135</v>
      </c>
      <c r="EW258" s="10" t="s">
        <v>269</v>
      </c>
      <c r="EX258" s="9" t="s">
        <v>959</v>
      </c>
      <c r="EY258" s="11" t="s">
        <v>361</v>
      </c>
      <c r="EZ258" s="9" t="s">
        <v>907</v>
      </c>
      <c r="FA258" s="11" t="s">
        <v>360</v>
      </c>
      <c r="FR258" s="16" t="str">
        <f t="shared" si="84"/>
        <v>PE</v>
      </c>
      <c r="FS258" s="11" t="s">
        <v>630</v>
      </c>
      <c r="FT258" s="9" t="s">
        <v>276</v>
      </c>
      <c r="FU258" s="11" t="s">
        <v>276</v>
      </c>
      <c r="FV258" s="9" t="s">
        <v>193</v>
      </c>
      <c r="GD258" s="9" t="s">
        <v>209</v>
      </c>
      <c r="GF258" s="9"/>
      <c r="GH258" s="9"/>
      <c r="GI258" s="11" t="s">
        <v>135</v>
      </c>
      <c r="GP258" s="12"/>
      <c r="GQ258" s="22" t="str">
        <f t="shared" si="77"/>
        <v>OK</v>
      </c>
      <c r="GZ258" s="9" t="s">
        <v>134</v>
      </c>
      <c r="HA258" s="11" t="s">
        <v>160</v>
      </c>
      <c r="HB258" s="9" t="s">
        <v>959</v>
      </c>
      <c r="HE258" s="21">
        <v>5000</v>
      </c>
      <c r="HF258" s="17" t="str">
        <f t="shared" si="78"/>
        <v>OK</v>
      </c>
      <c r="HG258" s="11" t="s">
        <v>247</v>
      </c>
      <c r="HM258" s="21"/>
      <c r="HN258" s="17" t="str">
        <f t="shared" si="79"/>
        <v>OK</v>
      </c>
      <c r="HQ258" s="11" t="s">
        <v>135</v>
      </c>
      <c r="HY258" s="19" t="str">
        <f t="shared" si="80"/>
        <v>OK</v>
      </c>
      <c r="HZ258" s="9" t="s">
        <v>134</v>
      </c>
      <c r="IA258" s="11" t="s">
        <v>270</v>
      </c>
      <c r="ID258" s="9" t="s">
        <v>209</v>
      </c>
      <c r="IE258" s="11" t="s">
        <v>134</v>
      </c>
      <c r="IF258" s="23">
        <v>41905</v>
      </c>
      <c r="IG258" s="23">
        <v>41906</v>
      </c>
      <c r="IH258" s="23">
        <v>41906</v>
      </c>
      <c r="II258" s="23">
        <v>41912</v>
      </c>
      <c r="IJ258" s="23">
        <v>41919</v>
      </c>
      <c r="IK258" s="23">
        <v>42255</v>
      </c>
    </row>
    <row r="259" spans="1:245" x14ac:dyDescent="0.25">
      <c r="A259" s="8" t="s">
        <v>929</v>
      </c>
      <c r="B259" s="9" t="s">
        <v>71</v>
      </c>
      <c r="C259" s="55">
        <v>2211001</v>
      </c>
      <c r="D259" s="9" t="s">
        <v>520</v>
      </c>
      <c r="E259" s="10" t="s">
        <v>89</v>
      </c>
      <c r="AH259" s="33">
        <f t="shared" ref="AH259:AH321" si="85">COUNTA(D259,J259,P259,V259,AB259)</f>
        <v>1</v>
      </c>
      <c r="AI259" s="11" t="s">
        <v>961</v>
      </c>
      <c r="AJ259" s="9" t="s">
        <v>90</v>
      </c>
      <c r="BM259" s="34">
        <f t="shared" si="76"/>
        <v>1</v>
      </c>
      <c r="BN259" s="9" t="s">
        <v>106</v>
      </c>
      <c r="BP259" s="9" t="s">
        <v>387</v>
      </c>
      <c r="BQ259" s="11" t="s">
        <v>135</v>
      </c>
      <c r="BR259" s="9" t="s">
        <v>135</v>
      </c>
      <c r="CC259" s="11" t="s">
        <v>145</v>
      </c>
      <c r="CD259" s="9" t="s">
        <v>135</v>
      </c>
      <c r="CE259" s="20"/>
      <c r="CF259" s="16">
        <f t="shared" si="81"/>
        <v>0</v>
      </c>
      <c r="CG259" s="20"/>
      <c r="CH259" s="16">
        <f t="shared" si="82"/>
        <v>0</v>
      </c>
      <c r="CI259" s="20"/>
      <c r="CJ259" s="16">
        <f t="shared" si="83"/>
        <v>0</v>
      </c>
      <c r="CK259" s="11" t="s">
        <v>960</v>
      </c>
      <c r="CL259" s="9" t="s">
        <v>336</v>
      </c>
      <c r="CT259" s="12"/>
      <c r="CW259" s="67"/>
      <c r="DC259" s="11" t="s">
        <v>334</v>
      </c>
      <c r="DD259" s="9" t="s">
        <v>193</v>
      </c>
      <c r="DH259" s="9" t="s">
        <v>227</v>
      </c>
      <c r="DI259" s="11" t="s">
        <v>135</v>
      </c>
      <c r="DP259" s="12"/>
      <c r="DQ259" s="35" t="str">
        <f t="shared" si="75"/>
        <v>OK</v>
      </c>
      <c r="DZ259" s="9" t="s">
        <v>134</v>
      </c>
      <c r="EA259" s="11" t="s">
        <v>160</v>
      </c>
      <c r="EB259" s="9" t="s">
        <v>961</v>
      </c>
      <c r="EE259" s="21">
        <v>15000</v>
      </c>
      <c r="EF259" s="9" t="s">
        <v>446</v>
      </c>
      <c r="EL259" s="12"/>
      <c r="EO259" s="11" t="s">
        <v>135</v>
      </c>
      <c r="EW259" s="10" t="s">
        <v>269</v>
      </c>
      <c r="EX259" s="9" t="s">
        <v>961</v>
      </c>
      <c r="EY259" s="11" t="s">
        <v>361</v>
      </c>
      <c r="EZ259" s="9" t="s">
        <v>520</v>
      </c>
      <c r="FA259" s="11" t="s">
        <v>360</v>
      </c>
      <c r="FR259" s="16" t="str">
        <f t="shared" si="84"/>
        <v>PI</v>
      </c>
      <c r="FS259" s="11" t="s">
        <v>962</v>
      </c>
      <c r="FT259" s="9" t="s">
        <v>277</v>
      </c>
      <c r="FU259" s="11" t="s">
        <v>276</v>
      </c>
      <c r="FV259" s="9" t="s">
        <v>193</v>
      </c>
      <c r="GD259" s="9" t="s">
        <v>225</v>
      </c>
      <c r="GF259" s="9"/>
      <c r="GH259" s="9"/>
      <c r="GI259" s="11" t="s">
        <v>135</v>
      </c>
      <c r="GP259" s="12"/>
      <c r="GQ259" s="22" t="str">
        <f t="shared" si="77"/>
        <v>OK</v>
      </c>
      <c r="GZ259" s="9" t="s">
        <v>134</v>
      </c>
      <c r="HA259" s="11" t="s">
        <v>160</v>
      </c>
      <c r="HB259" s="9" t="s">
        <v>961</v>
      </c>
      <c r="HE259" s="21">
        <v>5000</v>
      </c>
      <c r="HF259" s="17" t="str">
        <f t="shared" si="78"/>
        <v>OK</v>
      </c>
      <c r="HG259" s="11" t="s">
        <v>446</v>
      </c>
      <c r="HM259" s="21"/>
      <c r="HN259" s="17" t="str">
        <f t="shared" si="79"/>
        <v>OK</v>
      </c>
      <c r="HQ259" s="11" t="s">
        <v>135</v>
      </c>
      <c r="HY259" s="19" t="str">
        <f t="shared" si="80"/>
        <v>OK</v>
      </c>
      <c r="HZ259" s="9" t="s">
        <v>134</v>
      </c>
      <c r="IA259" s="11" t="s">
        <v>270</v>
      </c>
      <c r="ID259" s="9" t="s">
        <v>225</v>
      </c>
      <c r="IE259" s="11" t="s">
        <v>134</v>
      </c>
      <c r="IF259" s="23">
        <v>41730</v>
      </c>
      <c r="IG259" s="23">
        <v>41730</v>
      </c>
      <c r="IH259" s="23"/>
      <c r="II259" s="23">
        <v>41740</v>
      </c>
      <c r="IJ259" s="23">
        <v>41765</v>
      </c>
      <c r="IK259" s="23">
        <v>42068</v>
      </c>
    </row>
    <row r="260" spans="1:245" ht="15.75" x14ac:dyDescent="0.25">
      <c r="A260" s="8" t="s">
        <v>930</v>
      </c>
      <c r="B260" s="9" t="s">
        <v>71</v>
      </c>
      <c r="C260" s="55">
        <v>2211001</v>
      </c>
      <c r="D260" s="9" t="s">
        <v>413</v>
      </c>
      <c r="E260" s="10" t="s">
        <v>84</v>
      </c>
      <c r="I260" s="11" t="s">
        <v>101</v>
      </c>
      <c r="AH260" s="33">
        <f t="shared" si="85"/>
        <v>1</v>
      </c>
      <c r="AI260" s="25" t="s">
        <v>964</v>
      </c>
      <c r="AJ260" s="9" t="s">
        <v>83</v>
      </c>
      <c r="AK260" s="11" t="s">
        <v>95</v>
      </c>
      <c r="AL260" s="9" t="s">
        <v>415</v>
      </c>
      <c r="AM260" s="11" t="s">
        <v>965</v>
      </c>
      <c r="BM260" s="34">
        <f t="shared" si="76"/>
        <v>1</v>
      </c>
      <c r="BN260" s="9" t="s">
        <v>106</v>
      </c>
      <c r="BP260" s="9" t="s">
        <v>387</v>
      </c>
      <c r="BQ260" s="11" t="s">
        <v>135</v>
      </c>
      <c r="BR260" s="9" t="s">
        <v>135</v>
      </c>
      <c r="CC260" s="11" t="s">
        <v>145</v>
      </c>
      <c r="CD260" s="9" t="s">
        <v>135</v>
      </c>
      <c r="CE260" s="20"/>
      <c r="CF260" s="16">
        <f t="shared" si="81"/>
        <v>0</v>
      </c>
      <c r="CG260" s="20"/>
      <c r="CH260" s="16">
        <f t="shared" si="82"/>
        <v>0</v>
      </c>
      <c r="CI260" s="20"/>
      <c r="CJ260" s="16">
        <f t="shared" si="83"/>
        <v>0</v>
      </c>
      <c r="CK260" s="11" t="s">
        <v>963</v>
      </c>
      <c r="CL260" s="9" t="s">
        <v>336</v>
      </c>
      <c r="CT260" s="12"/>
      <c r="CW260" s="67"/>
      <c r="DC260" s="11" t="s">
        <v>334</v>
      </c>
      <c r="DD260" s="9" t="s">
        <v>193</v>
      </c>
      <c r="DH260" s="9" t="s">
        <v>227</v>
      </c>
      <c r="DI260" s="11" t="s">
        <v>135</v>
      </c>
      <c r="DP260" s="12"/>
      <c r="DQ260" s="35" t="str">
        <f t="shared" si="75"/>
        <v>OK</v>
      </c>
      <c r="DZ260" s="9" t="s">
        <v>134</v>
      </c>
      <c r="EA260" s="11" t="s">
        <v>160</v>
      </c>
      <c r="EB260" s="9" t="s">
        <v>964</v>
      </c>
      <c r="EE260" s="21">
        <v>25000</v>
      </c>
      <c r="EF260" s="9" t="s">
        <v>446</v>
      </c>
      <c r="EL260" s="12"/>
      <c r="EO260" s="11" t="s">
        <v>135</v>
      </c>
      <c r="EW260" s="10" t="s">
        <v>269</v>
      </c>
      <c r="EX260" s="9" t="s">
        <v>964</v>
      </c>
      <c r="EY260" s="11" t="s">
        <v>361</v>
      </c>
      <c r="EZ260" s="9" t="s">
        <v>413</v>
      </c>
      <c r="FA260" s="11" t="s">
        <v>360</v>
      </c>
      <c r="FR260" s="16" t="str">
        <f t="shared" si="84"/>
        <v>PI</v>
      </c>
      <c r="FS260" s="11" t="s">
        <v>962</v>
      </c>
      <c r="FT260" s="9" t="s">
        <v>277</v>
      </c>
      <c r="FU260" s="11" t="s">
        <v>276</v>
      </c>
      <c r="FV260" s="9" t="s">
        <v>193</v>
      </c>
      <c r="GD260" s="9" t="s">
        <v>225</v>
      </c>
      <c r="GF260" s="9"/>
      <c r="GH260" s="9"/>
      <c r="GI260" s="11" t="s">
        <v>135</v>
      </c>
      <c r="GP260" s="12"/>
      <c r="GQ260" s="22" t="str">
        <f t="shared" si="77"/>
        <v>OK</v>
      </c>
      <c r="GZ260" s="9" t="s">
        <v>134</v>
      </c>
      <c r="HA260" s="11" t="s">
        <v>160</v>
      </c>
      <c r="HB260" s="9" t="s">
        <v>964</v>
      </c>
      <c r="HE260" s="21">
        <v>10000</v>
      </c>
      <c r="HF260" s="17" t="str">
        <f t="shared" si="78"/>
        <v>OK</v>
      </c>
      <c r="HG260" s="11" t="s">
        <v>446</v>
      </c>
      <c r="HM260" s="21"/>
      <c r="HN260" s="17" t="str">
        <f t="shared" si="79"/>
        <v>OK</v>
      </c>
      <c r="HQ260" s="11" t="s">
        <v>135</v>
      </c>
      <c r="HY260" s="19" t="str">
        <f t="shared" si="80"/>
        <v>OK</v>
      </c>
      <c r="HZ260" s="9" t="s">
        <v>134</v>
      </c>
      <c r="IA260" s="11" t="s">
        <v>270</v>
      </c>
      <c r="ID260" s="9" t="s">
        <v>225</v>
      </c>
      <c r="IE260" s="11" t="s">
        <v>134</v>
      </c>
      <c r="IF260" s="23">
        <v>41816</v>
      </c>
      <c r="IG260" s="23">
        <v>41816</v>
      </c>
      <c r="IH260" s="23"/>
      <c r="II260" s="23">
        <v>41829</v>
      </c>
      <c r="IJ260" s="23">
        <v>41841</v>
      </c>
      <c r="IK260" s="23">
        <v>42076</v>
      </c>
    </row>
    <row r="261" spans="1:245" ht="15.75" x14ac:dyDescent="0.25">
      <c r="A261" s="8" t="s">
        <v>931</v>
      </c>
      <c r="B261" s="9" t="s">
        <v>71</v>
      </c>
      <c r="C261" s="55">
        <v>2211001</v>
      </c>
      <c r="D261" s="9" t="s">
        <v>965</v>
      </c>
      <c r="E261" s="10" t="s">
        <v>85</v>
      </c>
      <c r="AH261" s="33">
        <f t="shared" si="85"/>
        <v>1</v>
      </c>
      <c r="AI261" s="25" t="s">
        <v>966</v>
      </c>
      <c r="AJ261" s="9" t="s">
        <v>83</v>
      </c>
      <c r="AK261" s="11" t="s">
        <v>95</v>
      </c>
      <c r="AL261" s="9" t="s">
        <v>413</v>
      </c>
      <c r="AM261" s="11" t="s">
        <v>967</v>
      </c>
      <c r="AO261" s="11" t="s">
        <v>968</v>
      </c>
      <c r="AP261" s="9" t="s">
        <v>83</v>
      </c>
      <c r="AQ261" s="11" t="s">
        <v>339</v>
      </c>
      <c r="AR261" s="9" t="s">
        <v>488</v>
      </c>
      <c r="AS261" s="11" t="s">
        <v>967</v>
      </c>
      <c r="BM261" s="34">
        <f t="shared" si="76"/>
        <v>2</v>
      </c>
      <c r="BN261" s="9" t="s">
        <v>107</v>
      </c>
      <c r="BP261" s="9" t="s">
        <v>900</v>
      </c>
      <c r="BQ261" s="11" t="s">
        <v>135</v>
      </c>
      <c r="BR261" s="9" t="s">
        <v>134</v>
      </c>
      <c r="CC261" s="11" t="s">
        <v>145</v>
      </c>
      <c r="CD261" s="9" t="s">
        <v>135</v>
      </c>
      <c r="CE261" s="20"/>
      <c r="CF261" s="16">
        <f t="shared" si="81"/>
        <v>0</v>
      </c>
      <c r="CG261" s="20"/>
      <c r="CH261" s="16">
        <f t="shared" si="82"/>
        <v>0</v>
      </c>
      <c r="CI261" s="20"/>
      <c r="CJ261" s="16">
        <f t="shared" si="83"/>
        <v>0</v>
      </c>
      <c r="CK261" s="11" t="s">
        <v>969</v>
      </c>
      <c r="CL261" s="9" t="s">
        <v>336</v>
      </c>
      <c r="CT261" s="12"/>
      <c r="CW261" s="67"/>
      <c r="DC261" s="11" t="s">
        <v>334</v>
      </c>
      <c r="DD261" s="9" t="s">
        <v>195</v>
      </c>
      <c r="DE261" s="11" t="s">
        <v>203</v>
      </c>
      <c r="DF261" s="9" t="s">
        <v>968</v>
      </c>
      <c r="DH261" s="9" t="s">
        <v>227</v>
      </c>
      <c r="DI261" s="11" t="s">
        <v>135</v>
      </c>
      <c r="DP261" s="12"/>
      <c r="DQ261" s="35" t="str">
        <f t="shared" si="75"/>
        <v>OK</v>
      </c>
      <c r="DZ261" s="9" t="s">
        <v>134</v>
      </c>
      <c r="EA261" s="11" t="s">
        <v>160</v>
      </c>
      <c r="EB261" s="9" t="s">
        <v>966</v>
      </c>
      <c r="EE261" s="21">
        <v>5000</v>
      </c>
      <c r="EF261" s="9" t="s">
        <v>248</v>
      </c>
      <c r="EL261" s="12"/>
      <c r="EO261" s="11" t="s">
        <v>135</v>
      </c>
      <c r="EW261" s="10" t="s">
        <v>269</v>
      </c>
      <c r="EX261" s="9" t="s">
        <v>965</v>
      </c>
      <c r="EY261" s="11" t="s">
        <v>361</v>
      </c>
      <c r="EZ261" s="9" t="s">
        <v>965</v>
      </c>
      <c r="FA261" s="11" t="s">
        <v>360</v>
      </c>
      <c r="FB261" s="9" t="s">
        <v>966</v>
      </c>
      <c r="FC261" s="11" t="s">
        <v>362</v>
      </c>
      <c r="FD261" s="9" t="s">
        <v>966</v>
      </c>
      <c r="FE261" s="11" t="s">
        <v>360</v>
      </c>
      <c r="FR261" s="16" t="str">
        <f t="shared" si="84"/>
        <v>PI</v>
      </c>
      <c r="FS261" s="11" t="s">
        <v>970</v>
      </c>
      <c r="FT261" s="9" t="s">
        <v>277</v>
      </c>
      <c r="FU261" s="11" t="s">
        <v>276</v>
      </c>
      <c r="FV261" s="9" t="s">
        <v>193</v>
      </c>
      <c r="GD261" s="9" t="s">
        <v>225</v>
      </c>
      <c r="GF261" s="9"/>
      <c r="GH261" s="9"/>
      <c r="GI261" s="11" t="s">
        <v>135</v>
      </c>
      <c r="GP261" s="12"/>
      <c r="GQ261" s="22" t="str">
        <f t="shared" si="77"/>
        <v>OK</v>
      </c>
      <c r="GZ261" s="9" t="s">
        <v>134</v>
      </c>
      <c r="HA261" s="11" t="s">
        <v>160</v>
      </c>
      <c r="HB261" s="9" t="s">
        <v>966</v>
      </c>
      <c r="HE261" s="21">
        <v>15000</v>
      </c>
      <c r="HF261" s="17" t="str">
        <f t="shared" si="78"/>
        <v>OK</v>
      </c>
      <c r="HG261" s="11" t="s">
        <v>248</v>
      </c>
      <c r="HM261" s="21"/>
      <c r="HN261" s="17" t="str">
        <f t="shared" si="79"/>
        <v>OK</v>
      </c>
      <c r="HQ261" s="11" t="s">
        <v>135</v>
      </c>
      <c r="HY261" s="19" t="str">
        <f t="shared" si="80"/>
        <v>OK</v>
      </c>
      <c r="HZ261" s="9" t="s">
        <v>134</v>
      </c>
      <c r="IA261" s="11" t="s">
        <v>272</v>
      </c>
      <c r="IB261" s="9" t="s">
        <v>270</v>
      </c>
      <c r="IE261" s="11" t="s">
        <v>135</v>
      </c>
      <c r="IF261" s="23">
        <v>41838</v>
      </c>
      <c r="IG261" s="23">
        <v>41838</v>
      </c>
      <c r="IH261" s="23"/>
      <c r="II261" s="23">
        <v>41848</v>
      </c>
      <c r="IJ261" s="23">
        <v>41887</v>
      </c>
      <c r="IK261" s="23"/>
    </row>
    <row r="262" spans="1:245" ht="15.75" x14ac:dyDescent="0.25">
      <c r="A262" s="8" t="s">
        <v>932</v>
      </c>
      <c r="B262" s="9" t="s">
        <v>71</v>
      </c>
      <c r="C262" s="55">
        <v>2211001</v>
      </c>
      <c r="D262" s="9" t="s">
        <v>646</v>
      </c>
      <c r="E262" s="10" t="s">
        <v>84</v>
      </c>
      <c r="AH262" s="33">
        <f t="shared" si="85"/>
        <v>1</v>
      </c>
      <c r="AI262" s="29" t="s">
        <v>966</v>
      </c>
      <c r="AJ262" s="9" t="s">
        <v>83</v>
      </c>
      <c r="AK262" s="11" t="s">
        <v>95</v>
      </c>
      <c r="AL262" s="9" t="s">
        <v>413</v>
      </c>
      <c r="AM262" s="11" t="s">
        <v>967</v>
      </c>
      <c r="AO262" s="11" t="s">
        <v>967</v>
      </c>
      <c r="AP262" s="9" t="s">
        <v>85</v>
      </c>
      <c r="AU262" s="11" t="s">
        <v>413</v>
      </c>
      <c r="AV262" s="9" t="s">
        <v>84</v>
      </c>
      <c r="AZ262" s="28"/>
      <c r="BM262" s="34">
        <f t="shared" si="76"/>
        <v>3</v>
      </c>
      <c r="BN262" s="9" t="s">
        <v>107</v>
      </c>
      <c r="BP262" s="9" t="s">
        <v>900</v>
      </c>
      <c r="BQ262" s="11" t="s">
        <v>135</v>
      </c>
      <c r="BR262" s="9" t="s">
        <v>134</v>
      </c>
      <c r="BS262" s="11" t="s">
        <v>104</v>
      </c>
      <c r="BT262" s="9" t="s">
        <v>113</v>
      </c>
      <c r="BU262" s="11" t="s">
        <v>389</v>
      </c>
      <c r="BV262" s="9" t="s">
        <v>135</v>
      </c>
      <c r="BW262" s="11" t="s">
        <v>140</v>
      </c>
      <c r="CC262" s="11" t="s">
        <v>145</v>
      </c>
      <c r="CD262" s="9" t="s">
        <v>134</v>
      </c>
      <c r="CE262" s="20" t="s">
        <v>931</v>
      </c>
      <c r="CF262" s="16" t="str">
        <f t="shared" si="81"/>
        <v>Representação</v>
      </c>
      <c r="CG262" s="20"/>
      <c r="CH262" s="16">
        <f t="shared" si="82"/>
        <v>0</v>
      </c>
      <c r="CI262" s="20"/>
      <c r="CJ262" s="16">
        <f t="shared" si="83"/>
        <v>0</v>
      </c>
      <c r="CK262" s="11" t="s">
        <v>971</v>
      </c>
      <c r="CL262" s="9" t="s">
        <v>334</v>
      </c>
      <c r="CM262" s="11" t="s">
        <v>134</v>
      </c>
      <c r="CN262" s="9" t="s">
        <v>161</v>
      </c>
      <c r="CT262" s="12"/>
      <c r="CW262" s="67"/>
      <c r="CZ262" s="9" t="s">
        <v>185</v>
      </c>
      <c r="DC262" s="11" t="s">
        <v>334</v>
      </c>
      <c r="DD262" s="9" t="s">
        <v>195</v>
      </c>
      <c r="DE262" s="11" t="s">
        <v>203</v>
      </c>
      <c r="DF262" s="9" t="s">
        <v>413</v>
      </c>
      <c r="DH262" s="9" t="s">
        <v>225</v>
      </c>
      <c r="DI262" s="11" t="s">
        <v>134</v>
      </c>
      <c r="DJ262" s="9" t="s">
        <v>161</v>
      </c>
      <c r="DP262" s="12"/>
      <c r="DQ262" s="35" t="str">
        <f t="shared" si="75"/>
        <v>OK</v>
      </c>
      <c r="DW262" s="11" t="s">
        <v>185</v>
      </c>
      <c r="DZ262" s="9" t="s">
        <v>134</v>
      </c>
      <c r="EA262" s="11" t="s">
        <v>160</v>
      </c>
      <c r="EB262" s="9" t="s">
        <v>966</v>
      </c>
      <c r="EC262" s="11" t="s">
        <v>967</v>
      </c>
      <c r="EE262" s="21">
        <v>15000</v>
      </c>
      <c r="EF262" s="9" t="s">
        <v>446</v>
      </c>
      <c r="EL262" s="12"/>
      <c r="EO262" s="11" t="s">
        <v>135</v>
      </c>
      <c r="EW262" s="10" t="s">
        <v>269</v>
      </c>
      <c r="EX262" s="9" t="s">
        <v>967</v>
      </c>
      <c r="EY262" s="11" t="s">
        <v>361</v>
      </c>
      <c r="EZ262" s="9" t="s">
        <v>966</v>
      </c>
      <c r="FA262" s="11" t="s">
        <v>361</v>
      </c>
      <c r="FB262" s="9" t="s">
        <v>646</v>
      </c>
      <c r="FC262" s="11" t="s">
        <v>360</v>
      </c>
      <c r="FR262" s="16" t="str">
        <f t="shared" si="84"/>
        <v>PI</v>
      </c>
      <c r="FS262" s="11" t="s">
        <v>972</v>
      </c>
      <c r="FT262" s="9" t="s">
        <v>277</v>
      </c>
      <c r="FU262" s="11" t="s">
        <v>276</v>
      </c>
      <c r="FV262" s="9" t="s">
        <v>193</v>
      </c>
      <c r="GD262" s="9" t="s">
        <v>225</v>
      </c>
      <c r="GF262" s="9"/>
      <c r="GH262" s="9"/>
      <c r="GI262" s="11" t="s">
        <v>135</v>
      </c>
      <c r="GP262" s="12"/>
      <c r="GQ262" s="22" t="str">
        <f t="shared" si="77"/>
        <v>OK</v>
      </c>
      <c r="GZ262" s="9" t="s">
        <v>134</v>
      </c>
      <c r="HA262" s="11" t="s">
        <v>160</v>
      </c>
      <c r="HB262" s="9" t="s">
        <v>966</v>
      </c>
      <c r="HC262" s="11" t="s">
        <v>967</v>
      </c>
      <c r="HE262" s="21">
        <v>10000</v>
      </c>
      <c r="HF262" s="17" t="str">
        <f t="shared" si="78"/>
        <v>OK</v>
      </c>
      <c r="HG262" s="11" t="s">
        <v>446</v>
      </c>
      <c r="HM262" s="21"/>
      <c r="HN262" s="17" t="str">
        <f t="shared" si="79"/>
        <v>OK</v>
      </c>
      <c r="HQ262" s="11" t="s">
        <v>135</v>
      </c>
      <c r="HY262" s="19" t="str">
        <f t="shared" si="80"/>
        <v>OK</v>
      </c>
      <c r="HZ262" s="9" t="s">
        <v>134</v>
      </c>
      <c r="IA262" s="11" t="s">
        <v>272</v>
      </c>
      <c r="IB262" s="9" t="s">
        <v>270</v>
      </c>
      <c r="IE262" s="11" t="s">
        <v>135</v>
      </c>
      <c r="IF262" s="23">
        <v>41846</v>
      </c>
      <c r="IG262" s="23">
        <v>41846</v>
      </c>
      <c r="IH262" s="23">
        <v>41853</v>
      </c>
      <c r="II262" s="23">
        <v>41861</v>
      </c>
      <c r="IJ262" s="23">
        <v>41880</v>
      </c>
      <c r="IK262" s="23"/>
    </row>
    <row r="263" spans="1:245" ht="15.75" x14ac:dyDescent="0.25">
      <c r="A263" s="8" t="s">
        <v>933</v>
      </c>
      <c r="B263" s="9" t="s">
        <v>71</v>
      </c>
      <c r="C263" s="55">
        <v>2211001</v>
      </c>
      <c r="D263" s="9" t="s">
        <v>967</v>
      </c>
      <c r="E263" s="10" t="s">
        <v>85</v>
      </c>
      <c r="AH263" s="33">
        <f t="shared" si="85"/>
        <v>1</v>
      </c>
      <c r="AI263" s="29" t="s">
        <v>964</v>
      </c>
      <c r="AJ263" s="9" t="s">
        <v>83</v>
      </c>
      <c r="AK263" s="11" t="s">
        <v>95</v>
      </c>
      <c r="AL263" s="9" t="s">
        <v>415</v>
      </c>
      <c r="AM263" s="11" t="s">
        <v>965</v>
      </c>
      <c r="AO263" s="11" t="s">
        <v>975</v>
      </c>
      <c r="AP263" s="9" t="s">
        <v>83</v>
      </c>
      <c r="AQ263" s="11" t="s">
        <v>339</v>
      </c>
      <c r="AR263" s="9" t="s">
        <v>484</v>
      </c>
      <c r="AS263" s="11" t="s">
        <v>965</v>
      </c>
      <c r="AU263" s="11" t="s">
        <v>965</v>
      </c>
      <c r="AV263" s="9" t="s">
        <v>85</v>
      </c>
      <c r="BM263" s="34">
        <f t="shared" si="76"/>
        <v>3</v>
      </c>
      <c r="BN263" s="9" t="s">
        <v>104</v>
      </c>
      <c r="BO263" s="11" t="s">
        <v>113</v>
      </c>
      <c r="BP263" s="9" t="s">
        <v>120</v>
      </c>
      <c r="BQ263" s="11" t="s">
        <v>135</v>
      </c>
      <c r="BR263" s="9" t="s">
        <v>135</v>
      </c>
      <c r="BS263" s="11" t="s">
        <v>104</v>
      </c>
      <c r="BT263" s="9" t="s">
        <v>116</v>
      </c>
      <c r="BU263" s="11" t="s">
        <v>120</v>
      </c>
      <c r="BV263" s="9" t="s">
        <v>135</v>
      </c>
      <c r="BW263" s="11" t="s">
        <v>135</v>
      </c>
      <c r="CC263" s="11" t="s">
        <v>145</v>
      </c>
      <c r="CD263" s="9" t="s">
        <v>135</v>
      </c>
      <c r="CE263" s="20"/>
      <c r="CF263" s="16">
        <f t="shared" si="81"/>
        <v>0</v>
      </c>
      <c r="CG263" s="20"/>
      <c r="CH263" s="16">
        <f t="shared" si="82"/>
        <v>0</v>
      </c>
      <c r="CI263" s="20"/>
      <c r="CJ263" s="16">
        <f t="shared" si="83"/>
        <v>0</v>
      </c>
      <c r="CK263" s="11" t="s">
        <v>974</v>
      </c>
      <c r="CL263" s="9" t="s">
        <v>334</v>
      </c>
      <c r="CM263" s="11" t="s">
        <v>134</v>
      </c>
      <c r="CN263" s="9" t="s">
        <v>161</v>
      </c>
      <c r="CT263" s="12"/>
      <c r="CW263" s="67"/>
      <c r="CZ263" s="9" t="s">
        <v>182</v>
      </c>
      <c r="DC263" s="11" t="s">
        <v>334</v>
      </c>
      <c r="DD263" s="9" t="s">
        <v>976</v>
      </c>
      <c r="DE263" s="11" t="s">
        <v>200</v>
      </c>
      <c r="DH263" s="9" t="s">
        <v>209</v>
      </c>
      <c r="DP263" s="12"/>
      <c r="DQ263" s="35" t="str">
        <f t="shared" si="75"/>
        <v>OK</v>
      </c>
      <c r="EE263" s="21"/>
      <c r="EL263" s="12"/>
      <c r="EW263" s="10" t="s">
        <v>269</v>
      </c>
      <c r="EX263" s="9" t="s">
        <v>967</v>
      </c>
      <c r="EY263" s="11" t="s">
        <v>361</v>
      </c>
      <c r="EZ263" s="9" t="s">
        <v>964</v>
      </c>
      <c r="FA263" s="11" t="s">
        <v>360</v>
      </c>
      <c r="FB263" s="9" t="s">
        <v>975</v>
      </c>
      <c r="FC263" s="11" t="s">
        <v>360</v>
      </c>
      <c r="FD263" s="9" t="s">
        <v>965</v>
      </c>
      <c r="FE263" s="11" t="s">
        <v>360</v>
      </c>
      <c r="FR263" s="16" t="str">
        <f t="shared" si="84"/>
        <v>PI</v>
      </c>
      <c r="FS263" s="11" t="s">
        <v>962</v>
      </c>
      <c r="FT263" s="9" t="s">
        <v>276</v>
      </c>
      <c r="FU263" s="11" t="s">
        <v>276</v>
      </c>
      <c r="FV263" s="9" t="s">
        <v>193</v>
      </c>
      <c r="GD263" s="9" t="s">
        <v>209</v>
      </c>
      <c r="GF263" s="9"/>
      <c r="GH263" s="9"/>
      <c r="GP263" s="12"/>
      <c r="GQ263" s="22" t="str">
        <f t="shared" si="77"/>
        <v>OK</v>
      </c>
      <c r="HE263" s="21"/>
      <c r="HF263" s="17" t="str">
        <f t="shared" si="78"/>
        <v>OK</v>
      </c>
      <c r="HM263" s="21"/>
      <c r="HN263" s="17" t="str">
        <f t="shared" si="79"/>
        <v>OK</v>
      </c>
      <c r="HY263" s="19" t="str">
        <f t="shared" si="80"/>
        <v>OK</v>
      </c>
      <c r="HZ263" s="9" t="s">
        <v>134</v>
      </c>
      <c r="IA263" s="11" t="s">
        <v>272</v>
      </c>
      <c r="IB263" s="9" t="s">
        <v>270</v>
      </c>
      <c r="IE263" s="11" t="s">
        <v>134</v>
      </c>
      <c r="IF263" s="23">
        <v>41852</v>
      </c>
      <c r="IG263" s="23">
        <v>41852</v>
      </c>
      <c r="IH263" s="23">
        <v>41853</v>
      </c>
      <c r="II263" s="23">
        <v>41863</v>
      </c>
      <c r="IJ263" s="23">
        <v>41880</v>
      </c>
      <c r="IK263" s="23">
        <v>42247</v>
      </c>
    </row>
    <row r="264" spans="1:245" ht="15.75" x14ac:dyDescent="0.25">
      <c r="A264" s="8" t="s">
        <v>934</v>
      </c>
      <c r="B264" s="9" t="s">
        <v>71</v>
      </c>
      <c r="C264" s="55">
        <v>2211001</v>
      </c>
      <c r="D264" s="9" t="s">
        <v>966</v>
      </c>
      <c r="E264" s="10" t="s">
        <v>83</v>
      </c>
      <c r="F264" s="9" t="s">
        <v>95</v>
      </c>
      <c r="G264" s="10" t="s">
        <v>413</v>
      </c>
      <c r="H264" s="9" t="s">
        <v>967</v>
      </c>
      <c r="J264" s="9" t="s">
        <v>967</v>
      </c>
      <c r="K264" s="11" t="s">
        <v>85</v>
      </c>
      <c r="AH264" s="33">
        <f t="shared" si="85"/>
        <v>2</v>
      </c>
      <c r="AI264" s="29" t="s">
        <v>964</v>
      </c>
      <c r="AJ264" s="9" t="s">
        <v>83</v>
      </c>
      <c r="AK264" s="11" t="s">
        <v>95</v>
      </c>
      <c r="AL264" s="9" t="s">
        <v>415</v>
      </c>
      <c r="AM264" s="11" t="s">
        <v>965</v>
      </c>
      <c r="BM264" s="34">
        <f t="shared" si="76"/>
        <v>1</v>
      </c>
      <c r="BN264" s="9" t="s">
        <v>104</v>
      </c>
      <c r="BO264" s="11" t="s">
        <v>113</v>
      </c>
      <c r="BP264" s="9" t="s">
        <v>387</v>
      </c>
      <c r="BQ264" s="11" t="s">
        <v>135</v>
      </c>
      <c r="BR264" s="9" t="s">
        <v>135</v>
      </c>
      <c r="CC264" s="11" t="s">
        <v>145</v>
      </c>
      <c r="CD264" s="9" t="s">
        <v>135</v>
      </c>
      <c r="CE264" s="20"/>
      <c r="CF264" s="16">
        <f t="shared" si="81"/>
        <v>0</v>
      </c>
      <c r="CG264" s="20"/>
      <c r="CH264" s="16">
        <f t="shared" si="82"/>
        <v>0</v>
      </c>
      <c r="CI264" s="20"/>
      <c r="CJ264" s="16">
        <f t="shared" si="83"/>
        <v>0</v>
      </c>
      <c r="CK264" s="11" t="s">
        <v>1007</v>
      </c>
      <c r="CL264" s="9" t="s">
        <v>336</v>
      </c>
      <c r="CT264" s="12"/>
      <c r="CW264" s="67"/>
      <c r="DC264" s="11" t="s">
        <v>334</v>
      </c>
      <c r="DD264" s="9" t="s">
        <v>193</v>
      </c>
      <c r="DH264" s="9" t="s">
        <v>227</v>
      </c>
      <c r="DI264" s="11" t="s">
        <v>135</v>
      </c>
      <c r="DP264" s="12"/>
      <c r="DQ264" s="35" t="str">
        <f t="shared" si="75"/>
        <v>OK</v>
      </c>
      <c r="DZ264" s="9" t="s">
        <v>135</v>
      </c>
      <c r="EE264" s="21"/>
      <c r="EL264" s="12"/>
      <c r="EO264" s="11" t="s">
        <v>134</v>
      </c>
      <c r="EP264" s="9" t="s">
        <v>161</v>
      </c>
      <c r="EW264" s="10" t="s">
        <v>269</v>
      </c>
      <c r="EX264" s="9" t="s">
        <v>966</v>
      </c>
      <c r="EY264" s="11" t="s">
        <v>361</v>
      </c>
      <c r="EZ264" s="9" t="s">
        <v>967</v>
      </c>
      <c r="FA264" s="11" t="s">
        <v>361</v>
      </c>
      <c r="FB264" s="9" t="s">
        <v>964</v>
      </c>
      <c r="FC264" s="11" t="s">
        <v>360</v>
      </c>
      <c r="FR264" s="16" t="str">
        <f t="shared" si="84"/>
        <v>PI</v>
      </c>
      <c r="FS264" s="11" t="s">
        <v>970</v>
      </c>
      <c r="FT264" s="9" t="s">
        <v>276</v>
      </c>
      <c r="FU264" s="11" t="s">
        <v>276</v>
      </c>
      <c r="FV264" s="9" t="s">
        <v>193</v>
      </c>
      <c r="GD264" s="9" t="s">
        <v>1535</v>
      </c>
      <c r="GF264" s="9"/>
      <c r="GH264" s="9"/>
      <c r="GI264" s="11" t="s">
        <v>135</v>
      </c>
      <c r="GP264" s="12"/>
      <c r="GQ264" s="22" t="str">
        <f t="shared" si="77"/>
        <v>OK</v>
      </c>
      <c r="GZ264" s="9" t="s">
        <v>135</v>
      </c>
      <c r="HE264" s="21"/>
      <c r="HF264" s="17" t="str">
        <f t="shared" si="78"/>
        <v>OK</v>
      </c>
      <c r="HM264" s="21"/>
      <c r="HN264" s="17" t="str">
        <f t="shared" si="79"/>
        <v>OK</v>
      </c>
      <c r="HQ264" s="11" t="s">
        <v>134</v>
      </c>
      <c r="HR264" s="9" t="s">
        <v>160</v>
      </c>
      <c r="HS264" s="11" t="s">
        <v>964</v>
      </c>
      <c r="HV264" s="9" t="s">
        <v>134</v>
      </c>
      <c r="HY264" s="19" t="str">
        <f t="shared" si="80"/>
        <v>REVER</v>
      </c>
      <c r="HZ264" s="9" t="s">
        <v>134</v>
      </c>
      <c r="IA264" s="11" t="s">
        <v>272</v>
      </c>
      <c r="ID264" s="9" t="s">
        <v>209</v>
      </c>
      <c r="IE264" s="11" t="s">
        <v>134</v>
      </c>
      <c r="IF264" s="23">
        <v>41859</v>
      </c>
      <c r="IG264" s="23">
        <v>41860</v>
      </c>
      <c r="IH264" s="23"/>
      <c r="II264" s="23">
        <v>41869</v>
      </c>
      <c r="IJ264" s="23">
        <v>41890</v>
      </c>
      <c r="IK264" s="23">
        <v>41907</v>
      </c>
    </row>
    <row r="265" spans="1:245" x14ac:dyDescent="0.25">
      <c r="A265" s="8" t="s">
        <v>935</v>
      </c>
      <c r="B265" s="9" t="s">
        <v>71</v>
      </c>
      <c r="C265" s="55">
        <v>2211001</v>
      </c>
      <c r="D265" s="9" t="s">
        <v>1009</v>
      </c>
      <c r="E265" s="10" t="s">
        <v>83</v>
      </c>
      <c r="F265" s="9" t="s">
        <v>97</v>
      </c>
      <c r="G265" s="10" t="s">
        <v>413</v>
      </c>
      <c r="H265" s="9" t="s">
        <v>1010</v>
      </c>
      <c r="AH265" s="33">
        <f t="shared" si="85"/>
        <v>1</v>
      </c>
      <c r="AI265" s="11" t="s">
        <v>1011</v>
      </c>
      <c r="AJ265" s="9" t="s">
        <v>88</v>
      </c>
      <c r="AO265" s="11" t="s">
        <v>1012</v>
      </c>
      <c r="AP265" s="9" t="s">
        <v>87</v>
      </c>
      <c r="BM265" s="34">
        <f t="shared" si="76"/>
        <v>2</v>
      </c>
      <c r="BN265" s="9" t="s">
        <v>106</v>
      </c>
      <c r="BP265" s="9" t="s">
        <v>119</v>
      </c>
      <c r="BQ265" s="11" t="s">
        <v>135</v>
      </c>
      <c r="BR265" s="9" t="s">
        <v>135</v>
      </c>
      <c r="CC265" s="11" t="s">
        <v>145</v>
      </c>
      <c r="CD265" s="9" t="s">
        <v>135</v>
      </c>
      <c r="CE265" s="20"/>
      <c r="CF265" s="16">
        <f t="shared" si="81"/>
        <v>0</v>
      </c>
      <c r="CG265" s="20"/>
      <c r="CH265" s="16">
        <f t="shared" si="82"/>
        <v>0</v>
      </c>
      <c r="CI265" s="20"/>
      <c r="CJ265" s="16">
        <f t="shared" si="83"/>
        <v>0</v>
      </c>
      <c r="CK265" s="11" t="s">
        <v>1008</v>
      </c>
      <c r="CL265" s="9" t="s">
        <v>334</v>
      </c>
      <c r="CM265" s="11" t="s">
        <v>134</v>
      </c>
      <c r="CN265" s="9" t="s">
        <v>161</v>
      </c>
      <c r="CT265" s="12"/>
      <c r="CW265" s="67"/>
      <c r="CZ265" s="9" t="s">
        <v>2057</v>
      </c>
      <c r="DC265" s="11" t="s">
        <v>334</v>
      </c>
      <c r="DD265" s="9" t="s">
        <v>193</v>
      </c>
      <c r="DH265" s="9" t="s">
        <v>209</v>
      </c>
      <c r="DI265" s="11" t="s">
        <v>134</v>
      </c>
      <c r="DJ265" s="9" t="s">
        <v>161</v>
      </c>
      <c r="DP265" s="12"/>
      <c r="DQ265" s="35" t="str">
        <f t="shared" si="75"/>
        <v>OK</v>
      </c>
      <c r="DW265" s="11" t="s">
        <v>2057</v>
      </c>
      <c r="DZ265" s="9" t="s">
        <v>134</v>
      </c>
      <c r="EA265" s="11" t="s">
        <v>161</v>
      </c>
      <c r="EE265" s="21"/>
      <c r="EG265" s="11" t="s">
        <v>250</v>
      </c>
      <c r="EL265" s="12"/>
      <c r="EO265" s="11" t="s">
        <v>135</v>
      </c>
      <c r="EW265" s="10" t="s">
        <v>269</v>
      </c>
      <c r="EX265" s="9" t="s">
        <v>1009</v>
      </c>
      <c r="EY265" s="11" t="s">
        <v>361</v>
      </c>
      <c r="EZ265" s="9" t="s">
        <v>1011</v>
      </c>
      <c r="FA265" s="11" t="s">
        <v>360</v>
      </c>
      <c r="FB265" s="9" t="s">
        <v>1012</v>
      </c>
      <c r="FC265" s="11" t="s">
        <v>360</v>
      </c>
      <c r="FR265" s="16" t="str">
        <f t="shared" si="84"/>
        <v>PI</v>
      </c>
      <c r="FS265" s="11" t="s">
        <v>972</v>
      </c>
      <c r="FT265" s="9" t="s">
        <v>276</v>
      </c>
      <c r="FU265" s="11" t="s">
        <v>276</v>
      </c>
      <c r="FV265" s="9" t="s">
        <v>193</v>
      </c>
      <c r="GD265" s="9" t="s">
        <v>209</v>
      </c>
      <c r="GF265" s="9"/>
      <c r="GH265" s="9"/>
      <c r="GI265" s="11" t="s">
        <v>134</v>
      </c>
      <c r="GJ265" s="9" t="s">
        <v>161</v>
      </c>
      <c r="GP265" s="12"/>
      <c r="GQ265" s="22" t="str">
        <f t="shared" si="77"/>
        <v>OK</v>
      </c>
      <c r="GW265" s="11" t="s">
        <v>2057</v>
      </c>
      <c r="GZ265" s="9" t="s">
        <v>134</v>
      </c>
      <c r="HA265" s="11" t="s">
        <v>161</v>
      </c>
      <c r="HE265" s="21"/>
      <c r="HF265" s="17" t="str">
        <f t="shared" si="78"/>
        <v>OK</v>
      </c>
      <c r="HH265" s="9" t="s">
        <v>250</v>
      </c>
      <c r="HM265" s="21"/>
      <c r="HN265" s="17" t="str">
        <f t="shared" si="79"/>
        <v>OK</v>
      </c>
      <c r="HQ265" s="11" t="s">
        <v>135</v>
      </c>
      <c r="HY265" s="19" t="str">
        <f t="shared" si="80"/>
        <v>OK</v>
      </c>
      <c r="HZ265" s="9" t="s">
        <v>135</v>
      </c>
      <c r="IE265" s="11" t="s">
        <v>134</v>
      </c>
      <c r="IF265" s="23">
        <v>41879</v>
      </c>
      <c r="IG265" s="23">
        <v>41879</v>
      </c>
      <c r="IH265" s="23">
        <v>41880</v>
      </c>
      <c r="II265" s="23">
        <v>41885</v>
      </c>
      <c r="IJ265" s="23">
        <v>41901</v>
      </c>
      <c r="IK265" s="23">
        <v>41904</v>
      </c>
    </row>
    <row r="266" spans="1:245" x14ac:dyDescent="0.25">
      <c r="A266" s="8" t="s">
        <v>936</v>
      </c>
      <c r="B266" s="9" t="s">
        <v>71</v>
      </c>
      <c r="C266" s="55">
        <v>2202208</v>
      </c>
      <c r="D266" s="9" t="s">
        <v>1014</v>
      </c>
      <c r="E266" s="10" t="s">
        <v>83</v>
      </c>
      <c r="F266" s="9" t="s">
        <v>98</v>
      </c>
      <c r="G266" s="10" t="s">
        <v>425</v>
      </c>
      <c r="H266" s="9" t="s">
        <v>1015</v>
      </c>
      <c r="AH266" s="33">
        <f t="shared" si="85"/>
        <v>1</v>
      </c>
      <c r="AI266" s="11" t="s">
        <v>1016</v>
      </c>
      <c r="AJ266" s="9" t="s">
        <v>88</v>
      </c>
      <c r="AO266" s="11" t="s">
        <v>1017</v>
      </c>
      <c r="AP266" s="9" t="s">
        <v>83</v>
      </c>
      <c r="AQ266" s="11" t="s">
        <v>98</v>
      </c>
      <c r="AR266" s="9" t="s">
        <v>413</v>
      </c>
      <c r="AS266" s="11" t="s">
        <v>1010</v>
      </c>
      <c r="BM266" s="34">
        <f t="shared" si="76"/>
        <v>2</v>
      </c>
      <c r="BN266" s="9" t="s">
        <v>106</v>
      </c>
      <c r="BP266" s="9" t="s">
        <v>387</v>
      </c>
      <c r="BQ266" s="11" t="s">
        <v>135</v>
      </c>
      <c r="BR266" s="9" t="s">
        <v>135</v>
      </c>
      <c r="CC266" s="11" t="s">
        <v>145</v>
      </c>
      <c r="CD266" s="9" t="s">
        <v>135</v>
      </c>
      <c r="CE266" s="20"/>
      <c r="CF266" s="16">
        <f t="shared" si="81"/>
        <v>0</v>
      </c>
      <c r="CG266" s="20"/>
      <c r="CH266" s="16">
        <f t="shared" si="82"/>
        <v>0</v>
      </c>
      <c r="CI266" s="20"/>
      <c r="CJ266" s="16">
        <f t="shared" si="83"/>
        <v>0</v>
      </c>
      <c r="CK266" s="11" t="s">
        <v>1013</v>
      </c>
      <c r="CL266" s="9" t="s">
        <v>334</v>
      </c>
      <c r="CM266" s="11" t="s">
        <v>134</v>
      </c>
      <c r="CN266" s="9" t="s">
        <v>160</v>
      </c>
      <c r="CP266" s="9" t="s">
        <v>1016</v>
      </c>
      <c r="CQ266" s="11" t="s">
        <v>1017</v>
      </c>
      <c r="CS266" s="11" t="s">
        <v>135</v>
      </c>
      <c r="CT266" s="12"/>
      <c r="CU266" s="11" t="s">
        <v>173</v>
      </c>
      <c r="CW266" s="67" t="s">
        <v>184</v>
      </c>
      <c r="DC266" s="11" t="s">
        <v>334</v>
      </c>
      <c r="DD266" s="9" t="s">
        <v>193</v>
      </c>
      <c r="DH266" s="9" t="s">
        <v>209</v>
      </c>
      <c r="DI266" s="11" t="s">
        <v>134</v>
      </c>
      <c r="DJ266" s="9" t="s">
        <v>160</v>
      </c>
      <c r="DO266" s="11" t="s">
        <v>135</v>
      </c>
      <c r="DP266" s="12"/>
      <c r="DQ266" s="35" t="str">
        <f t="shared" si="75"/>
        <v>OK</v>
      </c>
      <c r="DR266" s="9" t="s">
        <v>173</v>
      </c>
      <c r="DT266" s="9" t="s">
        <v>184</v>
      </c>
      <c r="DZ266" s="9" t="s">
        <v>134</v>
      </c>
      <c r="EA266" s="11" t="s">
        <v>160</v>
      </c>
      <c r="EB266" s="9" t="s">
        <v>1016</v>
      </c>
      <c r="EC266" s="11" t="s">
        <v>1017</v>
      </c>
      <c r="EE266" s="21">
        <v>5000</v>
      </c>
      <c r="EF266" s="9" t="s">
        <v>247</v>
      </c>
      <c r="EL266" s="12"/>
      <c r="EO266" s="11" t="s">
        <v>135</v>
      </c>
      <c r="EW266" s="10" t="s">
        <v>269</v>
      </c>
      <c r="EX266" s="9" t="s">
        <v>1016</v>
      </c>
      <c r="EY266" s="11" t="s">
        <v>361</v>
      </c>
      <c r="EZ266" s="9" t="s">
        <v>1017</v>
      </c>
      <c r="FA266" s="11" t="s">
        <v>361</v>
      </c>
      <c r="FB266" s="9" t="s">
        <v>1014</v>
      </c>
      <c r="FC266" s="11" t="s">
        <v>360</v>
      </c>
      <c r="FR266" s="16" t="str">
        <f t="shared" si="84"/>
        <v>PI</v>
      </c>
      <c r="FS266" s="11" t="s">
        <v>970</v>
      </c>
      <c r="FT266" s="9" t="s">
        <v>276</v>
      </c>
      <c r="FU266" s="11" t="s">
        <v>276</v>
      </c>
      <c r="FV266" s="9" t="s">
        <v>193</v>
      </c>
      <c r="GD266" s="9" t="s">
        <v>209</v>
      </c>
      <c r="GF266" s="9"/>
      <c r="GH266" s="9"/>
      <c r="GI266" s="11" t="s">
        <v>134</v>
      </c>
      <c r="GJ266" s="9" t="s">
        <v>160</v>
      </c>
      <c r="GO266" s="11" t="s">
        <v>135</v>
      </c>
      <c r="GP266" s="12"/>
      <c r="GQ266" s="22" t="str">
        <f t="shared" si="77"/>
        <v>OK</v>
      </c>
      <c r="GR266" s="9" t="s">
        <v>173</v>
      </c>
      <c r="GT266" s="9" t="s">
        <v>184</v>
      </c>
      <c r="GZ266" s="9" t="s">
        <v>134</v>
      </c>
      <c r="HA266" s="11" t="s">
        <v>160</v>
      </c>
      <c r="HB266" s="9" t="s">
        <v>1016</v>
      </c>
      <c r="HC266" s="11" t="s">
        <v>1017</v>
      </c>
      <c r="HE266" s="21">
        <v>5000</v>
      </c>
      <c r="HF266" s="17" t="str">
        <f t="shared" si="78"/>
        <v>OK</v>
      </c>
      <c r="HG266" s="11" t="s">
        <v>247</v>
      </c>
      <c r="HM266" s="21"/>
      <c r="HN266" s="17" t="str">
        <f t="shared" si="79"/>
        <v>OK</v>
      </c>
      <c r="HQ266" s="11" t="s">
        <v>135</v>
      </c>
      <c r="HY266" s="19" t="str">
        <f t="shared" si="80"/>
        <v>OK</v>
      </c>
      <c r="HZ266" s="9" t="s">
        <v>134</v>
      </c>
      <c r="IA266" s="11" t="s">
        <v>270</v>
      </c>
      <c r="ID266" s="9" t="s">
        <v>209</v>
      </c>
      <c r="IE266" s="11" t="s">
        <v>134</v>
      </c>
      <c r="IF266" s="23">
        <v>41891</v>
      </c>
      <c r="IG266" s="23">
        <v>41891</v>
      </c>
      <c r="IH266" s="23">
        <v>41892</v>
      </c>
      <c r="II266" s="23">
        <v>41906</v>
      </c>
      <c r="IJ266" s="23">
        <v>41926</v>
      </c>
      <c r="IK266" s="23">
        <v>41954</v>
      </c>
    </row>
    <row r="267" spans="1:245" x14ac:dyDescent="0.25">
      <c r="A267" s="8" t="s">
        <v>2062</v>
      </c>
      <c r="B267" s="9" t="s">
        <v>71</v>
      </c>
      <c r="C267" s="55">
        <v>2211001</v>
      </c>
      <c r="D267" s="9" t="s">
        <v>520</v>
      </c>
      <c r="E267" s="10" t="s">
        <v>89</v>
      </c>
      <c r="AH267" s="33">
        <f t="shared" si="85"/>
        <v>1</v>
      </c>
      <c r="AI267" s="11" t="s">
        <v>1019</v>
      </c>
      <c r="AJ267" s="9" t="s">
        <v>83</v>
      </c>
      <c r="AK267" s="11" t="s">
        <v>98</v>
      </c>
      <c r="AL267" s="9" t="s">
        <v>509</v>
      </c>
      <c r="AM267" s="11" t="s">
        <v>1015</v>
      </c>
      <c r="AO267" s="11" t="s">
        <v>1020</v>
      </c>
      <c r="AP267" s="9" t="s">
        <v>88</v>
      </c>
      <c r="BM267" s="34">
        <f t="shared" si="76"/>
        <v>2</v>
      </c>
      <c r="BN267" s="9" t="s">
        <v>106</v>
      </c>
      <c r="BP267" s="9" t="s">
        <v>387</v>
      </c>
      <c r="BQ267" s="11" t="s">
        <v>134</v>
      </c>
      <c r="BR267" s="9" t="s">
        <v>135</v>
      </c>
      <c r="CC267" s="11" t="s">
        <v>145</v>
      </c>
      <c r="CD267" s="9" t="s">
        <v>135</v>
      </c>
      <c r="CE267" s="20"/>
      <c r="CF267" s="16">
        <f t="shared" si="81"/>
        <v>0</v>
      </c>
      <c r="CG267" s="20"/>
      <c r="CH267" s="16">
        <f t="shared" si="82"/>
        <v>0</v>
      </c>
      <c r="CI267" s="20"/>
      <c r="CJ267" s="16">
        <f t="shared" si="83"/>
        <v>0</v>
      </c>
      <c r="CK267" s="11" t="s">
        <v>1018</v>
      </c>
      <c r="CL267" s="9" t="s">
        <v>336</v>
      </c>
      <c r="CT267" s="12"/>
      <c r="CW267" s="67"/>
      <c r="DC267" s="11" t="s">
        <v>334</v>
      </c>
      <c r="DD267" s="9" t="s">
        <v>193</v>
      </c>
      <c r="DH267" s="9" t="s">
        <v>227</v>
      </c>
      <c r="DI267" s="11" t="s">
        <v>135</v>
      </c>
      <c r="DP267" s="12"/>
      <c r="DQ267" s="35" t="str">
        <f t="shared" si="75"/>
        <v>OK</v>
      </c>
      <c r="DZ267" s="9" t="s">
        <v>134</v>
      </c>
      <c r="EA267" s="11" t="s">
        <v>160</v>
      </c>
      <c r="EB267" s="9" t="s">
        <v>1019</v>
      </c>
      <c r="EC267" s="11" t="s">
        <v>1020</v>
      </c>
      <c r="EE267" s="21">
        <v>5000</v>
      </c>
      <c r="EF267" s="9" t="s">
        <v>446</v>
      </c>
      <c r="EL267" s="12"/>
      <c r="EO267" s="11" t="s">
        <v>135</v>
      </c>
      <c r="EW267" s="10" t="s">
        <v>269</v>
      </c>
      <c r="EX267" s="9" t="s">
        <v>1019</v>
      </c>
      <c r="EY267" s="11" t="s">
        <v>361</v>
      </c>
      <c r="EZ267" s="9" t="s">
        <v>1020</v>
      </c>
      <c r="FA267" s="11" t="s">
        <v>362</v>
      </c>
      <c r="FB267" s="9" t="s">
        <v>520</v>
      </c>
      <c r="FC267" s="11" t="s">
        <v>360</v>
      </c>
      <c r="FR267" s="16" t="str">
        <f t="shared" si="84"/>
        <v>PI</v>
      </c>
      <c r="FS267" s="11" t="s">
        <v>1021</v>
      </c>
      <c r="FT267" s="9" t="s">
        <v>277</v>
      </c>
      <c r="FU267" s="11" t="s">
        <v>276</v>
      </c>
      <c r="FV267" s="9" t="s">
        <v>193</v>
      </c>
      <c r="GD267" s="9" t="s">
        <v>1534</v>
      </c>
      <c r="GF267" s="9"/>
      <c r="GH267" s="9"/>
      <c r="GI267" s="11" t="s">
        <v>135</v>
      </c>
      <c r="GP267" s="12"/>
      <c r="GQ267" s="22" t="str">
        <f t="shared" si="77"/>
        <v>OK</v>
      </c>
      <c r="GZ267" s="9" t="s">
        <v>134</v>
      </c>
      <c r="HA267" s="11" t="s">
        <v>160</v>
      </c>
      <c r="HB267" s="9" t="s">
        <v>1019</v>
      </c>
      <c r="HE267" s="21">
        <v>5000</v>
      </c>
      <c r="HF267" s="17" t="str">
        <f t="shared" si="78"/>
        <v>REVER</v>
      </c>
      <c r="HG267" s="11" t="s">
        <v>446</v>
      </c>
      <c r="HM267" s="21"/>
      <c r="HN267" s="17" t="str">
        <f t="shared" si="79"/>
        <v>OK</v>
      </c>
      <c r="HQ267" s="11" t="s">
        <v>135</v>
      </c>
      <c r="HY267" s="19" t="str">
        <f t="shared" si="80"/>
        <v>OK</v>
      </c>
      <c r="HZ267" s="9" t="s">
        <v>134</v>
      </c>
      <c r="IA267" s="11" t="s">
        <v>270</v>
      </c>
      <c r="IB267" s="9" t="s">
        <v>1331</v>
      </c>
      <c r="ID267" s="9" t="s">
        <v>209</v>
      </c>
      <c r="IE267" s="11" t="s">
        <v>134</v>
      </c>
      <c r="IF267" s="23">
        <v>41911</v>
      </c>
      <c r="IG267" s="23">
        <v>41912</v>
      </c>
      <c r="IH267" s="23"/>
      <c r="II267" s="23">
        <v>41928</v>
      </c>
      <c r="IJ267" s="23">
        <v>41953</v>
      </c>
      <c r="IK267" s="23">
        <v>42317</v>
      </c>
    </row>
    <row r="268" spans="1:245" x14ac:dyDescent="0.25">
      <c r="A268" s="8" t="s">
        <v>1117</v>
      </c>
      <c r="B268" s="9" t="s">
        <v>72</v>
      </c>
      <c r="C268" s="55">
        <v>4106902</v>
      </c>
      <c r="D268" s="9" t="s">
        <v>1052</v>
      </c>
      <c r="E268" s="10" t="s">
        <v>83</v>
      </c>
      <c r="F268" s="9" t="s">
        <v>95</v>
      </c>
      <c r="G268" s="10" t="s">
        <v>413</v>
      </c>
      <c r="H268" s="9" t="s">
        <v>1023</v>
      </c>
      <c r="AH268" s="33">
        <f t="shared" si="85"/>
        <v>1</v>
      </c>
      <c r="AI268" s="11" t="s">
        <v>1133</v>
      </c>
      <c r="AJ268" s="9" t="s">
        <v>90</v>
      </c>
      <c r="AO268" s="11" t="s">
        <v>1134</v>
      </c>
      <c r="AP268" s="9" t="s">
        <v>90</v>
      </c>
      <c r="BM268" s="34">
        <f t="shared" si="76"/>
        <v>2</v>
      </c>
      <c r="BN268" s="9" t="s">
        <v>104</v>
      </c>
      <c r="BO268" s="11" t="s">
        <v>113</v>
      </c>
      <c r="BP268" s="9" t="s">
        <v>390</v>
      </c>
      <c r="BQ268" s="11" t="s">
        <v>135</v>
      </c>
      <c r="BR268" s="9" t="s">
        <v>135</v>
      </c>
      <c r="CC268" s="11" t="s">
        <v>145</v>
      </c>
      <c r="CD268" s="9" t="s">
        <v>134</v>
      </c>
      <c r="CE268" s="8" t="s">
        <v>1118</v>
      </c>
      <c r="CF268" s="16" t="str">
        <f t="shared" si="81"/>
        <v>Petição</v>
      </c>
      <c r="CG268" s="20"/>
      <c r="CH268" s="16">
        <f t="shared" si="82"/>
        <v>0</v>
      </c>
      <c r="CI268" s="20"/>
      <c r="CJ268" s="16">
        <f t="shared" si="83"/>
        <v>0</v>
      </c>
      <c r="CK268" s="11" t="s">
        <v>1146</v>
      </c>
      <c r="CL268" s="9" t="s">
        <v>336</v>
      </c>
      <c r="CT268" s="12"/>
      <c r="CW268" s="67"/>
      <c r="DC268" s="11" t="s">
        <v>334</v>
      </c>
      <c r="DD268" s="9" t="s">
        <v>193</v>
      </c>
      <c r="DH268" s="9" t="s">
        <v>227</v>
      </c>
      <c r="DI268" s="11" t="s">
        <v>135</v>
      </c>
      <c r="DP268" s="12"/>
      <c r="DQ268" s="35" t="str">
        <f t="shared" si="75"/>
        <v>OK</v>
      </c>
      <c r="DZ268" s="9" t="s">
        <v>134</v>
      </c>
      <c r="EA268" s="11" t="s">
        <v>160</v>
      </c>
      <c r="EB268" s="9" t="s">
        <v>1133</v>
      </c>
      <c r="EC268" s="11" t="s">
        <v>1134</v>
      </c>
      <c r="EE268" s="21">
        <v>5000</v>
      </c>
      <c r="EF268" s="9" t="s">
        <v>446</v>
      </c>
      <c r="EL268" s="12"/>
      <c r="EW268" s="10" t="s">
        <v>269</v>
      </c>
      <c r="EX268" s="9" t="s">
        <v>1133</v>
      </c>
      <c r="EY268" s="11" t="s">
        <v>361</v>
      </c>
      <c r="EZ268" s="9" t="s">
        <v>1134</v>
      </c>
      <c r="FA268" s="11" t="s">
        <v>361</v>
      </c>
      <c r="FB268" s="9" t="s">
        <v>1052</v>
      </c>
      <c r="FC268" s="11" t="s">
        <v>360</v>
      </c>
      <c r="FR268" s="16" t="str">
        <f t="shared" si="84"/>
        <v>PR</v>
      </c>
      <c r="FS268" s="11" t="s">
        <v>1161</v>
      </c>
      <c r="FT268" s="9" t="s">
        <v>276</v>
      </c>
      <c r="FU268" s="11" t="s">
        <v>276</v>
      </c>
      <c r="FV268" s="9" t="s">
        <v>193</v>
      </c>
      <c r="GD268" s="9" t="s">
        <v>209</v>
      </c>
      <c r="GE268" s="11" t="s">
        <v>193</v>
      </c>
      <c r="GF268" s="9"/>
      <c r="GH268" s="9"/>
      <c r="GI268" s="11" t="s">
        <v>135</v>
      </c>
      <c r="GP268" s="12"/>
      <c r="GQ268" s="22" t="str">
        <f t="shared" si="77"/>
        <v>OK</v>
      </c>
      <c r="GZ268" s="9" t="s">
        <v>134</v>
      </c>
      <c r="HA268" s="11" t="s">
        <v>160</v>
      </c>
      <c r="HB268" s="9" t="s">
        <v>1133</v>
      </c>
      <c r="HC268" s="11" t="s">
        <v>1134</v>
      </c>
      <c r="HE268" s="21">
        <v>5000</v>
      </c>
      <c r="HF268" s="17" t="str">
        <f t="shared" si="78"/>
        <v>OK</v>
      </c>
      <c r="HG268" s="11" t="s">
        <v>446</v>
      </c>
      <c r="HM268" s="21"/>
      <c r="HN268" s="17" t="str">
        <f t="shared" si="79"/>
        <v>OK</v>
      </c>
      <c r="HQ268" s="11" t="s">
        <v>135</v>
      </c>
      <c r="HY268" s="19" t="str">
        <f t="shared" si="80"/>
        <v>OK</v>
      </c>
      <c r="HZ268" s="9" t="s">
        <v>135</v>
      </c>
      <c r="IE268" s="11" t="s">
        <v>134</v>
      </c>
      <c r="IF268" s="23">
        <v>41677</v>
      </c>
      <c r="IG268" s="23">
        <v>41677</v>
      </c>
      <c r="IH268" s="23"/>
      <c r="II268" s="23">
        <v>41691</v>
      </c>
      <c r="IJ268" s="23">
        <v>41711</v>
      </c>
      <c r="IK268" s="23">
        <v>41719</v>
      </c>
    </row>
    <row r="269" spans="1:245" x14ac:dyDescent="0.25">
      <c r="A269" s="8" t="s">
        <v>1118</v>
      </c>
      <c r="B269" s="9" t="s">
        <v>72</v>
      </c>
      <c r="C269" s="55">
        <v>4106902</v>
      </c>
      <c r="D269" s="9" t="s">
        <v>1052</v>
      </c>
      <c r="E269" s="10" t="s">
        <v>83</v>
      </c>
      <c r="F269" s="9" t="s">
        <v>95</v>
      </c>
      <c r="G269" s="10" t="s">
        <v>413</v>
      </c>
      <c r="H269" s="9" t="s">
        <v>1023</v>
      </c>
      <c r="AH269" s="33">
        <f t="shared" si="85"/>
        <v>1</v>
      </c>
      <c r="AI269" s="11" t="s">
        <v>113</v>
      </c>
      <c r="AJ269" s="9" t="s">
        <v>86</v>
      </c>
      <c r="BM269" s="34">
        <f t="shared" si="76"/>
        <v>1</v>
      </c>
      <c r="BN269" s="9" t="s">
        <v>104</v>
      </c>
      <c r="BO269" s="11" t="s">
        <v>113</v>
      </c>
      <c r="BP269" s="9" t="s">
        <v>390</v>
      </c>
      <c r="BQ269" s="11" t="s">
        <v>135</v>
      </c>
      <c r="BR269" s="9" t="s">
        <v>135</v>
      </c>
      <c r="CC269" s="11" t="s">
        <v>901</v>
      </c>
      <c r="CD269" s="9" t="s">
        <v>134</v>
      </c>
      <c r="CE269" s="30" t="s">
        <v>1117</v>
      </c>
      <c r="CF269" s="16" t="str">
        <f t="shared" si="81"/>
        <v>Representação</v>
      </c>
      <c r="CG269" s="20"/>
      <c r="CH269" s="16">
        <f t="shared" si="82"/>
        <v>0</v>
      </c>
      <c r="CI269" s="20"/>
      <c r="CJ269" s="16">
        <f t="shared" si="83"/>
        <v>0</v>
      </c>
      <c r="CK269" s="11" t="s">
        <v>1147</v>
      </c>
      <c r="CL269" s="9" t="s">
        <v>334</v>
      </c>
      <c r="CM269" s="11" t="s">
        <v>134</v>
      </c>
      <c r="CN269" s="9" t="s">
        <v>160</v>
      </c>
      <c r="CO269" s="11">
        <v>0</v>
      </c>
      <c r="CP269" s="9" t="s">
        <v>113</v>
      </c>
      <c r="CS269" s="11" t="s">
        <v>134</v>
      </c>
      <c r="CT269" s="12">
        <v>50000</v>
      </c>
      <c r="CU269" s="11" t="s">
        <v>174</v>
      </c>
      <c r="CW269" s="67" t="s">
        <v>599</v>
      </c>
      <c r="CX269" s="9" t="s">
        <v>445</v>
      </c>
      <c r="DC269" s="11" t="s">
        <v>336</v>
      </c>
      <c r="DP269" s="12"/>
      <c r="DQ269" s="35" t="str">
        <f t="shared" si="75"/>
        <v>OK</v>
      </c>
      <c r="EE269" s="21"/>
      <c r="EL269" s="12"/>
      <c r="EW269" s="10" t="s">
        <v>2073</v>
      </c>
      <c r="FR269" s="16" t="str">
        <f t="shared" si="84"/>
        <v>PR</v>
      </c>
      <c r="FS269" s="11" t="s">
        <v>1162</v>
      </c>
      <c r="FT269" s="9" t="s">
        <v>276</v>
      </c>
      <c r="FU269" s="11" t="s">
        <v>276</v>
      </c>
      <c r="GD269" s="9" t="s">
        <v>227</v>
      </c>
      <c r="GE269" s="11" t="s">
        <v>193</v>
      </c>
      <c r="GF269" s="9"/>
      <c r="GH269" s="9"/>
      <c r="GI269" s="11" t="s">
        <v>134</v>
      </c>
      <c r="GJ269" s="9" t="s">
        <v>160</v>
      </c>
      <c r="GK269" s="11">
        <v>0</v>
      </c>
      <c r="GL269" s="9" t="s">
        <v>113</v>
      </c>
      <c r="GO269" s="11" t="s">
        <v>1160</v>
      </c>
      <c r="GP269" s="12">
        <v>50000</v>
      </c>
      <c r="GQ269" s="22" t="str">
        <f t="shared" si="77"/>
        <v>OK</v>
      </c>
      <c r="GR269" s="9" t="s">
        <v>174</v>
      </c>
      <c r="GT269" s="9" t="s">
        <v>445</v>
      </c>
      <c r="GU269" s="11" t="s">
        <v>599</v>
      </c>
      <c r="GZ269" s="9" t="s">
        <v>135</v>
      </c>
      <c r="HE269" s="21"/>
      <c r="HF269" s="17" t="str">
        <f t="shared" si="78"/>
        <v>OK</v>
      </c>
      <c r="HM269" s="21"/>
      <c r="HN269" s="17" t="str">
        <f t="shared" si="79"/>
        <v>OK</v>
      </c>
      <c r="HQ269" s="11" t="s">
        <v>135</v>
      </c>
      <c r="HY269" s="19" t="str">
        <f t="shared" si="80"/>
        <v>OK</v>
      </c>
      <c r="HZ269" s="9" t="s">
        <v>135</v>
      </c>
      <c r="IE269" s="11" t="s">
        <v>134</v>
      </c>
      <c r="IF269" s="23">
        <v>41589</v>
      </c>
      <c r="IG269" s="23">
        <v>41589</v>
      </c>
      <c r="IH269" s="23">
        <v>41590</v>
      </c>
      <c r="II269" s="23"/>
      <c r="IJ269" s="23">
        <v>41667</v>
      </c>
      <c r="IK269" s="23">
        <v>41680</v>
      </c>
    </row>
    <row r="270" spans="1:245" x14ac:dyDescent="0.25">
      <c r="A270" s="8" t="s">
        <v>1119</v>
      </c>
      <c r="B270" s="9" t="s">
        <v>72</v>
      </c>
      <c r="C270" s="55">
        <v>4106902</v>
      </c>
      <c r="D270" s="9" t="s">
        <v>1025</v>
      </c>
      <c r="E270" s="10" t="s">
        <v>85</v>
      </c>
      <c r="J270" s="9" t="s">
        <v>1024</v>
      </c>
      <c r="K270" s="11" t="s">
        <v>83</v>
      </c>
      <c r="L270" s="9" t="s">
        <v>95</v>
      </c>
      <c r="M270" s="11" t="s">
        <v>484</v>
      </c>
      <c r="N270" s="9" t="s">
        <v>1025</v>
      </c>
      <c r="P270" s="9" t="s">
        <v>1026</v>
      </c>
      <c r="Q270" s="11" t="s">
        <v>83</v>
      </c>
      <c r="R270" s="9" t="s">
        <v>339</v>
      </c>
      <c r="S270" s="11" t="s">
        <v>522</v>
      </c>
      <c r="T270" s="9" t="s">
        <v>1025</v>
      </c>
      <c r="V270" s="9" t="s">
        <v>1120</v>
      </c>
      <c r="W270" s="11" t="s">
        <v>85</v>
      </c>
      <c r="AH270" s="33">
        <f t="shared" si="85"/>
        <v>4</v>
      </c>
      <c r="AI270" s="11" t="s">
        <v>1032</v>
      </c>
      <c r="AJ270" s="9" t="s">
        <v>83</v>
      </c>
      <c r="AK270" s="11" t="s">
        <v>95</v>
      </c>
      <c r="AL270" s="9" t="s">
        <v>415</v>
      </c>
      <c r="AM270" s="11" t="s">
        <v>1030</v>
      </c>
      <c r="AO270" s="11" t="s">
        <v>1030</v>
      </c>
      <c r="AP270" s="9" t="s">
        <v>85</v>
      </c>
      <c r="BM270" s="34">
        <f t="shared" si="76"/>
        <v>2</v>
      </c>
      <c r="BN270" s="9" t="s">
        <v>107</v>
      </c>
      <c r="BP270" s="9" t="s">
        <v>900</v>
      </c>
      <c r="BQ270" s="11" t="s">
        <v>135</v>
      </c>
      <c r="BR270" s="9" t="s">
        <v>135</v>
      </c>
      <c r="CC270" s="11" t="s">
        <v>145</v>
      </c>
      <c r="CD270" s="9" t="s">
        <v>135</v>
      </c>
      <c r="CE270" s="20"/>
      <c r="CF270" s="16">
        <f t="shared" si="81"/>
        <v>0</v>
      </c>
      <c r="CG270" s="20"/>
      <c r="CH270" s="16">
        <f t="shared" si="82"/>
        <v>0</v>
      </c>
      <c r="CI270" s="20"/>
      <c r="CJ270" s="16">
        <f t="shared" si="83"/>
        <v>0</v>
      </c>
      <c r="CK270" s="11" t="s">
        <v>1148</v>
      </c>
      <c r="CL270" s="9" t="s">
        <v>334</v>
      </c>
      <c r="CM270" s="11" t="s">
        <v>134</v>
      </c>
      <c r="CN270" s="9" t="s">
        <v>160</v>
      </c>
      <c r="CO270" s="11">
        <v>24</v>
      </c>
      <c r="CP270" s="9" t="s">
        <v>1032</v>
      </c>
      <c r="CQ270" s="11" t="s">
        <v>1030</v>
      </c>
      <c r="CS270" s="11" t="s">
        <v>135</v>
      </c>
      <c r="CT270" s="12"/>
      <c r="CU270" s="11" t="s">
        <v>173</v>
      </c>
      <c r="CW270" s="67" t="s">
        <v>445</v>
      </c>
      <c r="DC270" s="11" t="s">
        <v>334</v>
      </c>
      <c r="DD270" s="9" t="s">
        <v>193</v>
      </c>
      <c r="DH270" s="9" t="s">
        <v>209</v>
      </c>
      <c r="DI270" s="11" t="s">
        <v>134</v>
      </c>
      <c r="DJ270" s="9" t="s">
        <v>160</v>
      </c>
      <c r="DK270" s="11">
        <v>24</v>
      </c>
      <c r="DL270" s="9" t="s">
        <v>1032</v>
      </c>
      <c r="DM270" s="11" t="s">
        <v>1030</v>
      </c>
      <c r="DO270" s="11" t="s">
        <v>135</v>
      </c>
      <c r="DP270" s="12"/>
      <c r="DQ270" s="35" t="str">
        <f t="shared" si="75"/>
        <v>OK</v>
      </c>
      <c r="DR270" s="9" t="s">
        <v>173</v>
      </c>
      <c r="DT270" s="9" t="s">
        <v>445</v>
      </c>
      <c r="DZ270" s="9" t="s">
        <v>134</v>
      </c>
      <c r="EA270" s="11" t="s">
        <v>160</v>
      </c>
      <c r="EB270" s="9" t="s">
        <v>1032</v>
      </c>
      <c r="EC270" s="11" t="s">
        <v>1030</v>
      </c>
      <c r="EE270" s="21">
        <v>10000</v>
      </c>
      <c r="EF270" s="9" t="s">
        <v>248</v>
      </c>
      <c r="EL270" s="12"/>
      <c r="EO270" s="11" t="s">
        <v>135</v>
      </c>
      <c r="EW270" s="10" t="s">
        <v>269</v>
      </c>
      <c r="EX270" s="9" t="s">
        <v>1032</v>
      </c>
      <c r="EY270" s="11" t="s">
        <v>361</v>
      </c>
      <c r="EZ270" s="9" t="s">
        <v>1030</v>
      </c>
      <c r="FA270" s="11" t="s">
        <v>361</v>
      </c>
      <c r="FB270" s="9" t="s">
        <v>1025</v>
      </c>
      <c r="FC270" s="11" t="s">
        <v>360</v>
      </c>
      <c r="FD270" s="9" t="s">
        <v>1024</v>
      </c>
      <c r="FE270" s="11" t="s">
        <v>360</v>
      </c>
      <c r="FF270" s="9" t="s">
        <v>1026</v>
      </c>
      <c r="FG270" s="11" t="s">
        <v>360</v>
      </c>
      <c r="FH270" s="9" t="s">
        <v>1120</v>
      </c>
      <c r="FI270" s="11" t="s">
        <v>360</v>
      </c>
      <c r="FR270" s="16" t="str">
        <f t="shared" si="84"/>
        <v>PR</v>
      </c>
      <c r="FS270" s="11" t="s">
        <v>1040</v>
      </c>
      <c r="FT270" s="9" t="s">
        <v>276</v>
      </c>
      <c r="FU270" s="11" t="s">
        <v>276</v>
      </c>
      <c r="FV270" s="9" t="s">
        <v>193</v>
      </c>
      <c r="GD270" s="9" t="s">
        <v>209</v>
      </c>
      <c r="GE270" s="11" t="s">
        <v>193</v>
      </c>
      <c r="GF270" s="9"/>
      <c r="GH270" s="9"/>
      <c r="GI270" s="11" t="s">
        <v>135</v>
      </c>
      <c r="GP270" s="12"/>
      <c r="GQ270" s="22" t="str">
        <f t="shared" si="77"/>
        <v>OK</v>
      </c>
      <c r="GZ270" s="9" t="s">
        <v>134</v>
      </c>
      <c r="HA270" s="11" t="s">
        <v>160</v>
      </c>
      <c r="HB270" s="9" t="s">
        <v>1032</v>
      </c>
      <c r="HC270" s="11" t="s">
        <v>1030</v>
      </c>
      <c r="HE270" s="21">
        <v>10000</v>
      </c>
      <c r="HF270" s="17" t="str">
        <f t="shared" si="78"/>
        <v>OK</v>
      </c>
      <c r="HG270" s="11" t="s">
        <v>446</v>
      </c>
      <c r="HM270" s="21"/>
      <c r="HN270" s="17" t="str">
        <f t="shared" si="79"/>
        <v>OK</v>
      </c>
      <c r="HQ270" s="11" t="s">
        <v>135</v>
      </c>
      <c r="HY270" s="19" t="str">
        <f t="shared" si="80"/>
        <v>OK</v>
      </c>
      <c r="HZ270" s="9" t="s">
        <v>134</v>
      </c>
      <c r="IA270" s="11" t="s">
        <v>271</v>
      </c>
      <c r="ID270" s="9" t="s">
        <v>209</v>
      </c>
      <c r="IE270" s="11" t="s">
        <v>134</v>
      </c>
      <c r="IF270" s="23">
        <v>41832</v>
      </c>
      <c r="IG270" s="23">
        <v>41832</v>
      </c>
      <c r="IH270" s="23">
        <v>41833</v>
      </c>
      <c r="II270" s="23">
        <v>41838</v>
      </c>
      <c r="IJ270" s="23">
        <v>41849</v>
      </c>
      <c r="IK270" s="23">
        <v>41855</v>
      </c>
    </row>
    <row r="271" spans="1:245" x14ac:dyDescent="0.25">
      <c r="A271" s="8" t="s">
        <v>1121</v>
      </c>
      <c r="B271" s="9" t="s">
        <v>72</v>
      </c>
      <c r="C271" s="55">
        <v>4106902</v>
      </c>
      <c r="D271" s="9" t="s">
        <v>1025</v>
      </c>
      <c r="E271" s="10" t="s">
        <v>85</v>
      </c>
      <c r="J271" s="9" t="s">
        <v>1026</v>
      </c>
      <c r="K271" s="11" t="s">
        <v>83</v>
      </c>
      <c r="L271" s="9" t="s">
        <v>339</v>
      </c>
      <c r="M271" s="11" t="s">
        <v>522</v>
      </c>
      <c r="N271" s="9" t="s">
        <v>1025</v>
      </c>
      <c r="P271" s="9" t="s">
        <v>1024</v>
      </c>
      <c r="Q271" s="11" t="s">
        <v>83</v>
      </c>
      <c r="R271" s="9" t="s">
        <v>95</v>
      </c>
      <c r="S271" s="11" t="s">
        <v>484</v>
      </c>
      <c r="T271" s="9" t="s">
        <v>1025</v>
      </c>
      <c r="AH271" s="33">
        <f t="shared" si="85"/>
        <v>3</v>
      </c>
      <c r="AI271" s="11" t="s">
        <v>1032</v>
      </c>
      <c r="AJ271" s="9" t="s">
        <v>83</v>
      </c>
      <c r="AK271" s="11" t="s">
        <v>95</v>
      </c>
      <c r="AL271" s="9" t="s">
        <v>415</v>
      </c>
      <c r="AM271" s="11" t="s">
        <v>1030</v>
      </c>
      <c r="AO271" s="11" t="s">
        <v>1030</v>
      </c>
      <c r="AP271" s="9" t="s">
        <v>85</v>
      </c>
      <c r="AU271" s="11" t="s">
        <v>1042</v>
      </c>
      <c r="AV271" s="9" t="s">
        <v>83</v>
      </c>
      <c r="AW271" s="11" t="s">
        <v>98</v>
      </c>
      <c r="AX271" s="9" t="s">
        <v>415</v>
      </c>
      <c r="AY271" s="11" t="s">
        <v>1030</v>
      </c>
      <c r="BA271" s="11" t="s">
        <v>415</v>
      </c>
      <c r="BB271" s="9" t="s">
        <v>84</v>
      </c>
      <c r="BF271" s="9" t="s">
        <v>101</v>
      </c>
      <c r="BM271" s="34">
        <f t="shared" si="76"/>
        <v>4</v>
      </c>
      <c r="BN271" s="9" t="s">
        <v>107</v>
      </c>
      <c r="BP271" s="9" t="s">
        <v>900</v>
      </c>
      <c r="BQ271" s="11" t="s">
        <v>135</v>
      </c>
      <c r="BR271" s="9" t="s">
        <v>135</v>
      </c>
      <c r="CC271" s="11" t="s">
        <v>145</v>
      </c>
      <c r="CD271" s="9" t="s">
        <v>135</v>
      </c>
      <c r="CE271" s="20"/>
      <c r="CF271" s="16">
        <f t="shared" si="81"/>
        <v>0</v>
      </c>
      <c r="CG271" s="20"/>
      <c r="CH271" s="16">
        <f t="shared" si="82"/>
        <v>0</v>
      </c>
      <c r="CI271" s="20"/>
      <c r="CJ271" s="16">
        <f t="shared" si="83"/>
        <v>0</v>
      </c>
      <c r="CK271" s="11" t="s">
        <v>1149</v>
      </c>
      <c r="CL271" s="9" t="s">
        <v>334</v>
      </c>
      <c r="CM271" s="11" t="s">
        <v>134</v>
      </c>
      <c r="CN271" s="9" t="s">
        <v>160</v>
      </c>
      <c r="CO271" s="11">
        <v>24</v>
      </c>
      <c r="CP271" s="9" t="s">
        <v>1032</v>
      </c>
      <c r="CQ271" s="11" t="s">
        <v>1030</v>
      </c>
      <c r="CR271" s="9" t="s">
        <v>1042</v>
      </c>
      <c r="CS271" s="11" t="s">
        <v>135</v>
      </c>
      <c r="CT271" s="12"/>
      <c r="CU271" s="11" t="s">
        <v>173</v>
      </c>
      <c r="CW271" s="67" t="s">
        <v>185</v>
      </c>
      <c r="DC271" s="11" t="s">
        <v>334</v>
      </c>
      <c r="DD271" s="9" t="s">
        <v>193</v>
      </c>
      <c r="DH271" s="9" t="s">
        <v>209</v>
      </c>
      <c r="DI271" s="11" t="s">
        <v>134</v>
      </c>
      <c r="DJ271" s="9" t="s">
        <v>160</v>
      </c>
      <c r="DK271" s="11">
        <v>24</v>
      </c>
      <c r="DL271" s="9" t="s">
        <v>1032</v>
      </c>
      <c r="DM271" s="11" t="s">
        <v>1030</v>
      </c>
      <c r="DN271" s="9" t="s">
        <v>1042</v>
      </c>
      <c r="DO271" s="11" t="s">
        <v>135</v>
      </c>
      <c r="DP271" s="12"/>
      <c r="DQ271" s="35" t="str">
        <f t="shared" si="75"/>
        <v>OK</v>
      </c>
      <c r="DR271" s="9" t="s">
        <v>173</v>
      </c>
      <c r="DT271" s="9" t="s">
        <v>185</v>
      </c>
      <c r="DZ271" s="9" t="s">
        <v>1160</v>
      </c>
      <c r="EA271" s="11" t="s">
        <v>160</v>
      </c>
      <c r="EB271" s="9" t="s">
        <v>1032</v>
      </c>
      <c r="EC271" s="11" t="s">
        <v>1030</v>
      </c>
      <c r="EE271" s="21">
        <v>10000</v>
      </c>
      <c r="EF271" s="9" t="s">
        <v>248</v>
      </c>
      <c r="EH271" s="9" t="s">
        <v>160</v>
      </c>
      <c r="EI271" s="11" t="s">
        <v>1042</v>
      </c>
      <c r="EL271" s="12">
        <v>5000</v>
      </c>
      <c r="EM271" s="11" t="s">
        <v>446</v>
      </c>
      <c r="EO271" s="11" t="s">
        <v>1145</v>
      </c>
      <c r="EW271" s="10" t="s">
        <v>269</v>
      </c>
      <c r="EX271" s="9" t="s">
        <v>1032</v>
      </c>
      <c r="EY271" s="11" t="s">
        <v>361</v>
      </c>
      <c r="EZ271" s="9" t="s">
        <v>1030</v>
      </c>
      <c r="FA271" s="11" t="s">
        <v>361</v>
      </c>
      <c r="FB271" s="9" t="s">
        <v>1042</v>
      </c>
      <c r="FC271" s="11" t="s">
        <v>362</v>
      </c>
      <c r="FD271" s="9" t="s">
        <v>1025</v>
      </c>
      <c r="FE271" s="11" t="s">
        <v>360</v>
      </c>
      <c r="FF271" s="9" t="s">
        <v>1026</v>
      </c>
      <c r="FG271" s="11" t="s">
        <v>360</v>
      </c>
      <c r="FH271" s="9" t="s">
        <v>1024</v>
      </c>
      <c r="FI271" s="11" t="s">
        <v>360</v>
      </c>
      <c r="FR271" s="16" t="str">
        <f t="shared" si="84"/>
        <v>PR</v>
      </c>
      <c r="FS271" s="11" t="s">
        <v>1040</v>
      </c>
      <c r="FT271" s="9" t="s">
        <v>276</v>
      </c>
      <c r="FU271" s="11" t="s">
        <v>276</v>
      </c>
      <c r="FV271" s="9" t="s">
        <v>193</v>
      </c>
      <c r="GD271" s="9" t="s">
        <v>281</v>
      </c>
      <c r="GE271" s="11" t="s">
        <v>193</v>
      </c>
      <c r="GF271" s="9"/>
      <c r="GH271" s="9"/>
      <c r="GI271" s="11" t="s">
        <v>135</v>
      </c>
      <c r="GP271" s="12"/>
      <c r="GQ271" s="22" t="str">
        <f t="shared" si="77"/>
        <v>OK</v>
      </c>
      <c r="GZ271" s="9" t="s">
        <v>134</v>
      </c>
      <c r="HA271" s="11" t="s">
        <v>160</v>
      </c>
      <c r="HB271" s="9" t="s">
        <v>1032</v>
      </c>
      <c r="HC271" s="11" t="s">
        <v>1030</v>
      </c>
      <c r="HE271" s="21">
        <v>5000</v>
      </c>
      <c r="HF271" s="17" t="str">
        <f t="shared" si="78"/>
        <v>REVER</v>
      </c>
      <c r="HG271" s="11" t="s">
        <v>248</v>
      </c>
      <c r="HM271" s="21"/>
      <c r="HN271" s="17" t="str">
        <f t="shared" si="79"/>
        <v>OK</v>
      </c>
      <c r="HQ271" s="11" t="s">
        <v>135</v>
      </c>
      <c r="HY271" s="19" t="str">
        <f t="shared" si="80"/>
        <v>OK</v>
      </c>
      <c r="HZ271" s="9" t="s">
        <v>135</v>
      </c>
      <c r="IE271" s="11" t="s">
        <v>134</v>
      </c>
      <c r="IF271" s="23">
        <v>41832</v>
      </c>
      <c r="IG271" s="23">
        <v>41832</v>
      </c>
      <c r="IH271" s="23">
        <v>41833</v>
      </c>
      <c r="II271" s="23">
        <v>41838</v>
      </c>
      <c r="IJ271" s="23">
        <v>41849</v>
      </c>
      <c r="IK271" s="23">
        <v>41863</v>
      </c>
    </row>
    <row r="272" spans="1:245" x14ac:dyDescent="0.25">
      <c r="A272" s="8" t="s">
        <v>1122</v>
      </c>
      <c r="B272" s="9" t="s">
        <v>72</v>
      </c>
      <c r="C272" s="55">
        <v>4106902</v>
      </c>
      <c r="D272" s="9" t="s">
        <v>1023</v>
      </c>
      <c r="E272" s="10" t="s">
        <v>85</v>
      </c>
      <c r="AH272" s="33">
        <f t="shared" si="85"/>
        <v>1</v>
      </c>
      <c r="AI272" s="11" t="s">
        <v>1024</v>
      </c>
      <c r="AJ272" s="9" t="s">
        <v>83</v>
      </c>
      <c r="AK272" s="11" t="s">
        <v>95</v>
      </c>
      <c r="AL272" s="9" t="s">
        <v>484</v>
      </c>
      <c r="AM272" s="11" t="s">
        <v>1025</v>
      </c>
      <c r="AO272" s="11" t="s">
        <v>1026</v>
      </c>
      <c r="AP272" s="9" t="s">
        <v>83</v>
      </c>
      <c r="AQ272" s="11" t="s">
        <v>339</v>
      </c>
      <c r="AR272" s="9" t="s">
        <v>522</v>
      </c>
      <c r="AS272" s="11" t="s">
        <v>1025</v>
      </c>
      <c r="AU272" s="11" t="s">
        <v>1025</v>
      </c>
      <c r="AV272" s="9" t="s">
        <v>85</v>
      </c>
      <c r="BM272" s="34">
        <f t="shared" si="76"/>
        <v>3</v>
      </c>
      <c r="BN272" s="9" t="s">
        <v>104</v>
      </c>
      <c r="BO272" s="11" t="s">
        <v>114</v>
      </c>
      <c r="BP272" s="9" t="s">
        <v>119</v>
      </c>
      <c r="BQ272" s="11" t="s">
        <v>135</v>
      </c>
      <c r="BR272" s="9" t="s">
        <v>135</v>
      </c>
      <c r="CC272" s="11" t="s">
        <v>145</v>
      </c>
      <c r="CD272" s="9" t="s">
        <v>135</v>
      </c>
      <c r="CE272" s="20"/>
      <c r="CF272" s="16">
        <f t="shared" si="81"/>
        <v>0</v>
      </c>
      <c r="CG272" s="20"/>
      <c r="CH272" s="16">
        <f t="shared" si="82"/>
        <v>0</v>
      </c>
      <c r="CI272" s="20"/>
      <c r="CJ272" s="16">
        <f t="shared" si="83"/>
        <v>0</v>
      </c>
      <c r="CK272" s="11" t="s">
        <v>1150</v>
      </c>
      <c r="CL272" s="9" t="s">
        <v>334</v>
      </c>
      <c r="CM272" s="11" t="s">
        <v>134</v>
      </c>
      <c r="CN272" s="9" t="s">
        <v>161</v>
      </c>
      <c r="CT272" s="12"/>
      <c r="CW272" s="67"/>
      <c r="CZ272" s="9" t="s">
        <v>445</v>
      </c>
      <c r="DC272" s="11" t="s">
        <v>334</v>
      </c>
      <c r="DD272" s="9" t="s">
        <v>193</v>
      </c>
      <c r="DH272" s="9" t="s">
        <v>225</v>
      </c>
      <c r="DI272" s="11" t="s">
        <v>134</v>
      </c>
      <c r="DJ272" s="9" t="s">
        <v>160</v>
      </c>
      <c r="DK272" s="11">
        <v>0</v>
      </c>
      <c r="DL272" s="9" t="s">
        <v>1024</v>
      </c>
      <c r="DM272" s="11" t="s">
        <v>1026</v>
      </c>
      <c r="DN272" s="9" t="s">
        <v>1025</v>
      </c>
      <c r="DO272" s="11" t="s">
        <v>134</v>
      </c>
      <c r="DP272" s="12">
        <v>100000</v>
      </c>
      <c r="DQ272" s="35" t="str">
        <f t="shared" si="75"/>
        <v>OK</v>
      </c>
      <c r="DR272" s="9" t="s">
        <v>173</v>
      </c>
      <c r="DT272" s="9" t="s">
        <v>445</v>
      </c>
      <c r="DZ272" s="9" t="s">
        <v>1160</v>
      </c>
      <c r="EA272" s="11" t="s">
        <v>160</v>
      </c>
      <c r="EB272" s="9" t="s">
        <v>1024</v>
      </c>
      <c r="EC272" s="11" t="s">
        <v>1026</v>
      </c>
      <c r="EE272" s="21">
        <v>15000</v>
      </c>
      <c r="EF272" s="9" t="s">
        <v>446</v>
      </c>
      <c r="EL272" s="12"/>
      <c r="EO272" s="11" t="s">
        <v>1145</v>
      </c>
      <c r="EW272" s="10" t="s">
        <v>269</v>
      </c>
      <c r="EX272" s="9" t="s">
        <v>1024</v>
      </c>
      <c r="EY272" s="11" t="s">
        <v>361</v>
      </c>
      <c r="EZ272" s="9" t="s">
        <v>1026</v>
      </c>
      <c r="FA272" s="11" t="s">
        <v>361</v>
      </c>
      <c r="FB272" s="9" t="s">
        <v>1025</v>
      </c>
      <c r="FC272" s="11" t="s">
        <v>361</v>
      </c>
      <c r="FD272" s="9" t="s">
        <v>1023</v>
      </c>
      <c r="FE272" s="11" t="s">
        <v>360</v>
      </c>
      <c r="FR272" s="16" t="str">
        <f t="shared" si="84"/>
        <v>PR</v>
      </c>
      <c r="FS272" s="11" t="s">
        <v>1033</v>
      </c>
      <c r="FT272" s="9" t="s">
        <v>276</v>
      </c>
      <c r="FU272" s="11" t="s">
        <v>276</v>
      </c>
      <c r="FV272" s="9" t="s">
        <v>193</v>
      </c>
      <c r="GD272" s="9" t="s">
        <v>209</v>
      </c>
      <c r="GE272" s="11" t="s">
        <v>195</v>
      </c>
      <c r="GF272" s="9" t="s">
        <v>203</v>
      </c>
      <c r="GG272" s="11" t="s">
        <v>1025</v>
      </c>
      <c r="GH272" s="9"/>
      <c r="GI272" s="11" t="s">
        <v>135</v>
      </c>
      <c r="GP272" s="12"/>
      <c r="GQ272" s="22" t="str">
        <f t="shared" si="77"/>
        <v>OK</v>
      </c>
      <c r="GZ272" s="9" t="s">
        <v>134</v>
      </c>
      <c r="HA272" s="11" t="s">
        <v>160</v>
      </c>
      <c r="HB272" s="9" t="s">
        <v>1024</v>
      </c>
      <c r="HC272" s="11" t="s">
        <v>1026</v>
      </c>
      <c r="HE272" s="21">
        <v>15000</v>
      </c>
      <c r="HF272" s="17" t="str">
        <f t="shared" si="78"/>
        <v>OK</v>
      </c>
      <c r="HG272" s="11" t="s">
        <v>446</v>
      </c>
      <c r="HM272" s="21"/>
      <c r="HN272" s="17" t="str">
        <f t="shared" si="79"/>
        <v>OK</v>
      </c>
      <c r="HQ272" s="11" t="s">
        <v>1145</v>
      </c>
      <c r="HY272" s="19" t="str">
        <f t="shared" si="80"/>
        <v>OK</v>
      </c>
      <c r="HZ272" s="9" t="s">
        <v>134</v>
      </c>
      <c r="IA272" s="11" t="s">
        <v>270</v>
      </c>
      <c r="IB272" s="9" t="s">
        <v>271</v>
      </c>
      <c r="ID272" s="9" t="s">
        <v>209</v>
      </c>
      <c r="IE272" s="11" t="s">
        <v>134</v>
      </c>
      <c r="IF272" s="23">
        <v>41833</v>
      </c>
      <c r="IG272" s="23">
        <v>41833</v>
      </c>
      <c r="IH272" s="23">
        <v>41833</v>
      </c>
      <c r="II272" s="23">
        <v>41844</v>
      </c>
      <c r="IJ272" s="23">
        <v>41871</v>
      </c>
      <c r="IK272" s="23">
        <v>42300</v>
      </c>
    </row>
    <row r="273" spans="1:245" x14ac:dyDescent="0.25">
      <c r="A273" s="8" t="s">
        <v>1123</v>
      </c>
      <c r="B273" s="9" t="s">
        <v>72</v>
      </c>
      <c r="C273" s="55">
        <v>4106902</v>
      </c>
      <c r="D273" s="9" t="s">
        <v>1023</v>
      </c>
      <c r="E273" s="10" t="s">
        <v>85</v>
      </c>
      <c r="AH273" s="33">
        <f t="shared" si="85"/>
        <v>1</v>
      </c>
      <c r="AI273" s="11" t="s">
        <v>1024</v>
      </c>
      <c r="AJ273" s="9" t="s">
        <v>83</v>
      </c>
      <c r="AK273" s="11" t="s">
        <v>95</v>
      </c>
      <c r="AL273" s="9" t="s">
        <v>484</v>
      </c>
      <c r="AM273" s="11" t="s">
        <v>1025</v>
      </c>
      <c r="AO273" s="11" t="s">
        <v>1026</v>
      </c>
      <c r="AP273" s="9" t="s">
        <v>83</v>
      </c>
      <c r="AQ273" s="11" t="s">
        <v>339</v>
      </c>
      <c r="AR273" s="9" t="s">
        <v>522</v>
      </c>
      <c r="AS273" s="11" t="s">
        <v>1025</v>
      </c>
      <c r="AU273" s="11" t="s">
        <v>1025</v>
      </c>
      <c r="AV273" s="9" t="s">
        <v>85</v>
      </c>
      <c r="BM273" s="34">
        <f t="shared" si="76"/>
        <v>3</v>
      </c>
      <c r="BN273" s="9" t="s">
        <v>104</v>
      </c>
      <c r="BO273" s="11" t="s">
        <v>113</v>
      </c>
      <c r="BP273" s="9" t="s">
        <v>387</v>
      </c>
      <c r="BQ273" s="11" t="s">
        <v>135</v>
      </c>
      <c r="BR273" s="9" t="s">
        <v>135</v>
      </c>
      <c r="CC273" s="11" t="s">
        <v>145</v>
      </c>
      <c r="CD273" s="9" t="s">
        <v>135</v>
      </c>
      <c r="CE273" s="20"/>
      <c r="CF273" s="16">
        <f t="shared" si="81"/>
        <v>0</v>
      </c>
      <c r="CG273" s="20"/>
      <c r="CH273" s="16">
        <f t="shared" si="82"/>
        <v>0</v>
      </c>
      <c r="CI273" s="20"/>
      <c r="CJ273" s="16">
        <f t="shared" si="83"/>
        <v>0</v>
      </c>
      <c r="CK273" s="11" t="s">
        <v>1151</v>
      </c>
      <c r="CL273" s="9" t="s">
        <v>334</v>
      </c>
      <c r="CM273" s="11" t="s">
        <v>134</v>
      </c>
      <c r="CN273" s="9" t="s">
        <v>161</v>
      </c>
      <c r="CT273" s="12"/>
      <c r="CW273" s="67"/>
      <c r="CZ273" s="9" t="s">
        <v>445</v>
      </c>
      <c r="DC273" s="11" t="s">
        <v>334</v>
      </c>
      <c r="DD273" s="9" t="s">
        <v>193</v>
      </c>
      <c r="DH273" s="9" t="s">
        <v>209</v>
      </c>
      <c r="DI273" s="11" t="s">
        <v>134</v>
      </c>
      <c r="DJ273" s="9" t="s">
        <v>161</v>
      </c>
      <c r="DP273" s="12"/>
      <c r="DQ273" s="35" t="str">
        <f t="shared" si="75"/>
        <v>OK</v>
      </c>
      <c r="DW273" s="11" t="s">
        <v>445</v>
      </c>
      <c r="DZ273" s="9" t="s">
        <v>134</v>
      </c>
      <c r="EA273" s="11" t="s">
        <v>161</v>
      </c>
      <c r="EE273" s="21"/>
      <c r="EG273" s="11" t="s">
        <v>446</v>
      </c>
      <c r="EL273" s="12"/>
      <c r="EO273" s="11" t="s">
        <v>1145</v>
      </c>
      <c r="EW273" s="10" t="s">
        <v>269</v>
      </c>
      <c r="EX273" s="9" t="s">
        <v>1023</v>
      </c>
      <c r="EY273" s="11" t="s">
        <v>361</v>
      </c>
      <c r="EZ273" s="9" t="s">
        <v>1024</v>
      </c>
      <c r="FA273" s="11" t="s">
        <v>360</v>
      </c>
      <c r="FB273" s="9" t="s">
        <v>1026</v>
      </c>
      <c r="FC273" s="11" t="s">
        <v>360</v>
      </c>
      <c r="FD273" s="9" t="s">
        <v>1025</v>
      </c>
      <c r="FE273" s="11" t="s">
        <v>360</v>
      </c>
      <c r="FR273" s="16" t="str">
        <f t="shared" si="84"/>
        <v>PR</v>
      </c>
      <c r="FS273" s="11" t="s">
        <v>1163</v>
      </c>
      <c r="FT273" s="9" t="s">
        <v>277</v>
      </c>
      <c r="FU273" s="11" t="s">
        <v>276</v>
      </c>
      <c r="FV273" s="9" t="s">
        <v>193</v>
      </c>
      <c r="GD273" s="9" t="s">
        <v>280</v>
      </c>
      <c r="GE273" s="11" t="s">
        <v>193</v>
      </c>
      <c r="GF273" s="9"/>
      <c r="GH273" s="9"/>
      <c r="GI273" s="11" t="s">
        <v>134</v>
      </c>
      <c r="GJ273" s="9" t="s">
        <v>160</v>
      </c>
      <c r="GK273" s="11">
        <v>0</v>
      </c>
      <c r="GL273" s="9" t="s">
        <v>1024</v>
      </c>
      <c r="GO273" s="11" t="s">
        <v>134</v>
      </c>
      <c r="GP273" s="12">
        <v>10000</v>
      </c>
      <c r="GQ273" s="22" t="str">
        <f t="shared" si="77"/>
        <v>OK</v>
      </c>
      <c r="GR273" s="9" t="s">
        <v>173</v>
      </c>
      <c r="GT273" s="9" t="s">
        <v>445</v>
      </c>
      <c r="GZ273" s="9" t="s">
        <v>134</v>
      </c>
      <c r="HA273" s="11" t="s">
        <v>160</v>
      </c>
      <c r="HB273" s="9" t="s">
        <v>1024</v>
      </c>
      <c r="HC273" s="11" t="s">
        <v>1026</v>
      </c>
      <c r="HD273" s="9" t="s">
        <v>1025</v>
      </c>
      <c r="HE273" s="21">
        <v>5320</v>
      </c>
      <c r="HF273" s="17" t="str">
        <f t="shared" si="78"/>
        <v>REVER</v>
      </c>
      <c r="HG273" s="11" t="s">
        <v>446</v>
      </c>
      <c r="HM273" s="21"/>
      <c r="HN273" s="17" t="str">
        <f t="shared" si="79"/>
        <v>OK</v>
      </c>
      <c r="HQ273" s="11" t="s">
        <v>135</v>
      </c>
      <c r="HY273" s="19" t="str">
        <f t="shared" si="80"/>
        <v>OK</v>
      </c>
      <c r="HZ273" s="9" t="s">
        <v>134</v>
      </c>
      <c r="IA273" s="11" t="s">
        <v>270</v>
      </c>
      <c r="ID273" s="9" t="s">
        <v>209</v>
      </c>
      <c r="IE273" s="11" t="s">
        <v>134</v>
      </c>
      <c r="IF273" s="23">
        <v>41833</v>
      </c>
      <c r="IG273" s="23">
        <v>41833</v>
      </c>
      <c r="IH273" s="23">
        <v>41833</v>
      </c>
      <c r="II273" s="23">
        <v>41838</v>
      </c>
      <c r="IJ273" s="23">
        <v>41845</v>
      </c>
      <c r="IK273" s="23">
        <v>42100</v>
      </c>
    </row>
    <row r="274" spans="1:245" x14ac:dyDescent="0.25">
      <c r="A274" s="8" t="s">
        <v>1124</v>
      </c>
      <c r="B274" s="9" t="s">
        <v>72</v>
      </c>
      <c r="C274" s="55">
        <v>4106902</v>
      </c>
      <c r="D274" s="9" t="s">
        <v>1023</v>
      </c>
      <c r="E274" s="10" t="s">
        <v>85</v>
      </c>
      <c r="AH274" s="33">
        <f t="shared" si="85"/>
        <v>1</v>
      </c>
      <c r="AI274" s="11" t="s">
        <v>1024</v>
      </c>
      <c r="AJ274" s="9" t="s">
        <v>83</v>
      </c>
      <c r="AK274" s="11" t="s">
        <v>95</v>
      </c>
      <c r="AL274" s="9" t="s">
        <v>484</v>
      </c>
      <c r="AM274" s="11" t="s">
        <v>1025</v>
      </c>
      <c r="AO274" s="11" t="s">
        <v>1026</v>
      </c>
      <c r="AP274" s="9" t="s">
        <v>83</v>
      </c>
      <c r="AQ274" s="11" t="s">
        <v>339</v>
      </c>
      <c r="AR274" s="9" t="s">
        <v>522</v>
      </c>
      <c r="AS274" s="11" t="s">
        <v>1025</v>
      </c>
      <c r="AU274" s="11" t="s">
        <v>1025</v>
      </c>
      <c r="AV274" s="9" t="s">
        <v>85</v>
      </c>
      <c r="BA274" s="11" t="s">
        <v>1135</v>
      </c>
      <c r="BB274" s="9" t="s">
        <v>90</v>
      </c>
      <c r="BM274" s="34">
        <f t="shared" si="76"/>
        <v>4</v>
      </c>
      <c r="BN274" s="9" t="s">
        <v>108</v>
      </c>
      <c r="BP274" s="9" t="s">
        <v>900</v>
      </c>
      <c r="BQ274" s="11" t="s">
        <v>135</v>
      </c>
      <c r="BR274" s="9" t="s">
        <v>135</v>
      </c>
      <c r="CC274" s="11" t="s">
        <v>145</v>
      </c>
      <c r="CD274" s="9" t="s">
        <v>135</v>
      </c>
      <c r="CE274" s="20"/>
      <c r="CF274" s="16">
        <f t="shared" si="81"/>
        <v>0</v>
      </c>
      <c r="CG274" s="20"/>
      <c r="CH274" s="16">
        <f t="shared" si="82"/>
        <v>0</v>
      </c>
      <c r="CI274" s="20"/>
      <c r="CJ274" s="16">
        <f t="shared" si="83"/>
        <v>0</v>
      </c>
      <c r="CK274" s="11" t="s">
        <v>1152</v>
      </c>
      <c r="CL274" s="9" t="s">
        <v>335</v>
      </c>
      <c r="CT274" s="12"/>
      <c r="CW274" s="67"/>
      <c r="DC274" s="11" t="s">
        <v>334</v>
      </c>
      <c r="DD274" s="9" t="s">
        <v>193</v>
      </c>
      <c r="DH274" s="9" t="s">
        <v>227</v>
      </c>
      <c r="DI274" s="11" t="s">
        <v>134</v>
      </c>
      <c r="DJ274" s="9" t="s">
        <v>160</v>
      </c>
      <c r="DK274" s="11">
        <v>0</v>
      </c>
      <c r="DL274" s="9" t="s">
        <v>1024</v>
      </c>
      <c r="DM274" s="11" t="s">
        <v>1026</v>
      </c>
      <c r="DN274" s="9" t="s">
        <v>1025</v>
      </c>
      <c r="DO274" s="11" t="s">
        <v>134</v>
      </c>
      <c r="DP274" s="12">
        <v>100000</v>
      </c>
      <c r="DQ274" s="35" t="str">
        <f t="shared" si="75"/>
        <v>OK</v>
      </c>
      <c r="DR274" s="9" t="s">
        <v>173</v>
      </c>
      <c r="DT274" s="9" t="s">
        <v>189</v>
      </c>
      <c r="DZ274" s="9" t="s">
        <v>134</v>
      </c>
      <c r="EA274" s="11" t="s">
        <v>160</v>
      </c>
      <c r="EB274" s="9" t="s">
        <v>1024</v>
      </c>
      <c r="EE274" s="21">
        <v>10000</v>
      </c>
      <c r="EF274" s="9" t="s">
        <v>189</v>
      </c>
      <c r="EH274" s="9" t="s">
        <v>160</v>
      </c>
      <c r="EI274" s="11" t="s">
        <v>1026</v>
      </c>
      <c r="EL274" s="12">
        <v>10000</v>
      </c>
      <c r="EM274" s="11" t="s">
        <v>189</v>
      </c>
      <c r="EO274" s="11" t="s">
        <v>135</v>
      </c>
      <c r="EW274" s="10" t="s">
        <v>269</v>
      </c>
      <c r="EX274" s="9" t="s">
        <v>1024</v>
      </c>
      <c r="EY274" s="11" t="s">
        <v>361</v>
      </c>
      <c r="EZ274" s="9" t="s">
        <v>1026</v>
      </c>
      <c r="FA274" s="11" t="s">
        <v>361</v>
      </c>
      <c r="FB274" s="9" t="s">
        <v>1025</v>
      </c>
      <c r="FC274" s="11" t="s">
        <v>361</v>
      </c>
      <c r="FD274" s="9" t="s">
        <v>1135</v>
      </c>
      <c r="FE274" s="11" t="s">
        <v>361</v>
      </c>
      <c r="FF274" s="9" t="s">
        <v>1023</v>
      </c>
      <c r="FG274" s="11" t="s">
        <v>360</v>
      </c>
      <c r="FR274" s="16" t="str">
        <f t="shared" si="84"/>
        <v>PR</v>
      </c>
      <c r="FS274" s="11" t="s">
        <v>1033</v>
      </c>
      <c r="FT274" s="9" t="s">
        <v>276</v>
      </c>
      <c r="FU274" s="11" t="s">
        <v>276</v>
      </c>
      <c r="FV274" s="9" t="s">
        <v>193</v>
      </c>
      <c r="GD274" s="9" t="s">
        <v>281</v>
      </c>
      <c r="GE274" s="11" t="s">
        <v>193</v>
      </c>
      <c r="GF274" s="9"/>
      <c r="GH274" s="9"/>
      <c r="GI274" s="11" t="s">
        <v>134</v>
      </c>
      <c r="GJ274" s="9" t="s">
        <v>160</v>
      </c>
      <c r="GK274" s="11">
        <v>0</v>
      </c>
      <c r="GL274" s="9" t="s">
        <v>1024</v>
      </c>
      <c r="GM274" s="11" t="s">
        <v>1026</v>
      </c>
      <c r="GN274" s="9" t="s">
        <v>1025</v>
      </c>
      <c r="GO274" s="11" t="s">
        <v>134</v>
      </c>
      <c r="GP274" s="12">
        <v>10000</v>
      </c>
      <c r="GQ274" s="22" t="str">
        <f t="shared" si="77"/>
        <v>REVER</v>
      </c>
      <c r="GR274" s="9" t="s">
        <v>173</v>
      </c>
      <c r="GT274" s="9" t="s">
        <v>189</v>
      </c>
      <c r="GZ274" s="9" t="s">
        <v>135</v>
      </c>
      <c r="HE274" s="21"/>
      <c r="HF274" s="17" t="str">
        <f t="shared" si="78"/>
        <v>OK</v>
      </c>
      <c r="HM274" s="21"/>
      <c r="HN274" s="17" t="str">
        <f t="shared" si="79"/>
        <v>OK</v>
      </c>
      <c r="HQ274" s="11" t="s">
        <v>135</v>
      </c>
      <c r="HY274" s="19" t="str">
        <f t="shared" si="80"/>
        <v>OK</v>
      </c>
      <c r="HZ274" s="9" t="s">
        <v>134</v>
      </c>
      <c r="IA274" s="11" t="s">
        <v>270</v>
      </c>
      <c r="IB274" s="9" t="s">
        <v>271</v>
      </c>
      <c r="ID274" s="9" t="s">
        <v>209</v>
      </c>
      <c r="IE274" s="11" t="s">
        <v>135</v>
      </c>
      <c r="IF274" s="23">
        <v>41836</v>
      </c>
      <c r="IG274" s="23">
        <v>41836</v>
      </c>
      <c r="IH274" s="23">
        <v>41838</v>
      </c>
      <c r="II274" s="23">
        <v>41870</v>
      </c>
      <c r="IJ274" s="23">
        <v>41893</v>
      </c>
      <c r="IK274" s="23"/>
    </row>
    <row r="275" spans="1:245" x14ac:dyDescent="0.25">
      <c r="A275" s="8" t="s">
        <v>1125</v>
      </c>
      <c r="B275" s="9" t="s">
        <v>72</v>
      </c>
      <c r="C275" s="55">
        <v>4106902</v>
      </c>
      <c r="D275" s="9" t="s">
        <v>1023</v>
      </c>
      <c r="E275" s="10" t="s">
        <v>85</v>
      </c>
      <c r="AH275" s="33">
        <f t="shared" si="85"/>
        <v>1</v>
      </c>
      <c r="AI275" s="11" t="s">
        <v>1024</v>
      </c>
      <c r="AJ275" s="9" t="s">
        <v>83</v>
      </c>
      <c r="AK275" s="11" t="s">
        <v>95</v>
      </c>
      <c r="AL275" s="9" t="s">
        <v>484</v>
      </c>
      <c r="AM275" s="11" t="s">
        <v>1025</v>
      </c>
      <c r="AO275" s="11" t="s">
        <v>1026</v>
      </c>
      <c r="AP275" s="9" t="s">
        <v>83</v>
      </c>
      <c r="AQ275" s="11" t="s">
        <v>339</v>
      </c>
      <c r="AR275" s="9" t="s">
        <v>522</v>
      </c>
      <c r="AS275" s="11" t="s">
        <v>1025</v>
      </c>
      <c r="AU275" s="11" t="s">
        <v>1025</v>
      </c>
      <c r="AV275" s="9" t="s">
        <v>85</v>
      </c>
      <c r="BA275" s="11" t="s">
        <v>1136</v>
      </c>
      <c r="BB275" s="9" t="s">
        <v>90</v>
      </c>
      <c r="BM275" s="34">
        <f t="shared" si="76"/>
        <v>4</v>
      </c>
      <c r="BN275" s="9" t="s">
        <v>108</v>
      </c>
      <c r="BP275" s="9" t="s">
        <v>900</v>
      </c>
      <c r="BQ275" s="11" t="s">
        <v>135</v>
      </c>
      <c r="BR275" s="9" t="s">
        <v>135</v>
      </c>
      <c r="CC275" s="11" t="s">
        <v>145</v>
      </c>
      <c r="CD275" s="9" t="s">
        <v>135</v>
      </c>
      <c r="CE275" s="20"/>
      <c r="CF275" s="16">
        <f t="shared" si="81"/>
        <v>0</v>
      </c>
      <c r="CG275" s="20"/>
      <c r="CH275" s="16">
        <f t="shared" si="82"/>
        <v>0</v>
      </c>
      <c r="CI275" s="20"/>
      <c r="CJ275" s="16">
        <f t="shared" si="83"/>
        <v>0</v>
      </c>
      <c r="CK275" s="11" t="s">
        <v>1153</v>
      </c>
      <c r="CL275" s="9" t="s">
        <v>334</v>
      </c>
      <c r="CM275" s="11" t="s">
        <v>134</v>
      </c>
      <c r="CN275" s="9" t="s">
        <v>160</v>
      </c>
      <c r="CO275" s="11">
        <v>24</v>
      </c>
      <c r="CP275" s="9" t="s">
        <v>1024</v>
      </c>
      <c r="CQ275" s="11" t="s">
        <v>1026</v>
      </c>
      <c r="CR275" s="9" t="s">
        <v>1025</v>
      </c>
      <c r="CS275" s="11" t="s">
        <v>135</v>
      </c>
      <c r="CT275" s="12"/>
      <c r="CU275" s="11" t="s">
        <v>173</v>
      </c>
      <c r="CW275" s="67" t="s">
        <v>189</v>
      </c>
      <c r="DC275" s="11" t="s">
        <v>334</v>
      </c>
      <c r="DD275" s="9" t="s">
        <v>193</v>
      </c>
      <c r="DH275" s="9" t="s">
        <v>225</v>
      </c>
      <c r="DI275" s="11" t="s">
        <v>134</v>
      </c>
      <c r="DJ275" s="9" t="s">
        <v>160</v>
      </c>
      <c r="DK275" s="11">
        <v>24</v>
      </c>
      <c r="DL275" s="9" t="s">
        <v>1024</v>
      </c>
      <c r="DM275" s="11" t="s">
        <v>1026</v>
      </c>
      <c r="DN275" s="9" t="s">
        <v>1025</v>
      </c>
      <c r="DO275" s="11" t="s">
        <v>134</v>
      </c>
      <c r="DP275" s="12">
        <v>10000</v>
      </c>
      <c r="DQ275" s="35" t="str">
        <f t="shared" si="75"/>
        <v>OK</v>
      </c>
      <c r="DR275" s="9" t="s">
        <v>173</v>
      </c>
      <c r="DT275" s="9" t="s">
        <v>189</v>
      </c>
      <c r="DZ275" s="9" t="s">
        <v>134</v>
      </c>
      <c r="EA275" s="11" t="s">
        <v>160</v>
      </c>
      <c r="EB275" s="9" t="s">
        <v>1024</v>
      </c>
      <c r="EC275" s="11" t="s">
        <v>1026</v>
      </c>
      <c r="ED275" s="9" t="s">
        <v>1136</v>
      </c>
      <c r="EE275" s="21">
        <v>5320</v>
      </c>
      <c r="EF275" s="9" t="s">
        <v>189</v>
      </c>
      <c r="EH275" s="9" t="s">
        <v>160</v>
      </c>
      <c r="EI275" s="11" t="s">
        <v>1025</v>
      </c>
      <c r="EL275" s="12">
        <v>5320</v>
      </c>
      <c r="EM275" s="11" t="s">
        <v>189</v>
      </c>
      <c r="EO275" s="11" t="s">
        <v>135</v>
      </c>
      <c r="EW275" s="10" t="s">
        <v>269</v>
      </c>
      <c r="EX275" s="9" t="s">
        <v>1024</v>
      </c>
      <c r="EY275" s="11" t="s">
        <v>361</v>
      </c>
      <c r="EZ275" s="9" t="s">
        <v>1026</v>
      </c>
      <c r="FA275" s="11" t="s">
        <v>361</v>
      </c>
      <c r="FB275" s="9" t="s">
        <v>1025</v>
      </c>
      <c r="FC275" s="11" t="s">
        <v>361</v>
      </c>
      <c r="FD275" s="9" t="s">
        <v>1136</v>
      </c>
      <c r="FE275" s="11" t="s">
        <v>361</v>
      </c>
      <c r="FF275" s="9" t="s">
        <v>1023</v>
      </c>
      <c r="FG275" s="11" t="s">
        <v>360</v>
      </c>
      <c r="FR275" s="16" t="str">
        <f t="shared" si="84"/>
        <v>PR</v>
      </c>
      <c r="FS275" s="11" t="s">
        <v>1040</v>
      </c>
      <c r="FT275" s="9" t="s">
        <v>276</v>
      </c>
      <c r="FU275" s="11" t="s">
        <v>276</v>
      </c>
      <c r="FV275" s="9" t="s">
        <v>193</v>
      </c>
      <c r="GD275" s="9" t="s">
        <v>281</v>
      </c>
      <c r="GE275" s="11" t="s">
        <v>193</v>
      </c>
      <c r="GF275" s="9"/>
      <c r="GH275" s="9"/>
      <c r="GI275" s="11" t="s">
        <v>135</v>
      </c>
      <c r="GP275" s="12"/>
      <c r="GQ275" s="22" t="str">
        <f t="shared" ref="GQ275:GQ306" si="86">IF(OR((AND(GD275="Mantém",GP275=DP275)),GD275="Mantém - Ind.",GD275="Reforma Total", GD275="Parcial - Agrava",GD275="Parcial - Relaxa",GD275="Reverte",GD275="Inaplicável",GJ275="Indefere",GJ275=""),"OK","REVER")</f>
        <v>OK</v>
      </c>
      <c r="GZ275" s="9" t="s">
        <v>134</v>
      </c>
      <c r="HA275" s="11" t="s">
        <v>160</v>
      </c>
      <c r="HB275" s="9" t="s">
        <v>1024</v>
      </c>
      <c r="HC275" s="11" t="s">
        <v>1026</v>
      </c>
      <c r="HD275" s="9" t="s">
        <v>1136</v>
      </c>
      <c r="HE275" s="21">
        <v>10000</v>
      </c>
      <c r="HF275" s="17" t="str">
        <f t="shared" ref="HF275:HF306" si="87">IF(OR((AND(GD275="Mantém",HE275=EE275)),GD275="Reverte",GD275="Inaplicável",HA275="Indefere",HA275=""),"OK","REVER")</f>
        <v>REVER</v>
      </c>
      <c r="HG275" s="11" t="s">
        <v>189</v>
      </c>
      <c r="HI275" s="11" t="s">
        <v>160</v>
      </c>
      <c r="HJ275" s="9" t="s">
        <v>1025</v>
      </c>
      <c r="HM275" s="21">
        <v>10000</v>
      </c>
      <c r="HN275" s="17" t="str">
        <f t="shared" ref="HN275:HN306" si="88">IF(OR((AND(GO275="Mantém",HM275=EM275)),GO275="Reverte",GO275="Inaplicável",HI275="Indefere",HI275=""),"OK","REVER")</f>
        <v>REVER</v>
      </c>
      <c r="HO275" s="11" t="s">
        <v>189</v>
      </c>
      <c r="HQ275" s="11" t="s">
        <v>135</v>
      </c>
      <c r="HY275" s="19" t="str">
        <f t="shared" ref="HY275:HY306" si="89">IF(OR((AND(GD275="Mantém",HX275=EV275)),GD275="Reverte",GD275="Inaplicável",HR275="Indefere",HR275=""),"OK","REVER")</f>
        <v>OK</v>
      </c>
      <c r="HZ275" s="9" t="s">
        <v>134</v>
      </c>
      <c r="IA275" s="11" t="s">
        <v>270</v>
      </c>
      <c r="IB275" s="9" t="s">
        <v>271</v>
      </c>
      <c r="ID275" s="9" t="s">
        <v>209</v>
      </c>
      <c r="IE275" s="11" t="s">
        <v>134</v>
      </c>
      <c r="IF275" s="23">
        <v>41836</v>
      </c>
      <c r="IG275" s="23">
        <v>41836</v>
      </c>
      <c r="IH275" s="23">
        <v>41836</v>
      </c>
      <c r="II275" s="23">
        <v>41849</v>
      </c>
      <c r="IJ275" s="23">
        <v>41878</v>
      </c>
      <c r="IK275" s="23">
        <v>42443</v>
      </c>
    </row>
    <row r="276" spans="1:245" x14ac:dyDescent="0.25">
      <c r="A276" s="8" t="s">
        <v>1126</v>
      </c>
      <c r="B276" s="9" t="s">
        <v>72</v>
      </c>
      <c r="C276" s="55">
        <v>4106902</v>
      </c>
      <c r="D276" s="9" t="s">
        <v>1023</v>
      </c>
      <c r="E276" s="10" t="s">
        <v>85</v>
      </c>
      <c r="AH276" s="33">
        <f t="shared" si="85"/>
        <v>1</v>
      </c>
      <c r="AI276" s="11" t="s">
        <v>1024</v>
      </c>
      <c r="AJ276" s="9" t="s">
        <v>83</v>
      </c>
      <c r="AK276" s="11" t="s">
        <v>95</v>
      </c>
      <c r="AL276" s="9" t="s">
        <v>484</v>
      </c>
      <c r="AM276" s="11" t="s">
        <v>1025</v>
      </c>
      <c r="AO276" s="11" t="s">
        <v>1026</v>
      </c>
      <c r="AP276" s="9" t="s">
        <v>83</v>
      </c>
      <c r="AQ276" s="11" t="s">
        <v>339</v>
      </c>
      <c r="AR276" s="9" t="s">
        <v>522</v>
      </c>
      <c r="AS276" s="11" t="s">
        <v>1025</v>
      </c>
      <c r="AU276" s="11" t="s">
        <v>1025</v>
      </c>
      <c r="AV276" s="9" t="s">
        <v>85</v>
      </c>
      <c r="BA276" s="11" t="s">
        <v>1137</v>
      </c>
      <c r="BB276" s="9" t="s">
        <v>90</v>
      </c>
      <c r="BG276" s="11" t="s">
        <v>1138</v>
      </c>
      <c r="BH276" s="9" t="s">
        <v>90</v>
      </c>
      <c r="BM276" s="34">
        <f t="shared" si="76"/>
        <v>5</v>
      </c>
      <c r="BN276" s="9" t="s">
        <v>107</v>
      </c>
      <c r="BP276" s="9" t="s">
        <v>900</v>
      </c>
      <c r="BQ276" s="11" t="s">
        <v>135</v>
      </c>
      <c r="BR276" s="9" t="s">
        <v>135</v>
      </c>
      <c r="CC276" s="11" t="s">
        <v>145</v>
      </c>
      <c r="CD276" s="9" t="s">
        <v>135</v>
      </c>
      <c r="CE276" s="20"/>
      <c r="CF276" s="16">
        <f t="shared" si="81"/>
        <v>0</v>
      </c>
      <c r="CG276" s="20"/>
      <c r="CH276" s="16">
        <f t="shared" si="82"/>
        <v>0</v>
      </c>
      <c r="CI276" s="20"/>
      <c r="CJ276" s="16">
        <f t="shared" si="83"/>
        <v>0</v>
      </c>
      <c r="CK276" s="11" t="s">
        <v>1154</v>
      </c>
      <c r="CL276" s="9" t="s">
        <v>334</v>
      </c>
      <c r="CM276" s="11" t="s">
        <v>134</v>
      </c>
      <c r="CN276" s="9" t="s">
        <v>160</v>
      </c>
      <c r="CO276" s="11">
        <v>0</v>
      </c>
      <c r="CP276" s="9" t="s">
        <v>1024</v>
      </c>
      <c r="CQ276" s="11" t="s">
        <v>1026</v>
      </c>
      <c r="CR276" s="9" t="s">
        <v>1025</v>
      </c>
      <c r="CS276" s="11" t="s">
        <v>134</v>
      </c>
      <c r="CT276" s="12">
        <v>100000</v>
      </c>
      <c r="CU276" s="11" t="s">
        <v>173</v>
      </c>
      <c r="CW276" s="67" t="s">
        <v>189</v>
      </c>
      <c r="DC276" s="11" t="s">
        <v>334</v>
      </c>
      <c r="DD276" s="9" t="s">
        <v>193</v>
      </c>
      <c r="DH276" s="9" t="s">
        <v>209</v>
      </c>
      <c r="DI276" s="11" t="s">
        <v>134</v>
      </c>
      <c r="DJ276" s="9" t="s">
        <v>160</v>
      </c>
      <c r="DK276" s="11">
        <v>0</v>
      </c>
      <c r="DL276" s="9" t="s">
        <v>1024</v>
      </c>
      <c r="DM276" s="11" t="s">
        <v>1026</v>
      </c>
      <c r="DN276" s="9" t="s">
        <v>1025</v>
      </c>
      <c r="DO276" s="11" t="s">
        <v>134</v>
      </c>
      <c r="DP276" s="12">
        <v>100000</v>
      </c>
      <c r="DQ276" s="35" t="str">
        <f t="shared" si="75"/>
        <v>OK</v>
      </c>
      <c r="DR276" s="9" t="s">
        <v>173</v>
      </c>
      <c r="DT276" s="9" t="s">
        <v>189</v>
      </c>
      <c r="DZ276" s="9" t="s">
        <v>134</v>
      </c>
      <c r="EA276" s="11" t="s">
        <v>160</v>
      </c>
      <c r="EB276" s="9" t="s">
        <v>1024</v>
      </c>
      <c r="EC276" s="11" t="s">
        <v>1026</v>
      </c>
      <c r="ED276" s="9" t="s">
        <v>1025</v>
      </c>
      <c r="EE276" s="21">
        <v>10000</v>
      </c>
      <c r="EF276" s="9" t="s">
        <v>189</v>
      </c>
      <c r="EH276" s="9" t="s">
        <v>160</v>
      </c>
      <c r="EI276" s="11" t="s">
        <v>1137</v>
      </c>
      <c r="EJ276" s="9" t="s">
        <v>1138</v>
      </c>
      <c r="EL276" s="12">
        <v>10000</v>
      </c>
      <c r="EM276" s="11" t="s">
        <v>189</v>
      </c>
      <c r="EO276" s="11" t="s">
        <v>135</v>
      </c>
      <c r="EW276" s="10" t="s">
        <v>269</v>
      </c>
      <c r="EX276" s="9" t="s">
        <v>1024</v>
      </c>
      <c r="EY276" s="11" t="s">
        <v>361</v>
      </c>
      <c r="EZ276" s="9" t="s">
        <v>1026</v>
      </c>
      <c r="FA276" s="11" t="s">
        <v>361</v>
      </c>
      <c r="FB276" s="9" t="s">
        <v>1025</v>
      </c>
      <c r="FC276" s="11" t="s">
        <v>361</v>
      </c>
      <c r="FD276" s="9" t="s">
        <v>1137</v>
      </c>
      <c r="FE276" s="11" t="s">
        <v>361</v>
      </c>
      <c r="FF276" s="9" t="s">
        <v>1138</v>
      </c>
      <c r="FG276" s="11" t="s">
        <v>361</v>
      </c>
      <c r="FH276" s="9" t="s">
        <v>1023</v>
      </c>
      <c r="FI276" s="11" t="s">
        <v>360</v>
      </c>
      <c r="FR276" s="16" t="str">
        <f t="shared" si="84"/>
        <v>PR</v>
      </c>
      <c r="FS276" s="11" t="s">
        <v>1033</v>
      </c>
      <c r="FT276" s="9" t="s">
        <v>276</v>
      </c>
      <c r="FU276" s="11" t="s">
        <v>276</v>
      </c>
      <c r="FV276" s="9" t="s">
        <v>193</v>
      </c>
      <c r="GD276" s="9" t="s">
        <v>281</v>
      </c>
      <c r="GE276" s="11" t="s">
        <v>193</v>
      </c>
      <c r="GF276" s="9"/>
      <c r="GH276" s="9"/>
      <c r="GI276" s="11" t="s">
        <v>134</v>
      </c>
      <c r="GJ276" s="9" t="s">
        <v>160</v>
      </c>
      <c r="GK276" s="11">
        <v>0</v>
      </c>
      <c r="GL276" s="9" t="s">
        <v>1024</v>
      </c>
      <c r="GM276" s="11" t="s">
        <v>1026</v>
      </c>
      <c r="GN276" s="9" t="s">
        <v>1025</v>
      </c>
      <c r="GO276" s="11" t="s">
        <v>134</v>
      </c>
      <c r="GP276" s="12">
        <v>20000</v>
      </c>
      <c r="GQ276" s="22" t="str">
        <f t="shared" si="86"/>
        <v>REVER</v>
      </c>
      <c r="GR276" s="9" t="s">
        <v>173</v>
      </c>
      <c r="GT276" s="9" t="s">
        <v>189</v>
      </c>
      <c r="GZ276" s="9" t="s">
        <v>135</v>
      </c>
      <c r="HE276" s="21"/>
      <c r="HF276" s="17" t="str">
        <f t="shared" si="87"/>
        <v>OK</v>
      </c>
      <c r="HM276" s="21"/>
      <c r="HN276" s="17" t="str">
        <f t="shared" si="88"/>
        <v>OK</v>
      </c>
      <c r="HQ276" s="11" t="s">
        <v>135</v>
      </c>
      <c r="HY276" s="19" t="str">
        <f t="shared" si="89"/>
        <v>OK</v>
      </c>
      <c r="HZ276" s="9" t="s">
        <v>134</v>
      </c>
      <c r="IA276" s="11" t="s">
        <v>270</v>
      </c>
      <c r="IB276" s="9" t="s">
        <v>271</v>
      </c>
      <c r="ID276" s="9" t="s">
        <v>209</v>
      </c>
      <c r="IE276" s="11" t="s">
        <v>135</v>
      </c>
      <c r="IF276" s="23">
        <v>41836</v>
      </c>
      <c r="IG276" s="23">
        <v>41836</v>
      </c>
      <c r="IH276" s="23">
        <v>41865</v>
      </c>
      <c r="II276" s="23">
        <v>41872</v>
      </c>
      <c r="IJ276" s="23">
        <v>41907</v>
      </c>
      <c r="IK276" s="23"/>
    </row>
    <row r="277" spans="1:245" x14ac:dyDescent="0.25">
      <c r="A277" s="8" t="s">
        <v>1127</v>
      </c>
      <c r="B277" s="9" t="s">
        <v>72</v>
      </c>
      <c r="C277" s="69">
        <v>4115200</v>
      </c>
      <c r="D277" s="9" t="s">
        <v>1025</v>
      </c>
      <c r="E277" s="10" t="s">
        <v>85</v>
      </c>
      <c r="AH277" s="33">
        <f t="shared" si="85"/>
        <v>1</v>
      </c>
      <c r="AI277" s="11" t="s">
        <v>1030</v>
      </c>
      <c r="AJ277" s="9" t="s">
        <v>85</v>
      </c>
      <c r="AM277" s="11" t="s">
        <v>1030</v>
      </c>
      <c r="AO277" s="11" t="s">
        <v>1032</v>
      </c>
      <c r="AP277" s="9" t="s">
        <v>83</v>
      </c>
      <c r="AQ277" s="11" t="s">
        <v>95</v>
      </c>
      <c r="AR277" s="9" t="s">
        <v>415</v>
      </c>
      <c r="AS277" s="11" t="s">
        <v>1030</v>
      </c>
      <c r="AU277" s="11" t="s">
        <v>1139</v>
      </c>
      <c r="AV277" s="9" t="s">
        <v>87</v>
      </c>
      <c r="BM277" s="34">
        <f t="shared" si="76"/>
        <v>3</v>
      </c>
      <c r="BN277" s="9" t="s">
        <v>105</v>
      </c>
      <c r="BP277" s="9" t="s">
        <v>119</v>
      </c>
      <c r="BQ277" s="11" t="s">
        <v>135</v>
      </c>
      <c r="BR277" s="9" t="s">
        <v>135</v>
      </c>
      <c r="CC277" s="11" t="s">
        <v>145</v>
      </c>
      <c r="CD277" s="9" t="s">
        <v>135</v>
      </c>
      <c r="CE277" s="20"/>
      <c r="CF277" s="16">
        <f t="shared" si="81"/>
        <v>0</v>
      </c>
      <c r="CG277" s="20"/>
      <c r="CH277" s="16">
        <f t="shared" si="82"/>
        <v>0</v>
      </c>
      <c r="CI277" s="20"/>
      <c r="CJ277" s="16">
        <f t="shared" si="83"/>
        <v>0</v>
      </c>
      <c r="CK277" s="11" t="s">
        <v>1155</v>
      </c>
      <c r="CL277" s="9" t="s">
        <v>335</v>
      </c>
      <c r="CT277" s="12"/>
      <c r="CW277" s="67"/>
      <c r="DC277" s="11" t="s">
        <v>334</v>
      </c>
      <c r="DD277" s="9" t="s">
        <v>193</v>
      </c>
      <c r="DH277" s="9" t="s">
        <v>227</v>
      </c>
      <c r="DI277" s="11" t="s">
        <v>134</v>
      </c>
      <c r="DJ277" s="9" t="s">
        <v>160</v>
      </c>
      <c r="DK277" s="11">
        <v>0</v>
      </c>
      <c r="DL277" s="9" t="s">
        <v>1139</v>
      </c>
      <c r="DO277" s="11" t="s">
        <v>134</v>
      </c>
      <c r="DP277" s="12">
        <v>25000</v>
      </c>
      <c r="DQ277" s="35" t="str">
        <f t="shared" si="75"/>
        <v>OK</v>
      </c>
      <c r="DR277" s="9" t="s">
        <v>173</v>
      </c>
      <c r="DT277" s="9" t="s">
        <v>190</v>
      </c>
      <c r="DZ277" s="9" t="s">
        <v>134</v>
      </c>
      <c r="EA277" s="11" t="s">
        <v>160</v>
      </c>
      <c r="EB277" s="9" t="s">
        <v>1030</v>
      </c>
      <c r="EC277" s="11" t="s">
        <v>1032</v>
      </c>
      <c r="ED277" s="9" t="s">
        <v>1139</v>
      </c>
      <c r="EE277" s="21">
        <v>5000</v>
      </c>
      <c r="EF277" s="9" t="s">
        <v>190</v>
      </c>
      <c r="EL277" s="12"/>
      <c r="EO277" s="11" t="s">
        <v>135</v>
      </c>
      <c r="EW277" s="10" t="s">
        <v>269</v>
      </c>
      <c r="EX277" s="9" t="s">
        <v>1030</v>
      </c>
      <c r="EY277" s="11" t="s">
        <v>361</v>
      </c>
      <c r="EZ277" s="9" t="s">
        <v>1032</v>
      </c>
      <c r="FA277" s="11" t="s">
        <v>361</v>
      </c>
      <c r="FB277" s="9" t="s">
        <v>1139</v>
      </c>
      <c r="FC277" s="11" t="s">
        <v>362</v>
      </c>
      <c r="FD277" s="9" t="s">
        <v>1025</v>
      </c>
      <c r="FE277" s="11" t="s">
        <v>360</v>
      </c>
      <c r="FR277" s="16" t="str">
        <f t="shared" si="84"/>
        <v>PR</v>
      </c>
      <c r="FS277" s="11" t="s">
        <v>1033</v>
      </c>
      <c r="FT277" s="9" t="s">
        <v>276</v>
      </c>
      <c r="FU277" s="11" t="s">
        <v>276</v>
      </c>
      <c r="FV277" s="9" t="s">
        <v>193</v>
      </c>
      <c r="GD277" s="9" t="s">
        <v>209</v>
      </c>
      <c r="GE277" s="11" t="s">
        <v>193</v>
      </c>
      <c r="GF277" s="9"/>
      <c r="GH277" s="9"/>
      <c r="GI277" s="11" t="s">
        <v>134</v>
      </c>
      <c r="GJ277" s="9" t="s">
        <v>160</v>
      </c>
      <c r="GK277" s="11">
        <v>0</v>
      </c>
      <c r="GL277" s="9" t="s">
        <v>1139</v>
      </c>
      <c r="GO277" s="11" t="s">
        <v>134</v>
      </c>
      <c r="GP277" s="12">
        <v>25000</v>
      </c>
      <c r="GQ277" s="22" t="str">
        <f t="shared" si="86"/>
        <v>OK</v>
      </c>
      <c r="GR277" s="9" t="s">
        <v>173</v>
      </c>
      <c r="GT277" s="9" t="s">
        <v>190</v>
      </c>
      <c r="GZ277" s="9" t="s">
        <v>134</v>
      </c>
      <c r="HA277" s="11" t="s">
        <v>160</v>
      </c>
      <c r="HB277" s="9" t="s">
        <v>1030</v>
      </c>
      <c r="HC277" s="11" t="s">
        <v>1032</v>
      </c>
      <c r="HD277" s="9" t="s">
        <v>1139</v>
      </c>
      <c r="HE277" s="21">
        <v>5000</v>
      </c>
      <c r="HF277" s="17" t="str">
        <f t="shared" si="87"/>
        <v>OK</v>
      </c>
      <c r="HG277" s="11" t="s">
        <v>190</v>
      </c>
      <c r="HM277" s="21"/>
      <c r="HN277" s="17" t="str">
        <f t="shared" si="88"/>
        <v>OK</v>
      </c>
      <c r="HQ277" s="11" t="s">
        <v>135</v>
      </c>
      <c r="HY277" s="19" t="str">
        <f t="shared" si="89"/>
        <v>OK</v>
      </c>
      <c r="HZ277" s="9" t="s">
        <v>134</v>
      </c>
      <c r="IA277" s="11" t="s">
        <v>270</v>
      </c>
      <c r="ID277" s="9" t="s">
        <v>209</v>
      </c>
      <c r="IE277" s="11" t="s">
        <v>134</v>
      </c>
      <c r="IF277" s="23">
        <v>41838</v>
      </c>
      <c r="IG277" s="23">
        <v>41838</v>
      </c>
      <c r="IH277" s="23"/>
      <c r="II277" s="23">
        <v>41849</v>
      </c>
      <c r="IJ277" s="23">
        <v>41857</v>
      </c>
      <c r="IK277" s="23">
        <v>42076</v>
      </c>
    </row>
    <row r="278" spans="1:245" x14ac:dyDescent="0.25">
      <c r="A278" s="8" t="s">
        <v>1128</v>
      </c>
      <c r="B278" s="9" t="s">
        <v>72</v>
      </c>
      <c r="C278" s="55">
        <v>4106902</v>
      </c>
      <c r="D278" s="9" t="s">
        <v>1032</v>
      </c>
      <c r="E278" s="10" t="s">
        <v>83</v>
      </c>
      <c r="F278" s="9" t="s">
        <v>95</v>
      </c>
      <c r="G278" s="10" t="s">
        <v>415</v>
      </c>
      <c r="H278" s="9" t="s">
        <v>1030</v>
      </c>
      <c r="AH278" s="33">
        <f t="shared" si="85"/>
        <v>1</v>
      </c>
      <c r="AI278" s="11" t="s">
        <v>1140</v>
      </c>
      <c r="AJ278" s="9" t="s">
        <v>88</v>
      </c>
      <c r="BM278" s="34">
        <f t="shared" si="76"/>
        <v>1</v>
      </c>
      <c r="BN278" s="9" t="s">
        <v>105</v>
      </c>
      <c r="BP278" s="9" t="s">
        <v>119</v>
      </c>
      <c r="BQ278" s="11" t="s">
        <v>135</v>
      </c>
      <c r="BR278" s="9" t="s">
        <v>135</v>
      </c>
      <c r="CC278" s="11" t="s">
        <v>145</v>
      </c>
      <c r="CD278" s="9" t="s">
        <v>135</v>
      </c>
      <c r="CE278" s="20"/>
      <c r="CF278" s="16">
        <f t="shared" si="81"/>
        <v>0</v>
      </c>
      <c r="CG278" s="20"/>
      <c r="CH278" s="16">
        <f t="shared" si="82"/>
        <v>0</v>
      </c>
      <c r="CI278" s="20"/>
      <c r="CJ278" s="16">
        <f t="shared" si="83"/>
        <v>0</v>
      </c>
      <c r="CK278" s="11" t="s">
        <v>1156</v>
      </c>
      <c r="CL278" s="9" t="s">
        <v>336</v>
      </c>
      <c r="CT278" s="12"/>
      <c r="CW278" s="67"/>
      <c r="DC278" s="11" t="s">
        <v>334</v>
      </c>
      <c r="DD278" s="9" t="s">
        <v>193</v>
      </c>
      <c r="DH278" s="9" t="s">
        <v>227</v>
      </c>
      <c r="DI278" s="11" t="s">
        <v>135</v>
      </c>
      <c r="DP278" s="12"/>
      <c r="DQ278" s="35" t="str">
        <f t="shared" si="75"/>
        <v>OK</v>
      </c>
      <c r="DZ278" s="9" t="s">
        <v>135</v>
      </c>
      <c r="EE278" s="21"/>
      <c r="EL278" s="12"/>
      <c r="EO278" s="11" t="s">
        <v>134</v>
      </c>
      <c r="EP278" s="9" t="s">
        <v>161</v>
      </c>
      <c r="EW278" s="10" t="s">
        <v>269</v>
      </c>
      <c r="EX278" s="9" t="s">
        <v>1032</v>
      </c>
      <c r="EY278" s="11" t="s">
        <v>361</v>
      </c>
      <c r="EZ278" s="9" t="s">
        <v>1140</v>
      </c>
      <c r="FA278" s="11" t="s">
        <v>360</v>
      </c>
      <c r="FR278" s="16" t="str">
        <f t="shared" ref="FR278:FR309" si="90">B278</f>
        <v>PR</v>
      </c>
      <c r="FS278" s="11" t="s">
        <v>1164</v>
      </c>
      <c r="FT278" s="9" t="s">
        <v>276</v>
      </c>
      <c r="FU278" s="11" t="s">
        <v>276</v>
      </c>
      <c r="FV278" s="9" t="s">
        <v>193</v>
      </c>
      <c r="GD278" s="9" t="s">
        <v>209</v>
      </c>
      <c r="GE278" s="11" t="s">
        <v>193</v>
      </c>
      <c r="GF278" s="9"/>
      <c r="GH278" s="9"/>
      <c r="GI278" s="11" t="s">
        <v>135</v>
      </c>
      <c r="GP278" s="12"/>
      <c r="GQ278" s="22" t="str">
        <f t="shared" si="86"/>
        <v>OK</v>
      </c>
      <c r="GZ278" s="9" t="s">
        <v>135</v>
      </c>
      <c r="HE278" s="21"/>
      <c r="HF278" s="17" t="str">
        <f t="shared" si="87"/>
        <v>OK</v>
      </c>
      <c r="HM278" s="21"/>
      <c r="HN278" s="17" t="str">
        <f t="shared" si="88"/>
        <v>OK</v>
      </c>
      <c r="HQ278" s="11" t="s">
        <v>134</v>
      </c>
      <c r="HR278" s="9" t="s">
        <v>161</v>
      </c>
      <c r="HY278" s="19" t="str">
        <f t="shared" si="89"/>
        <v>OK</v>
      </c>
      <c r="HZ278" s="9" t="s">
        <v>135</v>
      </c>
      <c r="IE278" s="11" t="s">
        <v>134</v>
      </c>
      <c r="IF278" s="23">
        <v>41838</v>
      </c>
      <c r="IG278" s="23">
        <v>41838</v>
      </c>
      <c r="IH278" s="23"/>
      <c r="II278" s="23">
        <v>41846</v>
      </c>
      <c r="IJ278" s="23">
        <v>41852</v>
      </c>
      <c r="IK278" s="23">
        <v>41853</v>
      </c>
    </row>
    <row r="279" spans="1:245" x14ac:dyDescent="0.25">
      <c r="A279" s="8" t="s">
        <v>1129</v>
      </c>
      <c r="B279" s="9" t="s">
        <v>72</v>
      </c>
      <c r="C279" s="55">
        <v>4106902</v>
      </c>
      <c r="D279" s="9" t="s">
        <v>1032</v>
      </c>
      <c r="E279" s="10" t="s">
        <v>83</v>
      </c>
      <c r="F279" s="9" t="s">
        <v>95</v>
      </c>
      <c r="G279" s="10" t="s">
        <v>415</v>
      </c>
      <c r="H279" s="9" t="s">
        <v>1030</v>
      </c>
      <c r="AH279" s="33">
        <f t="shared" si="85"/>
        <v>1</v>
      </c>
      <c r="AI279" s="11" t="s">
        <v>1141</v>
      </c>
      <c r="AJ279" s="9" t="s">
        <v>90</v>
      </c>
      <c r="BM279" s="34">
        <f t="shared" si="76"/>
        <v>1</v>
      </c>
      <c r="BN279" s="9" t="s">
        <v>105</v>
      </c>
      <c r="BP279" s="9" t="s">
        <v>119</v>
      </c>
      <c r="BQ279" s="11" t="s">
        <v>135</v>
      </c>
      <c r="BR279" s="9" t="s">
        <v>135</v>
      </c>
      <c r="CC279" s="11" t="s">
        <v>145</v>
      </c>
      <c r="CD279" s="9" t="s">
        <v>135</v>
      </c>
      <c r="CE279" s="20"/>
      <c r="CF279" s="16">
        <f t="shared" si="81"/>
        <v>0</v>
      </c>
      <c r="CG279" s="20"/>
      <c r="CH279" s="16">
        <f t="shared" ref="CH279:CH310" si="91">IF(ISBLANK(CG279),0,(VLOOKUP(CG279,$A$2:$CC$484,81,)))</f>
        <v>0</v>
      </c>
      <c r="CI279" s="20"/>
      <c r="CJ279" s="16">
        <f t="shared" ref="CJ279:CJ310" si="92">IF(ISBLANK(CI279),0,(VLOOKUP(CI279,$A$2:$CC$484,81,)))</f>
        <v>0</v>
      </c>
      <c r="CK279" s="11" t="s">
        <v>1157</v>
      </c>
      <c r="CL279" s="9" t="s">
        <v>336</v>
      </c>
      <c r="CT279" s="12"/>
      <c r="CW279" s="67"/>
      <c r="DC279" s="11" t="s">
        <v>334</v>
      </c>
      <c r="DD279" s="9" t="s">
        <v>193</v>
      </c>
      <c r="DH279" s="9" t="s">
        <v>227</v>
      </c>
      <c r="DI279" s="11" t="s">
        <v>135</v>
      </c>
      <c r="DP279" s="12"/>
      <c r="DQ279" s="35" t="str">
        <f t="shared" si="75"/>
        <v>OK</v>
      </c>
      <c r="DZ279" s="9" t="s">
        <v>135</v>
      </c>
      <c r="EE279" s="21"/>
      <c r="EL279" s="12"/>
      <c r="EO279" s="11" t="s">
        <v>134</v>
      </c>
      <c r="EP279" s="9" t="s">
        <v>161</v>
      </c>
      <c r="EW279" s="10" t="s">
        <v>269</v>
      </c>
      <c r="EX279" s="9" t="s">
        <v>1032</v>
      </c>
      <c r="EY279" s="11" t="s">
        <v>361</v>
      </c>
      <c r="EZ279" s="9" t="s">
        <v>1141</v>
      </c>
      <c r="FA279" s="11" t="s">
        <v>360</v>
      </c>
      <c r="FR279" s="16" t="str">
        <f t="shared" si="90"/>
        <v>PR</v>
      </c>
      <c r="FS279" s="11" t="s">
        <v>1033</v>
      </c>
      <c r="FT279" s="9" t="s">
        <v>276</v>
      </c>
      <c r="FU279" s="11" t="s">
        <v>276</v>
      </c>
      <c r="FV279" s="9" t="s">
        <v>193</v>
      </c>
      <c r="GD279" s="9" t="s">
        <v>209</v>
      </c>
      <c r="GE279" s="11" t="s">
        <v>193</v>
      </c>
      <c r="GF279" s="9"/>
      <c r="GH279" s="9"/>
      <c r="GI279" s="11" t="s">
        <v>135</v>
      </c>
      <c r="GP279" s="12"/>
      <c r="GQ279" s="22" t="str">
        <f t="shared" si="86"/>
        <v>OK</v>
      </c>
      <c r="GZ279" s="9" t="s">
        <v>135</v>
      </c>
      <c r="HE279" s="21"/>
      <c r="HF279" s="17" t="str">
        <f t="shared" si="87"/>
        <v>OK</v>
      </c>
      <c r="HM279" s="21"/>
      <c r="HN279" s="17" t="str">
        <f t="shared" si="88"/>
        <v>OK</v>
      </c>
      <c r="HQ279" s="11" t="s">
        <v>134</v>
      </c>
      <c r="HR279" s="9" t="s">
        <v>161</v>
      </c>
      <c r="HY279" s="19" t="str">
        <f t="shared" si="89"/>
        <v>OK</v>
      </c>
      <c r="HZ279" s="9" t="s">
        <v>135</v>
      </c>
      <c r="IE279" s="11" t="s">
        <v>134</v>
      </c>
      <c r="IF279" s="23">
        <v>41838</v>
      </c>
      <c r="IG279" s="23">
        <v>41838</v>
      </c>
      <c r="IH279" s="23"/>
      <c r="II279" s="23">
        <v>41852</v>
      </c>
      <c r="IJ279" s="23">
        <v>41863</v>
      </c>
      <c r="IK279" s="23">
        <v>41871</v>
      </c>
    </row>
    <row r="280" spans="1:245" x14ac:dyDescent="0.25">
      <c r="A280" s="8" t="s">
        <v>1130</v>
      </c>
      <c r="B280" s="9" t="s">
        <v>72</v>
      </c>
      <c r="C280" s="69">
        <v>4125506</v>
      </c>
      <c r="D280" s="9" t="s">
        <v>1131</v>
      </c>
      <c r="E280" s="10" t="s">
        <v>83</v>
      </c>
      <c r="F280" s="9" t="s">
        <v>98</v>
      </c>
      <c r="G280" s="10" t="s">
        <v>484</v>
      </c>
      <c r="H280" s="9" t="s">
        <v>1120</v>
      </c>
      <c r="AH280" s="33">
        <f t="shared" si="85"/>
        <v>1</v>
      </c>
      <c r="AI280" s="11" t="s">
        <v>1142</v>
      </c>
      <c r="AJ280" s="9" t="s">
        <v>87</v>
      </c>
      <c r="BM280" s="34">
        <f t="shared" si="76"/>
        <v>1</v>
      </c>
      <c r="BN280" s="9" t="s">
        <v>105</v>
      </c>
      <c r="BP280" s="9" t="s">
        <v>119</v>
      </c>
      <c r="BQ280" s="11" t="s">
        <v>135</v>
      </c>
      <c r="BR280" s="9" t="s">
        <v>135</v>
      </c>
      <c r="CC280" s="11" t="s">
        <v>145</v>
      </c>
      <c r="CD280" s="9" t="s">
        <v>135</v>
      </c>
      <c r="CE280" s="20"/>
      <c r="CF280" s="16">
        <f t="shared" si="81"/>
        <v>0</v>
      </c>
      <c r="CG280" s="20"/>
      <c r="CH280" s="16">
        <f t="shared" si="91"/>
        <v>0</v>
      </c>
      <c r="CI280" s="20"/>
      <c r="CJ280" s="16">
        <f t="shared" si="92"/>
        <v>0</v>
      </c>
      <c r="CK280" s="11" t="s">
        <v>1158</v>
      </c>
      <c r="CL280" s="9" t="s">
        <v>334</v>
      </c>
      <c r="CM280" s="11" t="s">
        <v>134</v>
      </c>
      <c r="CN280" s="9" t="s">
        <v>160</v>
      </c>
      <c r="CO280" s="11">
        <v>24</v>
      </c>
      <c r="CP280" s="9" t="s">
        <v>1142</v>
      </c>
      <c r="CS280" s="11" t="s">
        <v>134</v>
      </c>
      <c r="CT280" s="12">
        <v>10000</v>
      </c>
      <c r="CU280" s="11" t="s">
        <v>173</v>
      </c>
      <c r="CW280" s="67" t="s">
        <v>179</v>
      </c>
      <c r="DC280" s="11" t="s">
        <v>335</v>
      </c>
      <c r="DP280" s="12"/>
      <c r="DQ280" s="35" t="str">
        <f t="shared" si="75"/>
        <v>OK</v>
      </c>
      <c r="EE280" s="21"/>
      <c r="EL280" s="12"/>
      <c r="EW280" s="10" t="s">
        <v>269</v>
      </c>
      <c r="EX280" s="9" t="s">
        <v>1131</v>
      </c>
      <c r="EY280" s="11" t="s">
        <v>361</v>
      </c>
      <c r="EZ280" s="9" t="s">
        <v>1142</v>
      </c>
      <c r="FA280" s="11" t="s">
        <v>360</v>
      </c>
      <c r="FR280" s="16" t="str">
        <f t="shared" si="90"/>
        <v>PR</v>
      </c>
      <c r="FS280" s="11" t="s">
        <v>1033</v>
      </c>
      <c r="FT280" s="9" t="s">
        <v>276</v>
      </c>
      <c r="FU280" s="11" t="s">
        <v>276</v>
      </c>
      <c r="FV280" s="9" t="s">
        <v>193</v>
      </c>
      <c r="GD280" s="9" t="s">
        <v>209</v>
      </c>
      <c r="GE280" s="11" t="s">
        <v>193</v>
      </c>
      <c r="GF280" s="9"/>
      <c r="GH280" s="9"/>
      <c r="GI280" s="11" t="s">
        <v>135</v>
      </c>
      <c r="GP280" s="12"/>
      <c r="GQ280" s="22" t="str">
        <f t="shared" si="86"/>
        <v>OK</v>
      </c>
      <c r="GZ280" s="9" t="s">
        <v>135</v>
      </c>
      <c r="HE280" s="21"/>
      <c r="HF280" s="17" t="str">
        <f t="shared" si="87"/>
        <v>OK</v>
      </c>
      <c r="HM280" s="21"/>
      <c r="HN280" s="17" t="str">
        <f t="shared" si="88"/>
        <v>OK</v>
      </c>
      <c r="HQ280" s="11" t="s">
        <v>135</v>
      </c>
      <c r="HY280" s="19" t="str">
        <f t="shared" si="89"/>
        <v>OK</v>
      </c>
      <c r="HZ280" s="9" t="s">
        <v>135</v>
      </c>
      <c r="IE280" s="11" t="s">
        <v>134</v>
      </c>
      <c r="IF280" s="23">
        <v>41839</v>
      </c>
      <c r="IG280" s="23">
        <v>41839</v>
      </c>
      <c r="IH280" s="23">
        <v>41839</v>
      </c>
      <c r="II280" s="23"/>
      <c r="IJ280" s="23">
        <v>41852</v>
      </c>
      <c r="IK280" s="23">
        <v>41858</v>
      </c>
    </row>
    <row r="281" spans="1:245" x14ac:dyDescent="0.25">
      <c r="A281" s="8" t="s">
        <v>1132</v>
      </c>
      <c r="B281" s="9" t="s">
        <v>72</v>
      </c>
      <c r="C281" s="55">
        <v>4106902</v>
      </c>
      <c r="D281" s="9" t="s">
        <v>1023</v>
      </c>
      <c r="E281" s="10" t="s">
        <v>85</v>
      </c>
      <c r="H281" s="9" t="s">
        <v>1023</v>
      </c>
      <c r="AH281" s="33">
        <f t="shared" si="85"/>
        <v>1</v>
      </c>
      <c r="AI281" s="11" t="s">
        <v>1024</v>
      </c>
      <c r="AJ281" s="9" t="s">
        <v>83</v>
      </c>
      <c r="AK281" s="11" t="s">
        <v>95</v>
      </c>
      <c r="AL281" s="9" t="s">
        <v>484</v>
      </c>
      <c r="AM281" s="11" t="s">
        <v>1025</v>
      </c>
      <c r="AO281" s="11" t="s">
        <v>1026</v>
      </c>
      <c r="AP281" s="9" t="s">
        <v>83</v>
      </c>
      <c r="AQ281" s="11" t="s">
        <v>339</v>
      </c>
      <c r="AR281" s="9" t="s">
        <v>522</v>
      </c>
      <c r="AS281" s="11" t="s">
        <v>1025</v>
      </c>
      <c r="AU281" s="11" t="s">
        <v>1025</v>
      </c>
      <c r="AV281" s="9" t="s">
        <v>85</v>
      </c>
      <c r="BA281" s="11" t="s">
        <v>1143</v>
      </c>
      <c r="BB281" s="9" t="s">
        <v>90</v>
      </c>
      <c r="BG281" s="11" t="s">
        <v>1144</v>
      </c>
      <c r="BH281" s="9" t="s">
        <v>90</v>
      </c>
      <c r="BM281" s="34">
        <f t="shared" si="76"/>
        <v>5</v>
      </c>
      <c r="BN281" s="9" t="s">
        <v>111</v>
      </c>
      <c r="BP281" s="9" t="s">
        <v>119</v>
      </c>
      <c r="BQ281" s="11" t="s">
        <v>135</v>
      </c>
      <c r="BR281" s="9" t="s">
        <v>1145</v>
      </c>
      <c r="CC281" s="11" t="s">
        <v>145</v>
      </c>
      <c r="CD281" s="9" t="s">
        <v>135</v>
      </c>
      <c r="CE281" s="20"/>
      <c r="CF281" s="16">
        <f t="shared" si="81"/>
        <v>0</v>
      </c>
      <c r="CG281" s="20"/>
      <c r="CH281" s="16">
        <f t="shared" si="91"/>
        <v>0</v>
      </c>
      <c r="CI281" s="20"/>
      <c r="CJ281" s="16">
        <f t="shared" si="92"/>
        <v>0</v>
      </c>
      <c r="CK281" s="11" t="s">
        <v>1159</v>
      </c>
      <c r="CL281" s="9" t="s">
        <v>334</v>
      </c>
      <c r="CM281" s="11" t="s">
        <v>134</v>
      </c>
      <c r="CN281" s="9" t="s">
        <v>161</v>
      </c>
      <c r="CT281" s="12"/>
      <c r="CW281" s="67"/>
      <c r="CZ281" s="9" t="s">
        <v>189</v>
      </c>
      <c r="DC281" s="11" t="s">
        <v>334</v>
      </c>
      <c r="DD281" s="9" t="s">
        <v>193</v>
      </c>
      <c r="DH281" s="9" t="s">
        <v>225</v>
      </c>
      <c r="DI281" s="11" t="s">
        <v>134</v>
      </c>
      <c r="DJ281" s="9" t="s">
        <v>160</v>
      </c>
      <c r="DK281" s="11">
        <v>0</v>
      </c>
      <c r="DL281" s="9" t="s">
        <v>1024</v>
      </c>
      <c r="DM281" s="11" t="s">
        <v>1026</v>
      </c>
      <c r="DN281" s="9" t="s">
        <v>1025</v>
      </c>
      <c r="DO281" s="11" t="s">
        <v>134</v>
      </c>
      <c r="DP281" s="12">
        <v>10000</v>
      </c>
      <c r="DQ281" s="35" t="str">
        <f t="shared" si="75"/>
        <v>OK</v>
      </c>
      <c r="DR281" s="9" t="s">
        <v>173</v>
      </c>
      <c r="DT281" s="9" t="s">
        <v>189</v>
      </c>
      <c r="DZ281" s="9" t="s">
        <v>134</v>
      </c>
      <c r="EA281" s="11" t="s">
        <v>160</v>
      </c>
      <c r="EB281" s="9" t="s">
        <v>1024</v>
      </c>
      <c r="EC281" s="11" t="s">
        <v>1026</v>
      </c>
      <c r="ED281" s="9" t="s">
        <v>1025</v>
      </c>
      <c r="EE281" s="21">
        <v>10000</v>
      </c>
      <c r="EF281" s="9" t="s">
        <v>189</v>
      </c>
      <c r="EH281" s="9" t="s">
        <v>160</v>
      </c>
      <c r="EI281" s="11" t="s">
        <v>1143</v>
      </c>
      <c r="EJ281" s="9" t="s">
        <v>1144</v>
      </c>
      <c r="EL281" s="12">
        <v>10000</v>
      </c>
      <c r="EM281" s="11" t="s">
        <v>189</v>
      </c>
      <c r="EO281" s="11" t="s">
        <v>135</v>
      </c>
      <c r="EW281" s="10" t="s">
        <v>269</v>
      </c>
      <c r="EX281" s="9" t="s">
        <v>1024</v>
      </c>
      <c r="EY281" s="11" t="s">
        <v>361</v>
      </c>
      <c r="EZ281" s="9" t="s">
        <v>1026</v>
      </c>
      <c r="FA281" s="11" t="s">
        <v>361</v>
      </c>
      <c r="FB281" s="9" t="s">
        <v>1025</v>
      </c>
      <c r="FC281" s="11" t="s">
        <v>361</v>
      </c>
      <c r="FD281" s="9" t="s">
        <v>1143</v>
      </c>
      <c r="FE281" s="11" t="s">
        <v>361</v>
      </c>
      <c r="FF281" s="9" t="s">
        <v>1144</v>
      </c>
      <c r="FG281" s="11" t="s">
        <v>361</v>
      </c>
      <c r="FH281" s="9" t="s">
        <v>1023</v>
      </c>
      <c r="FI281" s="11" t="s">
        <v>360</v>
      </c>
      <c r="FR281" s="16" t="str">
        <f t="shared" si="90"/>
        <v>PR</v>
      </c>
      <c r="FS281" s="11" t="s">
        <v>1033</v>
      </c>
      <c r="FT281" s="9" t="s">
        <v>276</v>
      </c>
      <c r="FU281" s="11" t="s">
        <v>276</v>
      </c>
      <c r="FV281" s="9" t="s">
        <v>193</v>
      </c>
      <c r="GD281" s="9" t="s">
        <v>209</v>
      </c>
      <c r="GE281" s="11" t="s">
        <v>193</v>
      </c>
      <c r="GF281" s="9"/>
      <c r="GH281" s="9"/>
      <c r="GI281" s="11" t="s">
        <v>135</v>
      </c>
      <c r="GP281" s="12"/>
      <c r="GQ281" s="22" t="str">
        <f t="shared" si="86"/>
        <v>OK</v>
      </c>
      <c r="GZ281" s="9" t="s">
        <v>134</v>
      </c>
      <c r="HA281" s="11" t="s">
        <v>160</v>
      </c>
      <c r="HB281" s="9" t="s">
        <v>1024</v>
      </c>
      <c r="HC281" s="11" t="s">
        <v>1026</v>
      </c>
      <c r="HD281" s="9" t="s">
        <v>1025</v>
      </c>
      <c r="HE281" s="21">
        <v>10000</v>
      </c>
      <c r="HF281" s="17" t="str">
        <f t="shared" si="87"/>
        <v>OK</v>
      </c>
      <c r="HG281" s="11" t="s">
        <v>189</v>
      </c>
      <c r="HI281" s="11" t="s">
        <v>160</v>
      </c>
      <c r="HJ281" s="9" t="s">
        <v>1143</v>
      </c>
      <c r="HK281" s="11" t="s">
        <v>1144</v>
      </c>
      <c r="HM281" s="21">
        <v>10000</v>
      </c>
      <c r="HN281" s="17" t="str">
        <f t="shared" si="88"/>
        <v>REVER</v>
      </c>
      <c r="HO281" s="11" t="s">
        <v>189</v>
      </c>
      <c r="HQ281" s="11" t="s">
        <v>135</v>
      </c>
      <c r="HY281" s="19" t="str">
        <f t="shared" si="89"/>
        <v>OK</v>
      </c>
      <c r="HZ281" s="9" t="s">
        <v>134</v>
      </c>
      <c r="IA281" s="11" t="s">
        <v>270</v>
      </c>
      <c r="IB281" s="9" t="s">
        <v>271</v>
      </c>
      <c r="ID281" s="9" t="s">
        <v>209</v>
      </c>
      <c r="IE281" s="11" t="s">
        <v>134</v>
      </c>
      <c r="IF281" s="23">
        <v>41840</v>
      </c>
      <c r="IG281" s="23">
        <v>41840</v>
      </c>
      <c r="IH281" s="23">
        <v>41840</v>
      </c>
      <c r="II281" s="23">
        <v>41865</v>
      </c>
      <c r="IJ281" s="23">
        <v>41908</v>
      </c>
      <c r="IK281" s="23">
        <v>42313</v>
      </c>
    </row>
    <row r="282" spans="1:245" x14ac:dyDescent="0.25">
      <c r="A282" s="8" t="s">
        <v>977</v>
      </c>
      <c r="B282" s="9" t="s">
        <v>72</v>
      </c>
      <c r="C282" s="55">
        <v>4106902</v>
      </c>
      <c r="D282" s="9" t="s">
        <v>1023</v>
      </c>
      <c r="E282" s="10" t="s">
        <v>85</v>
      </c>
      <c r="AH282" s="33">
        <f t="shared" si="85"/>
        <v>1</v>
      </c>
      <c r="AI282" s="11" t="s">
        <v>1024</v>
      </c>
      <c r="AJ282" s="9" t="s">
        <v>83</v>
      </c>
      <c r="AK282" s="11" t="s">
        <v>95</v>
      </c>
      <c r="AL282" s="9" t="s">
        <v>484</v>
      </c>
      <c r="AM282" s="11" t="s">
        <v>1025</v>
      </c>
      <c r="AO282" s="11" t="s">
        <v>1026</v>
      </c>
      <c r="AP282" s="9" t="s">
        <v>83</v>
      </c>
      <c r="AQ282" s="11" t="s">
        <v>339</v>
      </c>
      <c r="AR282" s="9" t="s">
        <v>522</v>
      </c>
      <c r="AS282" s="11" t="s">
        <v>1025</v>
      </c>
      <c r="AU282" s="11" t="s">
        <v>1025</v>
      </c>
      <c r="AV282" s="9" t="s">
        <v>85</v>
      </c>
      <c r="BA282" s="11" t="s">
        <v>1027</v>
      </c>
      <c r="BB282" s="9" t="s">
        <v>90</v>
      </c>
      <c r="BM282" s="34">
        <f t="shared" si="76"/>
        <v>4</v>
      </c>
      <c r="BN282" s="9" t="s">
        <v>104</v>
      </c>
      <c r="BO282" s="11" t="s">
        <v>113</v>
      </c>
      <c r="BP282" s="9" t="s">
        <v>120</v>
      </c>
      <c r="BQ282" s="11" t="s">
        <v>134</v>
      </c>
      <c r="BR282" s="9" t="s">
        <v>135</v>
      </c>
      <c r="CC282" s="11" t="s">
        <v>145</v>
      </c>
      <c r="CD282" s="9" t="s">
        <v>135</v>
      </c>
      <c r="CE282" s="20"/>
      <c r="CF282" s="16">
        <f t="shared" si="81"/>
        <v>0</v>
      </c>
      <c r="CG282" s="20"/>
      <c r="CH282" s="16">
        <f t="shared" si="91"/>
        <v>0</v>
      </c>
      <c r="CI282" s="20"/>
      <c r="CJ282" s="16">
        <f t="shared" si="92"/>
        <v>0</v>
      </c>
      <c r="CK282" s="11" t="s">
        <v>1022</v>
      </c>
      <c r="CL282" s="9" t="s">
        <v>334</v>
      </c>
      <c r="CM282" s="11" t="s">
        <v>134</v>
      </c>
      <c r="CN282" s="9" t="s">
        <v>161</v>
      </c>
      <c r="CT282" s="12"/>
      <c r="CU282" s="11" t="s">
        <v>173</v>
      </c>
      <c r="CW282" s="67"/>
      <c r="CZ282" s="9" t="s">
        <v>189</v>
      </c>
      <c r="DC282" s="11" t="s">
        <v>334</v>
      </c>
      <c r="DD282" s="9" t="s">
        <v>193</v>
      </c>
      <c r="DH282" s="9" t="s">
        <v>209</v>
      </c>
      <c r="DI282" s="11" t="s">
        <v>134</v>
      </c>
      <c r="DJ282" s="9" t="s">
        <v>161</v>
      </c>
      <c r="DP282" s="12"/>
      <c r="DQ282" s="35" t="str">
        <f t="shared" si="75"/>
        <v>OK</v>
      </c>
      <c r="DR282" s="9" t="s">
        <v>173</v>
      </c>
      <c r="DW282" s="11" t="s">
        <v>189</v>
      </c>
      <c r="DZ282" s="9" t="s">
        <v>134</v>
      </c>
      <c r="EA282" s="11" t="s">
        <v>161</v>
      </c>
      <c r="EE282" s="21"/>
      <c r="EG282" s="11" t="s">
        <v>189</v>
      </c>
      <c r="EL282" s="12"/>
      <c r="EO282" s="11" t="s">
        <v>135</v>
      </c>
      <c r="EW282" s="10" t="s">
        <v>269</v>
      </c>
      <c r="EX282" s="9" t="s">
        <v>1023</v>
      </c>
      <c r="EY282" s="11" t="s">
        <v>361</v>
      </c>
      <c r="EZ282" s="9" t="s">
        <v>1024</v>
      </c>
      <c r="FA282" s="11" t="s">
        <v>360</v>
      </c>
      <c r="FB282" s="9" t="s">
        <v>1026</v>
      </c>
      <c r="FC282" s="11" t="s">
        <v>360</v>
      </c>
      <c r="FD282" s="9" t="s">
        <v>1025</v>
      </c>
      <c r="FE282" s="11" t="s">
        <v>360</v>
      </c>
      <c r="FR282" s="16" t="str">
        <f t="shared" si="90"/>
        <v>PR</v>
      </c>
      <c r="FS282" s="11" t="s">
        <v>1028</v>
      </c>
      <c r="FT282" s="9" t="s">
        <v>277</v>
      </c>
      <c r="FU282" s="11" t="s">
        <v>276</v>
      </c>
      <c r="FV282" s="9" t="s">
        <v>193</v>
      </c>
      <c r="GD282" s="9" t="s">
        <v>280</v>
      </c>
      <c r="GF282" s="9"/>
      <c r="GH282" s="9"/>
      <c r="GI282" s="11" t="s">
        <v>134</v>
      </c>
      <c r="GJ282" s="9" t="s">
        <v>160</v>
      </c>
      <c r="GL282" s="9" t="s">
        <v>1024</v>
      </c>
      <c r="GM282" s="11" t="s">
        <v>1026</v>
      </c>
      <c r="GN282" s="9" t="s">
        <v>1025</v>
      </c>
      <c r="GO282" s="11" t="s">
        <v>134</v>
      </c>
      <c r="GP282" s="12">
        <v>5000</v>
      </c>
      <c r="GQ282" s="22" t="str">
        <f t="shared" si="86"/>
        <v>OK</v>
      </c>
      <c r="GR282" s="9" t="s">
        <v>173</v>
      </c>
      <c r="GT282" s="9" t="s">
        <v>189</v>
      </c>
      <c r="GZ282" s="9" t="s">
        <v>134</v>
      </c>
      <c r="HA282" s="11" t="s">
        <v>160</v>
      </c>
      <c r="HB282" s="9" t="s">
        <v>1024</v>
      </c>
      <c r="HC282" s="11" t="s">
        <v>1026</v>
      </c>
      <c r="HD282" s="9" t="s">
        <v>1025</v>
      </c>
      <c r="HE282" s="21">
        <v>10000</v>
      </c>
      <c r="HF282" s="17" t="str">
        <f t="shared" si="87"/>
        <v>REVER</v>
      </c>
      <c r="HG282" s="11" t="s">
        <v>189</v>
      </c>
      <c r="HM282" s="21"/>
      <c r="HN282" s="17" t="str">
        <f t="shared" si="88"/>
        <v>OK</v>
      </c>
      <c r="HQ282" s="11" t="s">
        <v>135</v>
      </c>
      <c r="HY282" s="19" t="str">
        <f t="shared" si="89"/>
        <v>OK</v>
      </c>
      <c r="HZ282" s="9" t="s">
        <v>134</v>
      </c>
      <c r="IA282" s="11" t="s">
        <v>270</v>
      </c>
      <c r="IB282" s="9" t="s">
        <v>271</v>
      </c>
      <c r="ID282" s="9" t="s">
        <v>225</v>
      </c>
      <c r="IE282" s="11" t="s">
        <v>135</v>
      </c>
      <c r="IF282" s="23">
        <v>41841</v>
      </c>
      <c r="IG282" s="23">
        <v>41841</v>
      </c>
      <c r="IH282" s="23">
        <v>41841</v>
      </c>
      <c r="II282" s="23">
        <v>41863</v>
      </c>
      <c r="IJ282" s="23">
        <v>41891</v>
      </c>
      <c r="IK282" s="23"/>
    </row>
    <row r="283" spans="1:245" x14ac:dyDescent="0.25">
      <c r="A283" s="8" t="s">
        <v>978</v>
      </c>
      <c r="B283" s="9" t="s">
        <v>72</v>
      </c>
      <c r="C283" s="55">
        <v>4105508</v>
      </c>
      <c r="D283" s="9" t="s">
        <v>1025</v>
      </c>
      <c r="E283" s="10" t="s">
        <v>85</v>
      </c>
      <c r="AH283" s="33">
        <f t="shared" si="85"/>
        <v>1</v>
      </c>
      <c r="AI283" s="11" t="s">
        <v>1030</v>
      </c>
      <c r="AJ283" s="9" t="s">
        <v>85</v>
      </c>
      <c r="AO283" s="11" t="s">
        <v>1031</v>
      </c>
      <c r="AP283" s="9" t="s">
        <v>87</v>
      </c>
      <c r="AU283" s="11" t="s">
        <v>1032</v>
      </c>
      <c r="AV283" s="9" t="s">
        <v>83</v>
      </c>
      <c r="AW283" s="11" t="s">
        <v>95</v>
      </c>
      <c r="AX283" s="9" t="s">
        <v>415</v>
      </c>
      <c r="AY283" s="11" t="s">
        <v>1030</v>
      </c>
      <c r="BM283" s="34">
        <f t="shared" si="76"/>
        <v>3</v>
      </c>
      <c r="BN283" s="9" t="s">
        <v>104</v>
      </c>
      <c r="BO283" s="11" t="s">
        <v>115</v>
      </c>
      <c r="BP283" s="9" t="s">
        <v>121</v>
      </c>
      <c r="BQ283" s="11" t="s">
        <v>134</v>
      </c>
      <c r="BR283" s="9" t="s">
        <v>135</v>
      </c>
      <c r="BS283" s="11" t="s">
        <v>105</v>
      </c>
      <c r="BT283" s="9" t="s">
        <v>115</v>
      </c>
      <c r="BU283" s="11" t="s">
        <v>121</v>
      </c>
      <c r="BV283" s="9" t="s">
        <v>134</v>
      </c>
      <c r="BW283" s="11" t="s">
        <v>135</v>
      </c>
      <c r="CC283" s="11" t="s">
        <v>145</v>
      </c>
      <c r="CD283" s="9" t="s">
        <v>135</v>
      </c>
      <c r="CE283" s="20"/>
      <c r="CF283" s="16">
        <f t="shared" si="81"/>
        <v>0</v>
      </c>
      <c r="CG283" s="20"/>
      <c r="CH283" s="16">
        <f t="shared" si="91"/>
        <v>0</v>
      </c>
      <c r="CI283" s="20"/>
      <c r="CJ283" s="16">
        <f t="shared" si="92"/>
        <v>0</v>
      </c>
      <c r="CK283" s="11" t="s">
        <v>1029</v>
      </c>
      <c r="CL283" s="9" t="s">
        <v>336</v>
      </c>
      <c r="CT283" s="12"/>
      <c r="CW283" s="67"/>
      <c r="DC283" s="11" t="s">
        <v>334</v>
      </c>
      <c r="DD283" s="9" t="s">
        <v>195</v>
      </c>
      <c r="DE283" s="11" t="s">
        <v>902</v>
      </c>
      <c r="DH283" s="9" t="s">
        <v>227</v>
      </c>
      <c r="DI283" s="11" t="s">
        <v>135</v>
      </c>
      <c r="DP283" s="12"/>
      <c r="DQ283" s="35" t="str">
        <f t="shared" si="75"/>
        <v>OK</v>
      </c>
      <c r="DZ283" s="9" t="s">
        <v>134</v>
      </c>
      <c r="EA283" s="11" t="s">
        <v>160</v>
      </c>
      <c r="EB283" s="9" t="s">
        <v>1030</v>
      </c>
      <c r="EC283" s="11" t="s">
        <v>1031</v>
      </c>
      <c r="ED283" s="9" t="s">
        <v>1032</v>
      </c>
      <c r="EE283" s="21">
        <v>10000</v>
      </c>
      <c r="EF283" s="9" t="s">
        <v>446</v>
      </c>
      <c r="EH283" s="9" t="s">
        <v>161</v>
      </c>
      <c r="EL283" s="12"/>
      <c r="EN283" s="9" t="s">
        <v>250</v>
      </c>
      <c r="EO283" s="11" t="s">
        <v>135</v>
      </c>
      <c r="EW283" s="10" t="s">
        <v>269</v>
      </c>
      <c r="EX283" s="9" t="s">
        <v>1031</v>
      </c>
      <c r="EY283" s="11" t="s">
        <v>361</v>
      </c>
      <c r="EZ283" s="9" t="s">
        <v>1025</v>
      </c>
      <c r="FA283" s="11" t="s">
        <v>360</v>
      </c>
      <c r="FR283" s="16" t="str">
        <f t="shared" si="90"/>
        <v>PR</v>
      </c>
      <c r="FS283" s="11" t="s">
        <v>1033</v>
      </c>
      <c r="FT283" s="9" t="s">
        <v>276</v>
      </c>
      <c r="FU283" s="11" t="s">
        <v>276</v>
      </c>
      <c r="FV283" s="9" t="s">
        <v>193</v>
      </c>
      <c r="GD283" s="9" t="s">
        <v>209</v>
      </c>
      <c r="GF283" s="9"/>
      <c r="GH283" s="9"/>
      <c r="GI283" s="11" t="s">
        <v>135</v>
      </c>
      <c r="GP283" s="12"/>
      <c r="GQ283" s="22" t="str">
        <f t="shared" si="86"/>
        <v>OK</v>
      </c>
      <c r="GZ283" s="9" t="s">
        <v>134</v>
      </c>
      <c r="HA283" s="11" t="s">
        <v>160</v>
      </c>
      <c r="HB283" s="9" t="s">
        <v>1030</v>
      </c>
      <c r="HC283" s="11" t="s">
        <v>1031</v>
      </c>
      <c r="HD283" s="9" t="s">
        <v>1032</v>
      </c>
      <c r="HE283" s="21">
        <v>10000</v>
      </c>
      <c r="HF283" s="17" t="str">
        <f t="shared" si="87"/>
        <v>OK</v>
      </c>
      <c r="HG283" s="11" t="s">
        <v>446</v>
      </c>
      <c r="HM283" s="21"/>
      <c r="HN283" s="17" t="str">
        <f t="shared" si="88"/>
        <v>OK</v>
      </c>
      <c r="HQ283" s="11" t="s">
        <v>135</v>
      </c>
      <c r="HY283" s="19" t="str">
        <f t="shared" si="89"/>
        <v>OK</v>
      </c>
      <c r="HZ283" s="9" t="s">
        <v>134</v>
      </c>
      <c r="IA283" s="11" t="s">
        <v>270</v>
      </c>
      <c r="ID283" s="9" t="s">
        <v>209</v>
      </c>
      <c r="IE283" s="11" t="s">
        <v>134</v>
      </c>
      <c r="IF283" s="23">
        <v>41843</v>
      </c>
      <c r="IG283" s="23">
        <v>41843</v>
      </c>
      <c r="IH283" s="23"/>
      <c r="II283" s="23">
        <v>41854</v>
      </c>
      <c r="IJ283" s="23">
        <v>41863</v>
      </c>
      <c r="IK283" s="23">
        <v>41935</v>
      </c>
    </row>
    <row r="284" spans="1:245" x14ac:dyDescent="0.25">
      <c r="A284" s="8" t="s">
        <v>979</v>
      </c>
      <c r="B284" s="9" t="s">
        <v>72</v>
      </c>
      <c r="C284" s="55">
        <v>4106902</v>
      </c>
      <c r="D284" s="9" t="s">
        <v>1035</v>
      </c>
      <c r="E284" s="10" t="s">
        <v>83</v>
      </c>
      <c r="F284" s="9" t="s">
        <v>98</v>
      </c>
      <c r="G284" s="10" t="s">
        <v>646</v>
      </c>
      <c r="H284" s="9" t="s">
        <v>1036</v>
      </c>
      <c r="J284" s="9" t="s">
        <v>1036</v>
      </c>
      <c r="K284" s="11" t="s">
        <v>85</v>
      </c>
      <c r="AH284" s="33">
        <f t="shared" si="85"/>
        <v>2</v>
      </c>
      <c r="AI284" s="11" t="s">
        <v>1037</v>
      </c>
      <c r="AJ284" s="9" t="s">
        <v>90</v>
      </c>
      <c r="AO284" s="11" t="s">
        <v>1038</v>
      </c>
      <c r="AP284" s="9" t="s">
        <v>91</v>
      </c>
      <c r="BM284" s="34">
        <f t="shared" si="76"/>
        <v>2</v>
      </c>
      <c r="BN284" s="9" t="s">
        <v>105</v>
      </c>
      <c r="BP284" s="9" t="s">
        <v>387</v>
      </c>
      <c r="BQ284" s="11" t="s">
        <v>135</v>
      </c>
      <c r="BR284" s="9" t="s">
        <v>135</v>
      </c>
      <c r="BS284" s="11" t="s">
        <v>104</v>
      </c>
      <c r="BT284" s="9" t="s">
        <v>113</v>
      </c>
      <c r="BU284" s="11" t="s">
        <v>387</v>
      </c>
      <c r="BV284" s="9" t="s">
        <v>135</v>
      </c>
      <c r="BW284" s="11" t="s">
        <v>135</v>
      </c>
      <c r="CC284" s="11" t="s">
        <v>145</v>
      </c>
      <c r="CD284" s="9" t="s">
        <v>135</v>
      </c>
      <c r="CE284" s="20"/>
      <c r="CF284" s="16">
        <f t="shared" si="81"/>
        <v>0</v>
      </c>
      <c r="CG284" s="20"/>
      <c r="CH284" s="16">
        <f t="shared" si="91"/>
        <v>0</v>
      </c>
      <c r="CI284" s="20"/>
      <c r="CJ284" s="16">
        <f t="shared" si="92"/>
        <v>0</v>
      </c>
      <c r="CK284" s="11" t="s">
        <v>1034</v>
      </c>
      <c r="CL284" s="9" t="s">
        <v>334</v>
      </c>
      <c r="CM284" s="11" t="s">
        <v>134</v>
      </c>
      <c r="CN284" s="9" t="s">
        <v>161</v>
      </c>
      <c r="CT284" s="12"/>
      <c r="CU284" s="11" t="s">
        <v>173</v>
      </c>
      <c r="CW284" s="67"/>
      <c r="CZ284" s="9" t="s">
        <v>184</v>
      </c>
      <c r="DA284" s="11" t="s">
        <v>2057</v>
      </c>
      <c r="DC284" s="11" t="s">
        <v>334</v>
      </c>
      <c r="DD284" s="9" t="s">
        <v>193</v>
      </c>
      <c r="DH284" s="9" t="s">
        <v>209</v>
      </c>
      <c r="DI284" s="11" t="s">
        <v>134</v>
      </c>
      <c r="DJ284" s="9" t="s">
        <v>161</v>
      </c>
      <c r="DP284" s="12"/>
      <c r="DQ284" s="35" t="str">
        <f t="shared" si="75"/>
        <v>OK</v>
      </c>
      <c r="DR284" s="9" t="s">
        <v>173</v>
      </c>
      <c r="DW284" s="11" t="s">
        <v>184</v>
      </c>
      <c r="DX284" s="9" t="s">
        <v>2057</v>
      </c>
      <c r="DZ284" s="9" t="s">
        <v>134</v>
      </c>
      <c r="EA284" s="11" t="s">
        <v>161</v>
      </c>
      <c r="EE284" s="21"/>
      <c r="EG284" s="11" t="s">
        <v>247</v>
      </c>
      <c r="EH284" s="9" t="s">
        <v>161</v>
      </c>
      <c r="EL284" s="12"/>
      <c r="EN284" s="9" t="s">
        <v>250</v>
      </c>
      <c r="EO284" s="11" t="s">
        <v>135</v>
      </c>
      <c r="EW284" s="10" t="s">
        <v>269</v>
      </c>
      <c r="EX284" s="9" t="s">
        <v>1035</v>
      </c>
      <c r="EY284" s="11" t="s">
        <v>361</v>
      </c>
      <c r="EZ284" s="9" t="s">
        <v>1036</v>
      </c>
      <c r="FA284" s="11" t="s">
        <v>361</v>
      </c>
      <c r="FB284" s="9" t="s">
        <v>1037</v>
      </c>
      <c r="FC284" s="11" t="s">
        <v>360</v>
      </c>
      <c r="FD284" s="9" t="s">
        <v>1038</v>
      </c>
      <c r="FE284" s="11" t="s">
        <v>360</v>
      </c>
      <c r="FR284" s="16" t="str">
        <f t="shared" si="90"/>
        <v>PR</v>
      </c>
      <c r="FS284" s="11" t="s">
        <v>1033</v>
      </c>
      <c r="FT284" s="9" t="s">
        <v>276</v>
      </c>
      <c r="FU284" s="11" t="s">
        <v>276</v>
      </c>
      <c r="FV284" s="9" t="s">
        <v>193</v>
      </c>
      <c r="GD284" s="9" t="s">
        <v>209</v>
      </c>
      <c r="GF284" s="9"/>
      <c r="GH284" s="9"/>
      <c r="GI284" s="11" t="s">
        <v>134</v>
      </c>
      <c r="GJ284" s="9" t="s">
        <v>161</v>
      </c>
      <c r="GP284" s="12"/>
      <c r="GQ284" s="22" t="str">
        <f t="shared" si="86"/>
        <v>OK</v>
      </c>
      <c r="GR284" s="9" t="s">
        <v>173</v>
      </c>
      <c r="GW284" s="11" t="s">
        <v>184</v>
      </c>
      <c r="GX284" s="9" t="s">
        <v>2057</v>
      </c>
      <c r="GZ284" s="9" t="s">
        <v>134</v>
      </c>
      <c r="HA284" s="11" t="s">
        <v>161</v>
      </c>
      <c r="HE284" s="21"/>
      <c r="HF284" s="17" t="str">
        <f t="shared" si="87"/>
        <v>OK</v>
      </c>
      <c r="HH284" s="9" t="s">
        <v>247</v>
      </c>
      <c r="HI284" s="11" t="s">
        <v>161</v>
      </c>
      <c r="HM284" s="21"/>
      <c r="HN284" s="17" t="str">
        <f t="shared" si="88"/>
        <v>OK</v>
      </c>
      <c r="HP284" s="9" t="s">
        <v>250</v>
      </c>
      <c r="HQ284" s="11" t="s">
        <v>135</v>
      </c>
      <c r="HY284" s="19" t="str">
        <f t="shared" si="89"/>
        <v>OK</v>
      </c>
      <c r="HZ284" s="9" t="s">
        <v>135</v>
      </c>
      <c r="IE284" s="11" t="s">
        <v>134</v>
      </c>
      <c r="IF284" s="23">
        <v>41846</v>
      </c>
      <c r="IG284" s="23">
        <v>41846</v>
      </c>
      <c r="IH284" s="23">
        <v>41849</v>
      </c>
      <c r="II284" s="23">
        <v>41857</v>
      </c>
      <c r="IJ284" s="23">
        <v>41863</v>
      </c>
      <c r="IK284" s="23">
        <v>41872</v>
      </c>
    </row>
    <row r="285" spans="1:245" x14ac:dyDescent="0.25">
      <c r="A285" s="8" t="s">
        <v>980</v>
      </c>
      <c r="B285" s="9" t="s">
        <v>72</v>
      </c>
      <c r="C285" s="55">
        <v>4106902</v>
      </c>
      <c r="D285" s="9" t="s">
        <v>1030</v>
      </c>
      <c r="E285" s="10" t="s">
        <v>85</v>
      </c>
      <c r="AH285" s="33">
        <f t="shared" si="85"/>
        <v>1</v>
      </c>
      <c r="AI285" s="11" t="s">
        <v>1024</v>
      </c>
      <c r="AJ285" s="9" t="s">
        <v>83</v>
      </c>
      <c r="AK285" s="11" t="s">
        <v>95</v>
      </c>
      <c r="AL285" s="9" t="s">
        <v>484</v>
      </c>
      <c r="AM285" s="11" t="s">
        <v>1025</v>
      </c>
      <c r="BM285" s="34">
        <f t="shared" si="76"/>
        <v>1</v>
      </c>
      <c r="BN285" s="9" t="s">
        <v>104</v>
      </c>
      <c r="BO285" s="11" t="s">
        <v>113</v>
      </c>
      <c r="BP285" s="9" t="s">
        <v>119</v>
      </c>
      <c r="BQ285" s="11" t="s">
        <v>135</v>
      </c>
      <c r="BR285" s="9" t="s">
        <v>135</v>
      </c>
      <c r="CC285" s="11" t="s">
        <v>145</v>
      </c>
      <c r="CD285" s="9" t="s">
        <v>135</v>
      </c>
      <c r="CE285" s="20"/>
      <c r="CF285" s="16">
        <f t="shared" si="81"/>
        <v>0</v>
      </c>
      <c r="CG285" s="20"/>
      <c r="CH285" s="16">
        <f t="shared" si="91"/>
        <v>0</v>
      </c>
      <c r="CI285" s="20"/>
      <c r="CJ285" s="16">
        <f t="shared" si="92"/>
        <v>0</v>
      </c>
      <c r="CK285" s="11" t="s">
        <v>1039</v>
      </c>
      <c r="CL285" s="9" t="s">
        <v>334</v>
      </c>
      <c r="CM285" s="11" t="s">
        <v>134</v>
      </c>
      <c r="CN285" s="9" t="s">
        <v>161</v>
      </c>
      <c r="CT285" s="12"/>
      <c r="CU285" s="11" t="s">
        <v>173</v>
      </c>
      <c r="CW285" s="67"/>
      <c r="CZ285" s="9" t="s">
        <v>1326</v>
      </c>
      <c r="DC285" s="11" t="s">
        <v>334</v>
      </c>
      <c r="DD285" s="9" t="s">
        <v>193</v>
      </c>
      <c r="DH285" s="9" t="s">
        <v>209</v>
      </c>
      <c r="DI285" s="11" t="s">
        <v>134</v>
      </c>
      <c r="DJ285" s="9" t="s">
        <v>161</v>
      </c>
      <c r="DP285" s="12"/>
      <c r="DQ285" s="35" t="str">
        <f t="shared" si="75"/>
        <v>OK</v>
      </c>
      <c r="DR285" s="9" t="s">
        <v>173</v>
      </c>
      <c r="DW285" s="11" t="s">
        <v>1326</v>
      </c>
      <c r="DZ285" s="9" t="s">
        <v>134</v>
      </c>
      <c r="EA285" s="11" t="s">
        <v>161</v>
      </c>
      <c r="EE285" s="21"/>
      <c r="EG285" s="11" t="s">
        <v>973</v>
      </c>
      <c r="EL285" s="12"/>
      <c r="EO285" s="11" t="s">
        <v>135</v>
      </c>
      <c r="EW285" s="10" t="s">
        <v>269</v>
      </c>
      <c r="EX285" s="9" t="s">
        <v>1030</v>
      </c>
      <c r="EY285" s="11" t="s">
        <v>361</v>
      </c>
      <c r="EZ285" s="9" t="s">
        <v>1024</v>
      </c>
      <c r="FA285" s="11" t="s">
        <v>360</v>
      </c>
      <c r="FR285" s="16" t="str">
        <f t="shared" si="90"/>
        <v>PR</v>
      </c>
      <c r="FS285" s="11" t="s">
        <v>1040</v>
      </c>
      <c r="FT285" s="9" t="s">
        <v>276</v>
      </c>
      <c r="FU285" s="11" t="s">
        <v>276</v>
      </c>
      <c r="FV285" s="9" t="s">
        <v>193</v>
      </c>
      <c r="GD285" s="9" t="s">
        <v>209</v>
      </c>
      <c r="GF285" s="9"/>
      <c r="GH285" s="9"/>
      <c r="GI285" s="11" t="s">
        <v>134</v>
      </c>
      <c r="GJ285" s="9" t="s">
        <v>161</v>
      </c>
      <c r="GP285" s="12"/>
      <c r="GQ285" s="22" t="str">
        <f t="shared" si="86"/>
        <v>OK</v>
      </c>
      <c r="GR285" s="9" t="s">
        <v>173</v>
      </c>
      <c r="GW285" s="11" t="s">
        <v>1326</v>
      </c>
      <c r="GZ285" s="9" t="s">
        <v>134</v>
      </c>
      <c r="HA285" s="11" t="s">
        <v>161</v>
      </c>
      <c r="HE285" s="21"/>
      <c r="HF285" s="17" t="str">
        <f t="shared" si="87"/>
        <v>OK</v>
      </c>
      <c r="HH285" s="9" t="s">
        <v>973</v>
      </c>
      <c r="HM285" s="21"/>
      <c r="HN285" s="17" t="str">
        <f t="shared" si="88"/>
        <v>OK</v>
      </c>
      <c r="HQ285" s="11" t="s">
        <v>135</v>
      </c>
      <c r="HY285" s="19" t="str">
        <f t="shared" si="89"/>
        <v>OK</v>
      </c>
      <c r="HZ285" s="9" t="s">
        <v>134</v>
      </c>
      <c r="IA285" s="11" t="s">
        <v>272</v>
      </c>
      <c r="ID285" s="9" t="s">
        <v>209</v>
      </c>
      <c r="IE285" s="11" t="s">
        <v>134</v>
      </c>
      <c r="IF285" s="23">
        <v>41849</v>
      </c>
      <c r="IG285" s="23">
        <v>41849</v>
      </c>
      <c r="IH285" s="23">
        <v>41849</v>
      </c>
      <c r="II285" s="23">
        <v>41854</v>
      </c>
      <c r="IJ285" s="23">
        <v>41863</v>
      </c>
      <c r="IK285" s="23">
        <v>41873</v>
      </c>
    </row>
    <row r="286" spans="1:245" x14ac:dyDescent="0.25">
      <c r="A286" s="8" t="s">
        <v>981</v>
      </c>
      <c r="B286" s="9" t="s">
        <v>72</v>
      </c>
      <c r="C286" s="55">
        <v>4106902</v>
      </c>
      <c r="D286" s="9" t="s">
        <v>1032</v>
      </c>
      <c r="E286" s="10" t="s">
        <v>83</v>
      </c>
      <c r="F286" s="9" t="s">
        <v>95</v>
      </c>
      <c r="G286" s="10" t="s">
        <v>415</v>
      </c>
      <c r="H286" s="9" t="s">
        <v>1030</v>
      </c>
      <c r="J286" s="9" t="s">
        <v>1042</v>
      </c>
      <c r="K286" s="11" t="s">
        <v>83</v>
      </c>
      <c r="L286" s="9" t="s">
        <v>98</v>
      </c>
      <c r="M286" s="11" t="s">
        <v>415</v>
      </c>
      <c r="N286" s="9" t="s">
        <v>2085</v>
      </c>
      <c r="AH286" s="33">
        <f t="shared" si="85"/>
        <v>2</v>
      </c>
      <c r="AI286" s="11" t="s">
        <v>1043</v>
      </c>
      <c r="AJ286" s="9" t="s">
        <v>87</v>
      </c>
      <c r="BM286" s="34">
        <f>COUNTA(AI286,AO286,AU286,BA286,BG286)</f>
        <v>1</v>
      </c>
      <c r="BN286" s="9" t="s">
        <v>105</v>
      </c>
      <c r="BP286" s="9" t="s">
        <v>387</v>
      </c>
      <c r="BQ286" s="11" t="s">
        <v>135</v>
      </c>
      <c r="BR286" s="9" t="s">
        <v>135</v>
      </c>
      <c r="CC286" s="11" t="s">
        <v>145</v>
      </c>
      <c r="CD286" s="9" t="s">
        <v>135</v>
      </c>
      <c r="CE286" s="20"/>
      <c r="CF286" s="16">
        <f t="shared" si="81"/>
        <v>0</v>
      </c>
      <c r="CG286" s="20"/>
      <c r="CH286" s="16">
        <f t="shared" si="91"/>
        <v>0</v>
      </c>
      <c r="CI286" s="20"/>
      <c r="CJ286" s="16">
        <f t="shared" si="92"/>
        <v>0</v>
      </c>
      <c r="CK286" s="11" t="s">
        <v>1041</v>
      </c>
      <c r="CL286" s="9" t="s">
        <v>334</v>
      </c>
      <c r="CM286" s="11" t="s">
        <v>135</v>
      </c>
      <c r="CT286" s="12"/>
      <c r="CU286" s="11" t="s">
        <v>173</v>
      </c>
      <c r="CW286" s="67"/>
      <c r="DC286" s="11" t="s">
        <v>334</v>
      </c>
      <c r="DD286" s="9" t="s">
        <v>193</v>
      </c>
      <c r="DH286" s="9" t="s">
        <v>227</v>
      </c>
      <c r="DI286" s="11" t="s">
        <v>134</v>
      </c>
      <c r="DJ286" s="9" t="s">
        <v>160</v>
      </c>
      <c r="DL286" s="9" t="s">
        <v>1043</v>
      </c>
      <c r="DO286" s="11" t="s">
        <v>134</v>
      </c>
      <c r="DP286" s="12">
        <v>20000</v>
      </c>
      <c r="DQ286" s="35" t="str">
        <f t="shared" ref="DQ286:DQ345" si="93">IF(OR((AND(DH286="Mantém",DP286=CT286)),DH286="Agrava",DH286="Relaxa",DH286="Reverte",DH286="Inaplicável",DJ286="Indefere",DJ286=""),"OK","REVER")</f>
        <v>OK</v>
      </c>
      <c r="DR286" s="9" t="s">
        <v>173</v>
      </c>
      <c r="DT286" s="9" t="s">
        <v>190</v>
      </c>
      <c r="DZ286" s="9" t="s">
        <v>135</v>
      </c>
      <c r="EE286" s="21"/>
      <c r="EL286" s="12"/>
      <c r="EO286" s="11" t="s">
        <v>134</v>
      </c>
      <c r="EP286" s="9" t="s">
        <v>160</v>
      </c>
      <c r="EQ286" s="11" t="s">
        <v>1043</v>
      </c>
      <c r="ET286" s="9" t="s">
        <v>134</v>
      </c>
      <c r="EW286" s="10" t="s">
        <v>269</v>
      </c>
      <c r="EX286" s="9" t="s">
        <v>1043</v>
      </c>
      <c r="EY286" s="11" t="s">
        <v>361</v>
      </c>
      <c r="EZ286" s="9" t="s">
        <v>1032</v>
      </c>
      <c r="FA286" s="11" t="s">
        <v>360</v>
      </c>
      <c r="FB286" s="9" t="s">
        <v>1042</v>
      </c>
      <c r="FC286" s="11" t="s">
        <v>360</v>
      </c>
      <c r="FR286" s="16" t="str">
        <f t="shared" si="90"/>
        <v>PR</v>
      </c>
      <c r="FS286" s="11" t="s">
        <v>1033</v>
      </c>
      <c r="FT286" s="9" t="s">
        <v>276</v>
      </c>
      <c r="FU286" s="11" t="s">
        <v>276</v>
      </c>
      <c r="FV286" s="9" t="s">
        <v>193</v>
      </c>
      <c r="GD286" s="9" t="s">
        <v>209</v>
      </c>
      <c r="GF286" s="9"/>
      <c r="GH286" s="9"/>
      <c r="GI286" s="11" t="s">
        <v>134</v>
      </c>
      <c r="GJ286" s="9" t="s">
        <v>160</v>
      </c>
      <c r="GL286" s="9" t="s">
        <v>1043</v>
      </c>
      <c r="GO286" s="11" t="s">
        <v>134</v>
      </c>
      <c r="GP286" s="12">
        <v>20000</v>
      </c>
      <c r="GQ286" s="22" t="str">
        <f t="shared" si="86"/>
        <v>OK</v>
      </c>
      <c r="GR286" s="9" t="s">
        <v>173</v>
      </c>
      <c r="GT286" s="9" t="s">
        <v>190</v>
      </c>
      <c r="GZ286" s="9" t="s">
        <v>135</v>
      </c>
      <c r="HE286" s="21"/>
      <c r="HF286" s="17" t="str">
        <f t="shared" si="87"/>
        <v>OK</v>
      </c>
      <c r="HM286" s="21"/>
      <c r="HN286" s="17" t="str">
        <f t="shared" si="88"/>
        <v>OK</v>
      </c>
      <c r="HQ286" s="11" t="s">
        <v>134</v>
      </c>
      <c r="HR286" s="9" t="s">
        <v>160</v>
      </c>
      <c r="HS286" s="11" t="s">
        <v>1043</v>
      </c>
      <c r="HV286" s="9" t="s">
        <v>134</v>
      </c>
      <c r="HY286" s="19" t="str">
        <f t="shared" si="89"/>
        <v>OK</v>
      </c>
      <c r="HZ286" s="9" t="s">
        <v>135</v>
      </c>
      <c r="IE286" s="11" t="s">
        <v>134</v>
      </c>
      <c r="IF286" s="23">
        <v>41849</v>
      </c>
      <c r="IG286" s="23">
        <v>41849</v>
      </c>
      <c r="IH286" s="23">
        <v>41851</v>
      </c>
      <c r="II286" s="23">
        <v>41864</v>
      </c>
      <c r="IJ286" s="23">
        <v>41877</v>
      </c>
      <c r="IK286" s="23">
        <v>41878</v>
      </c>
    </row>
    <row r="287" spans="1:245" x14ac:dyDescent="0.25">
      <c r="A287" s="8" t="s">
        <v>982</v>
      </c>
      <c r="B287" s="9" t="s">
        <v>72</v>
      </c>
      <c r="C287" s="55">
        <v>4106902</v>
      </c>
      <c r="D287" s="9" t="s">
        <v>1025</v>
      </c>
      <c r="E287" s="10" t="s">
        <v>85</v>
      </c>
      <c r="AH287" s="33">
        <f t="shared" si="85"/>
        <v>1</v>
      </c>
      <c r="AI287" s="11" t="s">
        <v>1032</v>
      </c>
      <c r="AJ287" s="9" t="s">
        <v>83</v>
      </c>
      <c r="AK287" s="11" t="s">
        <v>95</v>
      </c>
      <c r="AL287" s="9" t="s">
        <v>415</v>
      </c>
      <c r="AM287" s="11" t="s">
        <v>1030</v>
      </c>
      <c r="AO287" s="11" t="s">
        <v>1042</v>
      </c>
      <c r="AP287" s="9" t="s">
        <v>83</v>
      </c>
      <c r="AQ287" s="11" t="s">
        <v>98</v>
      </c>
      <c r="AR287" s="9" t="s">
        <v>415</v>
      </c>
      <c r="AS287" s="11" t="s">
        <v>2085</v>
      </c>
      <c r="BM287" s="34">
        <f t="shared" ref="BM287:BM346" si="94">COUNTA(AI287,AO287,AU287,BA287,BG287)</f>
        <v>2</v>
      </c>
      <c r="BN287" s="9" t="s">
        <v>105</v>
      </c>
      <c r="BP287" s="9" t="s">
        <v>119</v>
      </c>
      <c r="BQ287" s="11" t="s">
        <v>135</v>
      </c>
      <c r="BR287" s="9" t="s">
        <v>135</v>
      </c>
      <c r="CC287" s="11" t="s">
        <v>145</v>
      </c>
      <c r="CD287" s="9" t="s">
        <v>135</v>
      </c>
      <c r="CE287" s="20"/>
      <c r="CF287" s="16">
        <f t="shared" si="81"/>
        <v>0</v>
      </c>
      <c r="CG287" s="20"/>
      <c r="CH287" s="16">
        <f t="shared" si="91"/>
        <v>0</v>
      </c>
      <c r="CI287" s="20"/>
      <c r="CJ287" s="16">
        <f t="shared" si="92"/>
        <v>0</v>
      </c>
      <c r="CK287" s="11" t="s">
        <v>1044</v>
      </c>
      <c r="CL287" s="9" t="s">
        <v>336</v>
      </c>
      <c r="CT287" s="12"/>
      <c r="CW287" s="67"/>
      <c r="DC287" s="11" t="s">
        <v>334</v>
      </c>
      <c r="DD287" s="9" t="s">
        <v>193</v>
      </c>
      <c r="DH287" s="9" t="s">
        <v>227</v>
      </c>
      <c r="DI287" s="11" t="s">
        <v>135</v>
      </c>
      <c r="DP287" s="12"/>
      <c r="DQ287" s="35" t="str">
        <f t="shared" si="93"/>
        <v>OK</v>
      </c>
      <c r="DZ287" s="9" t="s">
        <v>134</v>
      </c>
      <c r="EA287" s="11" t="s">
        <v>160</v>
      </c>
      <c r="EB287" s="9" t="s">
        <v>1032</v>
      </c>
      <c r="EC287" s="11" t="s">
        <v>1042</v>
      </c>
      <c r="EE287" s="21">
        <v>5000</v>
      </c>
      <c r="EF287" s="9" t="s">
        <v>446</v>
      </c>
      <c r="EL287" s="12"/>
      <c r="EO287" s="11" t="s">
        <v>135</v>
      </c>
      <c r="EW287" s="10" t="s">
        <v>269</v>
      </c>
      <c r="EX287" s="9" t="s">
        <v>1032</v>
      </c>
      <c r="EY287" s="11" t="s">
        <v>361</v>
      </c>
      <c r="EZ287" s="9" t="s">
        <v>1042</v>
      </c>
      <c r="FA287" s="11" t="s">
        <v>361</v>
      </c>
      <c r="FB287" s="9" t="s">
        <v>1025</v>
      </c>
      <c r="FC287" s="11" t="s">
        <v>360</v>
      </c>
      <c r="FR287" s="16" t="str">
        <f t="shared" si="90"/>
        <v>PR</v>
      </c>
      <c r="FS287" s="11" t="s">
        <v>1040</v>
      </c>
      <c r="FT287" s="9" t="s">
        <v>277</v>
      </c>
      <c r="FU287" s="11" t="s">
        <v>276</v>
      </c>
      <c r="FV287" s="9" t="s">
        <v>193</v>
      </c>
      <c r="GD287" s="9" t="s">
        <v>1534</v>
      </c>
      <c r="GF287" s="9"/>
      <c r="GH287" s="9"/>
      <c r="GI287" s="11" t="s">
        <v>135</v>
      </c>
      <c r="GP287" s="12"/>
      <c r="GQ287" s="22" t="str">
        <f t="shared" si="86"/>
        <v>OK</v>
      </c>
      <c r="GZ287" s="9" t="s">
        <v>134</v>
      </c>
      <c r="HA287" s="11" t="s">
        <v>160</v>
      </c>
      <c r="HB287" s="9" t="s">
        <v>1042</v>
      </c>
      <c r="HE287" s="21">
        <v>5000</v>
      </c>
      <c r="HF287" s="17" t="str">
        <f t="shared" si="87"/>
        <v>REVER</v>
      </c>
      <c r="HG287" s="11" t="s">
        <v>446</v>
      </c>
      <c r="HM287" s="21"/>
      <c r="HN287" s="17" t="str">
        <f t="shared" si="88"/>
        <v>OK</v>
      </c>
      <c r="HQ287" s="11" t="s">
        <v>135</v>
      </c>
      <c r="HY287" s="19" t="str">
        <f t="shared" si="89"/>
        <v>OK</v>
      </c>
      <c r="HZ287" s="9" t="s">
        <v>134</v>
      </c>
      <c r="IA287" s="11" t="s">
        <v>272</v>
      </c>
      <c r="IB287" s="9" t="s">
        <v>270</v>
      </c>
      <c r="ID287" s="9" t="s">
        <v>209</v>
      </c>
      <c r="IE287" s="11" t="s">
        <v>134</v>
      </c>
      <c r="IF287" s="23">
        <v>41849</v>
      </c>
      <c r="IG287" s="23">
        <v>41849</v>
      </c>
      <c r="IH287" s="23"/>
      <c r="II287" s="23">
        <v>41854</v>
      </c>
      <c r="IJ287" s="23">
        <v>41863</v>
      </c>
      <c r="IK287" s="23">
        <v>42135</v>
      </c>
    </row>
    <row r="288" spans="1:245" x14ac:dyDescent="0.25">
      <c r="A288" s="8" t="s">
        <v>983</v>
      </c>
      <c r="B288" s="9" t="s">
        <v>72</v>
      </c>
      <c r="C288" s="55">
        <v>4106902</v>
      </c>
      <c r="D288" s="9" t="s">
        <v>1024</v>
      </c>
      <c r="E288" s="10" t="s">
        <v>83</v>
      </c>
      <c r="F288" s="9" t="s">
        <v>95</v>
      </c>
      <c r="G288" s="10" t="s">
        <v>484</v>
      </c>
      <c r="H288" s="9" t="s">
        <v>1025</v>
      </c>
      <c r="AH288" s="33">
        <f t="shared" si="85"/>
        <v>1</v>
      </c>
      <c r="AI288" s="11" t="s">
        <v>1032</v>
      </c>
      <c r="AJ288" s="9" t="s">
        <v>83</v>
      </c>
      <c r="AK288" s="11" t="s">
        <v>95</v>
      </c>
      <c r="AL288" s="9" t="s">
        <v>415</v>
      </c>
      <c r="AM288" s="11" t="s">
        <v>1030</v>
      </c>
      <c r="AO288" s="11" t="s">
        <v>1030</v>
      </c>
      <c r="AP288" s="9" t="s">
        <v>85</v>
      </c>
      <c r="AU288" s="11" t="s">
        <v>1045</v>
      </c>
      <c r="AV288" s="9" t="s">
        <v>83</v>
      </c>
      <c r="AW288" s="11" t="s">
        <v>339</v>
      </c>
      <c r="AX288" s="9" t="s">
        <v>685</v>
      </c>
      <c r="AY288" s="11" t="s">
        <v>1030</v>
      </c>
      <c r="BM288" s="34">
        <f t="shared" si="94"/>
        <v>3</v>
      </c>
      <c r="BN288" s="9" t="s">
        <v>110</v>
      </c>
      <c r="BP288" s="9" t="s">
        <v>119</v>
      </c>
      <c r="BQ288" s="11" t="s">
        <v>135</v>
      </c>
      <c r="BR288" s="9" t="s">
        <v>135</v>
      </c>
      <c r="CC288" s="11" t="s">
        <v>145</v>
      </c>
      <c r="CD288" s="9" t="s">
        <v>135</v>
      </c>
      <c r="CE288" s="20"/>
      <c r="CF288" s="16">
        <f t="shared" si="81"/>
        <v>0</v>
      </c>
      <c r="CG288" s="20"/>
      <c r="CH288" s="16">
        <f t="shared" si="91"/>
        <v>0</v>
      </c>
      <c r="CI288" s="20"/>
      <c r="CJ288" s="16">
        <f t="shared" si="92"/>
        <v>0</v>
      </c>
      <c r="CK288" s="11" t="s">
        <v>1046</v>
      </c>
      <c r="CL288" s="9" t="s">
        <v>336</v>
      </c>
      <c r="CT288" s="12"/>
      <c r="CW288" s="67"/>
      <c r="DC288" s="11" t="s">
        <v>334</v>
      </c>
      <c r="DD288" s="9" t="s">
        <v>193</v>
      </c>
      <c r="DH288" s="9" t="s">
        <v>227</v>
      </c>
      <c r="DI288" s="11" t="s">
        <v>135</v>
      </c>
      <c r="DP288" s="12"/>
      <c r="DQ288" s="35" t="str">
        <f t="shared" si="93"/>
        <v>OK</v>
      </c>
      <c r="DZ288" s="9" t="s">
        <v>135</v>
      </c>
      <c r="EE288" s="21"/>
      <c r="EL288" s="12"/>
      <c r="EO288" s="11" t="s">
        <v>134</v>
      </c>
      <c r="EP288" s="9" t="s">
        <v>160</v>
      </c>
      <c r="EQ288" s="11" t="s">
        <v>1032</v>
      </c>
      <c r="ER288" s="9" t="s">
        <v>1030</v>
      </c>
      <c r="ES288" s="11" t="s">
        <v>1045</v>
      </c>
      <c r="ET288" s="9" t="s">
        <v>134</v>
      </c>
      <c r="EW288" s="10" t="s">
        <v>269</v>
      </c>
      <c r="EX288" s="9" t="s">
        <v>1032</v>
      </c>
      <c r="EY288" s="11" t="s">
        <v>361</v>
      </c>
      <c r="EZ288" s="9" t="s">
        <v>1030</v>
      </c>
      <c r="FA288" s="11" t="s">
        <v>361</v>
      </c>
      <c r="FB288" s="9" t="s">
        <v>1045</v>
      </c>
      <c r="FC288" s="11" t="s">
        <v>361</v>
      </c>
      <c r="FD288" s="9" t="s">
        <v>1024</v>
      </c>
      <c r="FE288" s="11" t="s">
        <v>360</v>
      </c>
      <c r="FR288" s="16" t="str">
        <f t="shared" si="90"/>
        <v>PR</v>
      </c>
      <c r="FS288" s="11" t="s">
        <v>1028</v>
      </c>
      <c r="FT288" s="9" t="s">
        <v>276</v>
      </c>
      <c r="FU288" s="11" t="s">
        <v>276</v>
      </c>
      <c r="FV288" s="9" t="s">
        <v>193</v>
      </c>
      <c r="GD288" s="9" t="s">
        <v>209</v>
      </c>
      <c r="GF288" s="9"/>
      <c r="GH288" s="9"/>
      <c r="GI288" s="11" t="s">
        <v>135</v>
      </c>
      <c r="GP288" s="12"/>
      <c r="GQ288" s="22" t="str">
        <f t="shared" si="86"/>
        <v>OK</v>
      </c>
      <c r="GZ288" s="9" t="s">
        <v>135</v>
      </c>
      <c r="HE288" s="21"/>
      <c r="HF288" s="17" t="str">
        <f t="shared" si="87"/>
        <v>OK</v>
      </c>
      <c r="HM288" s="21"/>
      <c r="HN288" s="17" t="str">
        <f t="shared" si="88"/>
        <v>OK</v>
      </c>
      <c r="HQ288" s="11" t="s">
        <v>134</v>
      </c>
      <c r="HR288" s="9" t="s">
        <v>160</v>
      </c>
      <c r="HS288" s="11" t="s">
        <v>1032</v>
      </c>
      <c r="HT288" s="9" t="s">
        <v>1030</v>
      </c>
      <c r="HU288" s="11" t="s">
        <v>1045</v>
      </c>
      <c r="HV288" s="9" t="s">
        <v>134</v>
      </c>
      <c r="HY288" s="19" t="str">
        <f t="shared" si="89"/>
        <v>OK</v>
      </c>
      <c r="HZ288" s="9" t="s">
        <v>134</v>
      </c>
      <c r="IA288" s="11" t="s">
        <v>272</v>
      </c>
      <c r="ID288" s="9" t="s">
        <v>209</v>
      </c>
      <c r="IE288" s="11" t="s">
        <v>134</v>
      </c>
      <c r="IF288" s="23">
        <v>41849</v>
      </c>
      <c r="IG288" s="23">
        <v>41849</v>
      </c>
      <c r="IH288" s="23"/>
      <c r="II288" s="23">
        <v>41854</v>
      </c>
      <c r="IJ288" s="23">
        <v>41870</v>
      </c>
      <c r="IK288" s="23">
        <v>41877</v>
      </c>
    </row>
    <row r="289" spans="1:245" x14ac:dyDescent="0.25">
      <c r="A289" s="8" t="s">
        <v>984</v>
      </c>
      <c r="B289" s="9" t="s">
        <v>72</v>
      </c>
      <c r="C289" s="55">
        <v>4106902</v>
      </c>
      <c r="D289" s="9" t="s">
        <v>1025</v>
      </c>
      <c r="E289" s="10" t="s">
        <v>85</v>
      </c>
      <c r="AH289" s="33">
        <f t="shared" si="85"/>
        <v>1</v>
      </c>
      <c r="AI289" s="11" t="s">
        <v>1032</v>
      </c>
      <c r="AJ289" s="9" t="s">
        <v>83</v>
      </c>
      <c r="AK289" s="11" t="s">
        <v>95</v>
      </c>
      <c r="AL289" s="9" t="s">
        <v>415</v>
      </c>
      <c r="AM289" s="11" t="s">
        <v>1030</v>
      </c>
      <c r="AO289" s="11" t="s">
        <v>1045</v>
      </c>
      <c r="AP289" s="9" t="s">
        <v>83</v>
      </c>
      <c r="AQ289" s="11" t="s">
        <v>339</v>
      </c>
      <c r="AR289" s="9" t="s">
        <v>685</v>
      </c>
      <c r="AS289" s="11" t="s">
        <v>1030</v>
      </c>
      <c r="BM289" s="34">
        <f t="shared" si="94"/>
        <v>2</v>
      </c>
      <c r="BN289" s="9" t="s">
        <v>104</v>
      </c>
      <c r="BO289" s="11" t="s">
        <v>114</v>
      </c>
      <c r="BP289" s="9" t="s">
        <v>121</v>
      </c>
      <c r="BQ289" s="11" t="s">
        <v>135</v>
      </c>
      <c r="BR289" s="9" t="s">
        <v>135</v>
      </c>
      <c r="BS289" s="11" t="s">
        <v>110</v>
      </c>
      <c r="BU289" s="11" t="s">
        <v>121</v>
      </c>
      <c r="BV289" s="9" t="s">
        <v>135</v>
      </c>
      <c r="BW289" s="11" t="s">
        <v>135</v>
      </c>
      <c r="CC289" s="11" t="s">
        <v>145</v>
      </c>
      <c r="CD289" s="9" t="s">
        <v>135</v>
      </c>
      <c r="CE289" s="20"/>
      <c r="CF289" s="16">
        <f t="shared" si="81"/>
        <v>0</v>
      </c>
      <c r="CG289" s="20"/>
      <c r="CH289" s="16">
        <f t="shared" si="91"/>
        <v>0</v>
      </c>
      <c r="CI289" s="20"/>
      <c r="CJ289" s="16">
        <f t="shared" si="92"/>
        <v>0</v>
      </c>
      <c r="CK289" s="11" t="s">
        <v>1047</v>
      </c>
      <c r="CL289" s="9" t="s">
        <v>334</v>
      </c>
      <c r="CM289" s="11" t="s">
        <v>134</v>
      </c>
      <c r="CN289" s="9" t="s">
        <v>161</v>
      </c>
      <c r="CT289" s="12"/>
      <c r="CW289" s="67"/>
      <c r="CZ289" s="9" t="s">
        <v>189</v>
      </c>
      <c r="DC289" s="11" t="s">
        <v>334</v>
      </c>
      <c r="DD289" s="9" t="s">
        <v>193</v>
      </c>
      <c r="DH289" s="9" t="s">
        <v>225</v>
      </c>
      <c r="DI289" s="11" t="s">
        <v>134</v>
      </c>
      <c r="DJ289" s="9" t="s">
        <v>160</v>
      </c>
      <c r="DK289" s="11">
        <v>24</v>
      </c>
      <c r="DL289" s="9" t="s">
        <v>1032</v>
      </c>
      <c r="DM289" s="11" t="s">
        <v>1045</v>
      </c>
      <c r="DO289" s="11" t="s">
        <v>134</v>
      </c>
      <c r="DP289" s="12">
        <v>5000</v>
      </c>
      <c r="DQ289" s="35" t="str">
        <f t="shared" si="93"/>
        <v>OK</v>
      </c>
      <c r="DR289" s="9" t="s">
        <v>173</v>
      </c>
      <c r="DT289" s="9" t="s">
        <v>191</v>
      </c>
      <c r="DZ289" s="9" t="s">
        <v>134</v>
      </c>
      <c r="EA289" s="11" t="s">
        <v>160</v>
      </c>
      <c r="EB289" s="9" t="s">
        <v>1032</v>
      </c>
      <c r="EC289" s="11" t="s">
        <v>1045</v>
      </c>
      <c r="EE289" s="21">
        <v>5000</v>
      </c>
      <c r="EF289" s="9" t="s">
        <v>2077</v>
      </c>
      <c r="EL289" s="12"/>
      <c r="EO289" s="11" t="s">
        <v>135</v>
      </c>
      <c r="EW289" s="10" t="s">
        <v>269</v>
      </c>
      <c r="EX289" s="9" t="s">
        <v>1032</v>
      </c>
      <c r="EY289" s="11" t="s">
        <v>361</v>
      </c>
      <c r="EZ289" s="9" t="s">
        <v>1045</v>
      </c>
      <c r="FA289" s="11" t="s">
        <v>361</v>
      </c>
      <c r="FB289" s="9" t="s">
        <v>1025</v>
      </c>
      <c r="FC289" s="11" t="s">
        <v>360</v>
      </c>
      <c r="FR289" s="16" t="str">
        <f t="shared" si="90"/>
        <v>PR</v>
      </c>
      <c r="FS289" s="11" t="s">
        <v>1033</v>
      </c>
      <c r="FT289" s="9" t="s">
        <v>277</v>
      </c>
      <c r="FU289" s="11" t="s">
        <v>276</v>
      </c>
      <c r="FV289" s="9" t="s">
        <v>193</v>
      </c>
      <c r="GD289" s="9" t="s">
        <v>209</v>
      </c>
      <c r="GF289" s="9"/>
      <c r="GH289" s="9"/>
      <c r="GI289" s="11" t="s">
        <v>134</v>
      </c>
      <c r="GJ289" s="9" t="s">
        <v>160</v>
      </c>
      <c r="GK289" s="11">
        <v>24</v>
      </c>
      <c r="GL289" s="9" t="s">
        <v>1032</v>
      </c>
      <c r="GM289" s="11" t="s">
        <v>1045</v>
      </c>
      <c r="GO289" s="11" t="s">
        <v>134</v>
      </c>
      <c r="GP289" s="12">
        <v>5000</v>
      </c>
      <c r="GQ289" s="22" t="str">
        <f t="shared" si="86"/>
        <v>OK</v>
      </c>
      <c r="GR289" s="9" t="s">
        <v>173</v>
      </c>
      <c r="GT289" s="9" t="s">
        <v>191</v>
      </c>
      <c r="GZ289" s="9" t="s">
        <v>134</v>
      </c>
      <c r="HA289" s="11" t="s">
        <v>160</v>
      </c>
      <c r="HB289" s="9" t="s">
        <v>1032</v>
      </c>
      <c r="HC289" s="11" t="s">
        <v>1045</v>
      </c>
      <c r="HE289" s="21">
        <v>5000</v>
      </c>
      <c r="HF289" s="17" t="str">
        <f t="shared" si="87"/>
        <v>OK</v>
      </c>
      <c r="HG289" s="11" t="s">
        <v>2077</v>
      </c>
      <c r="HM289" s="21"/>
      <c r="HN289" s="17" t="str">
        <f t="shared" si="88"/>
        <v>OK</v>
      </c>
      <c r="HQ289" s="11" t="s">
        <v>135</v>
      </c>
      <c r="HY289" s="19" t="str">
        <f t="shared" si="89"/>
        <v>OK</v>
      </c>
      <c r="HZ289" s="9" t="s">
        <v>134</v>
      </c>
      <c r="IA289" s="11" t="s">
        <v>272</v>
      </c>
      <c r="IB289" s="9" t="s">
        <v>270</v>
      </c>
      <c r="IC289" s="11" t="s">
        <v>271</v>
      </c>
      <c r="ID289" s="9" t="s">
        <v>225</v>
      </c>
      <c r="IE289" s="11" t="s">
        <v>135</v>
      </c>
      <c r="IF289" s="23">
        <v>41851</v>
      </c>
      <c r="IG289" s="23">
        <v>41851</v>
      </c>
      <c r="IH289" s="23">
        <v>41852</v>
      </c>
      <c r="II289" s="23">
        <v>41869</v>
      </c>
      <c r="IJ289" s="23">
        <v>41894</v>
      </c>
      <c r="IK289" s="23"/>
    </row>
    <row r="290" spans="1:245" x14ac:dyDescent="0.25">
      <c r="A290" s="8" t="s">
        <v>985</v>
      </c>
      <c r="B290" s="9" t="s">
        <v>72</v>
      </c>
      <c r="C290" s="55">
        <v>4106902</v>
      </c>
      <c r="D290" s="9" t="s">
        <v>415</v>
      </c>
      <c r="E290" s="10" t="s">
        <v>84</v>
      </c>
      <c r="AH290" s="33">
        <f t="shared" si="85"/>
        <v>1</v>
      </c>
      <c r="AI290" s="11" t="s">
        <v>1048</v>
      </c>
      <c r="AJ290" s="9" t="s">
        <v>83</v>
      </c>
      <c r="AK290" s="11" t="s">
        <v>97</v>
      </c>
      <c r="AL290" s="9" t="s">
        <v>413</v>
      </c>
      <c r="AM290" s="11" t="s">
        <v>1049</v>
      </c>
      <c r="AO290" s="11" t="s">
        <v>1050</v>
      </c>
      <c r="AP290" s="9" t="s">
        <v>87</v>
      </c>
      <c r="BM290" s="34">
        <f t="shared" si="94"/>
        <v>2</v>
      </c>
      <c r="BN290" s="9" t="s">
        <v>107</v>
      </c>
      <c r="BP290" s="9" t="s">
        <v>387</v>
      </c>
      <c r="BQ290" s="11" t="s">
        <v>135</v>
      </c>
      <c r="BR290" s="9" t="s">
        <v>135</v>
      </c>
      <c r="CC290" s="11" t="s">
        <v>145</v>
      </c>
      <c r="CD290" s="9" t="s">
        <v>135</v>
      </c>
      <c r="CE290" s="20"/>
      <c r="CF290" s="16">
        <f t="shared" si="81"/>
        <v>0</v>
      </c>
      <c r="CG290" s="20"/>
      <c r="CH290" s="16">
        <f t="shared" si="91"/>
        <v>0</v>
      </c>
      <c r="CI290" s="20"/>
      <c r="CJ290" s="16">
        <f t="shared" si="92"/>
        <v>0</v>
      </c>
      <c r="CK290" s="11" t="s">
        <v>1047</v>
      </c>
      <c r="CL290" s="9" t="s">
        <v>334</v>
      </c>
      <c r="CM290" s="11" t="s">
        <v>134</v>
      </c>
      <c r="CN290" s="9" t="s">
        <v>160</v>
      </c>
      <c r="CO290" s="11">
        <v>24</v>
      </c>
      <c r="CP290" s="9" t="s">
        <v>1050</v>
      </c>
      <c r="CS290" s="11" t="s">
        <v>135</v>
      </c>
      <c r="CT290" s="12"/>
      <c r="CU290" s="11" t="s">
        <v>173</v>
      </c>
      <c r="CW290" s="67" t="s">
        <v>189</v>
      </c>
      <c r="DC290" s="11" t="s">
        <v>334</v>
      </c>
      <c r="DD290" s="9" t="s">
        <v>193</v>
      </c>
      <c r="DH290" s="9" t="s">
        <v>209</v>
      </c>
      <c r="DI290" s="11" t="s">
        <v>134</v>
      </c>
      <c r="DJ290" s="9" t="s">
        <v>160</v>
      </c>
      <c r="DK290" s="11">
        <v>24</v>
      </c>
      <c r="DL290" s="9" t="s">
        <v>1050</v>
      </c>
      <c r="DO290" s="11" t="s">
        <v>135</v>
      </c>
      <c r="DP290" s="12"/>
      <c r="DQ290" s="35" t="str">
        <f t="shared" si="93"/>
        <v>OK</v>
      </c>
      <c r="DR290" s="9" t="s">
        <v>173</v>
      </c>
      <c r="DT290" s="9" t="s">
        <v>185</v>
      </c>
      <c r="DZ290" s="9" t="s">
        <v>134</v>
      </c>
      <c r="EA290" s="11" t="s">
        <v>160</v>
      </c>
      <c r="EB290" s="9" t="s">
        <v>1050</v>
      </c>
      <c r="EE290" s="21">
        <v>15000</v>
      </c>
      <c r="EF290" s="9" t="s">
        <v>248</v>
      </c>
      <c r="EL290" s="12"/>
      <c r="EO290" s="11" t="s">
        <v>135</v>
      </c>
      <c r="EW290" s="10" t="s">
        <v>269</v>
      </c>
      <c r="EX290" s="9" t="s">
        <v>415</v>
      </c>
      <c r="EY290" s="11" t="s">
        <v>361</v>
      </c>
      <c r="EZ290" s="9" t="s">
        <v>1048</v>
      </c>
      <c r="FA290" s="11" t="s">
        <v>360</v>
      </c>
      <c r="FB290" s="9" t="s">
        <v>1050</v>
      </c>
      <c r="FC290" s="11" t="s">
        <v>360</v>
      </c>
      <c r="FD290" s="9" t="s">
        <v>1050</v>
      </c>
      <c r="FE290" s="11" t="s">
        <v>362</v>
      </c>
      <c r="FF290" s="9" t="s">
        <v>415</v>
      </c>
      <c r="FG290" s="11" t="s">
        <v>360</v>
      </c>
      <c r="FR290" s="16" t="str">
        <f t="shared" si="90"/>
        <v>PR</v>
      </c>
      <c r="FS290" s="11" t="s">
        <v>1028</v>
      </c>
      <c r="FT290" s="9" t="s">
        <v>277</v>
      </c>
      <c r="FU290" s="11" t="s">
        <v>276</v>
      </c>
      <c r="FV290" s="9" t="s">
        <v>195</v>
      </c>
      <c r="FX290" s="9" t="s">
        <v>276</v>
      </c>
      <c r="FY290" s="11" t="s">
        <v>193</v>
      </c>
      <c r="GD290" s="9" t="s">
        <v>1535</v>
      </c>
      <c r="GF290" s="9"/>
      <c r="GH290" s="9"/>
      <c r="GI290" s="11" t="s">
        <v>134</v>
      </c>
      <c r="GJ290" s="9" t="s">
        <v>160</v>
      </c>
      <c r="GK290" s="11">
        <v>24</v>
      </c>
      <c r="GL290" s="9" t="s">
        <v>1050</v>
      </c>
      <c r="GO290" s="11" t="s">
        <v>135</v>
      </c>
      <c r="GP290" s="12"/>
      <c r="GQ290" s="22" t="str">
        <f t="shared" si="86"/>
        <v>OK</v>
      </c>
      <c r="GR290" s="9" t="s">
        <v>173</v>
      </c>
      <c r="GT290" s="9" t="s">
        <v>185</v>
      </c>
      <c r="GZ290" s="9" t="s">
        <v>134</v>
      </c>
      <c r="HA290" s="11" t="s">
        <v>160</v>
      </c>
      <c r="HB290" s="9" t="s">
        <v>1048</v>
      </c>
      <c r="HC290" s="11" t="s">
        <v>1050</v>
      </c>
      <c r="HE290" s="21">
        <v>15000</v>
      </c>
      <c r="HF290" s="17" t="str">
        <f t="shared" si="87"/>
        <v>REVER</v>
      </c>
      <c r="HG290" s="11" t="s">
        <v>248</v>
      </c>
      <c r="HM290" s="21"/>
      <c r="HN290" s="17" t="str">
        <f t="shared" si="88"/>
        <v>OK</v>
      </c>
      <c r="HQ290" s="11" t="s">
        <v>135</v>
      </c>
      <c r="HY290" s="19" t="str">
        <f t="shared" si="89"/>
        <v>OK</v>
      </c>
      <c r="HZ290" s="9" t="s">
        <v>134</v>
      </c>
      <c r="IA290" s="11" t="s">
        <v>272</v>
      </c>
      <c r="IB290" s="9" t="s">
        <v>270</v>
      </c>
      <c r="IC290" s="11" t="s">
        <v>271</v>
      </c>
      <c r="ID290" s="9" t="s">
        <v>209</v>
      </c>
      <c r="IE290" s="11" t="s">
        <v>135</v>
      </c>
      <c r="IF290" s="23">
        <v>41851</v>
      </c>
      <c r="IG290" s="23">
        <v>41851</v>
      </c>
      <c r="IH290" s="23">
        <v>41852</v>
      </c>
      <c r="II290" s="23">
        <v>41869</v>
      </c>
      <c r="IJ290" s="23">
        <v>41893</v>
      </c>
      <c r="IK290" s="23"/>
    </row>
    <row r="291" spans="1:245" x14ac:dyDescent="0.25">
      <c r="A291" s="8" t="s">
        <v>986</v>
      </c>
      <c r="B291" s="9" t="s">
        <v>72</v>
      </c>
      <c r="C291" s="55">
        <v>4106902</v>
      </c>
      <c r="D291" s="9" t="s">
        <v>1025</v>
      </c>
      <c r="E291" s="10" t="s">
        <v>85</v>
      </c>
      <c r="AH291" s="33">
        <f t="shared" si="85"/>
        <v>1</v>
      </c>
      <c r="AI291" s="11" t="s">
        <v>1052</v>
      </c>
      <c r="AJ291" s="9" t="s">
        <v>83</v>
      </c>
      <c r="AK291" s="11" t="s">
        <v>95</v>
      </c>
      <c r="AL291" s="9" t="s">
        <v>413</v>
      </c>
      <c r="AM291" s="11" t="s">
        <v>1023</v>
      </c>
      <c r="AO291" s="11" t="s">
        <v>1053</v>
      </c>
      <c r="AP291" s="9" t="s">
        <v>83</v>
      </c>
      <c r="AQ291" s="11" t="s">
        <v>339</v>
      </c>
      <c r="AR291" s="9" t="s">
        <v>504</v>
      </c>
      <c r="AS291" s="11" t="s">
        <v>1023</v>
      </c>
      <c r="AU291" s="11" t="s">
        <v>905</v>
      </c>
      <c r="AV291" s="9" t="s">
        <v>905</v>
      </c>
      <c r="BA291" s="11" t="s">
        <v>2054</v>
      </c>
      <c r="BB291" s="9" t="s">
        <v>905</v>
      </c>
      <c r="BG291" s="11" t="s">
        <v>1055</v>
      </c>
      <c r="BH291" s="9" t="s">
        <v>905</v>
      </c>
      <c r="BM291" s="34">
        <f t="shared" si="94"/>
        <v>5</v>
      </c>
      <c r="BN291" s="9" t="s">
        <v>104</v>
      </c>
      <c r="BO291" s="11" t="s">
        <v>114</v>
      </c>
      <c r="BP291" s="9" t="s">
        <v>387</v>
      </c>
      <c r="BQ291" s="11" t="s">
        <v>135</v>
      </c>
      <c r="BR291" s="9" t="s">
        <v>135</v>
      </c>
      <c r="CC291" s="11" t="s">
        <v>145</v>
      </c>
      <c r="CD291" s="9" t="s">
        <v>135</v>
      </c>
      <c r="CE291" s="20"/>
      <c r="CF291" s="16">
        <f t="shared" si="81"/>
        <v>0</v>
      </c>
      <c r="CG291" s="20"/>
      <c r="CH291" s="16">
        <f t="shared" si="91"/>
        <v>0</v>
      </c>
      <c r="CI291" s="20"/>
      <c r="CJ291" s="16">
        <f t="shared" si="92"/>
        <v>0</v>
      </c>
      <c r="CK291" s="11" t="s">
        <v>1051</v>
      </c>
      <c r="CL291" s="9" t="s">
        <v>334</v>
      </c>
      <c r="CM291" s="11" t="s">
        <v>134</v>
      </c>
      <c r="CN291" s="9" t="s">
        <v>161</v>
      </c>
      <c r="CT291" s="12"/>
      <c r="CU291" s="11" t="s">
        <v>173</v>
      </c>
      <c r="CW291" s="67"/>
      <c r="CZ291" s="9" t="s">
        <v>189</v>
      </c>
      <c r="DC291" s="11" t="s">
        <v>334</v>
      </c>
      <c r="DD291" s="9" t="s">
        <v>193</v>
      </c>
      <c r="DH291" s="9" t="s">
        <v>209</v>
      </c>
      <c r="DI291" s="11" t="s">
        <v>134</v>
      </c>
      <c r="DJ291" s="9" t="s">
        <v>161</v>
      </c>
      <c r="DP291" s="12"/>
      <c r="DQ291" s="35" t="str">
        <f t="shared" si="93"/>
        <v>OK</v>
      </c>
      <c r="DR291" s="9" t="s">
        <v>173</v>
      </c>
      <c r="DW291" s="11" t="s">
        <v>189</v>
      </c>
      <c r="DZ291" s="9" t="s">
        <v>134</v>
      </c>
      <c r="EA291" s="11" t="s">
        <v>161</v>
      </c>
      <c r="EE291" s="21"/>
      <c r="EG291" s="11" t="s">
        <v>189</v>
      </c>
      <c r="EL291" s="12"/>
      <c r="EO291" s="11" t="s">
        <v>135</v>
      </c>
      <c r="EW291" s="10" t="s">
        <v>269</v>
      </c>
      <c r="EX291" s="9" t="s">
        <v>1025</v>
      </c>
      <c r="EY291" s="11" t="s">
        <v>361</v>
      </c>
      <c r="EZ291" s="9" t="s">
        <v>1052</v>
      </c>
      <c r="FA291" s="11" t="s">
        <v>360</v>
      </c>
      <c r="FB291" s="9" t="s">
        <v>1053</v>
      </c>
      <c r="FC291" s="11" t="s">
        <v>360</v>
      </c>
      <c r="FD291" s="9" t="s">
        <v>905</v>
      </c>
      <c r="FE291" s="11" t="s">
        <v>360</v>
      </c>
      <c r="FF291" s="9" t="s">
        <v>1054</v>
      </c>
      <c r="FG291" s="11" t="s">
        <v>360</v>
      </c>
      <c r="FH291" s="9" t="s">
        <v>1055</v>
      </c>
      <c r="FI291" s="11" t="s">
        <v>360</v>
      </c>
      <c r="FR291" s="16" t="str">
        <f t="shared" si="90"/>
        <v>PR</v>
      </c>
      <c r="FS291" s="11" t="s">
        <v>1056</v>
      </c>
      <c r="FT291" s="9" t="s">
        <v>276</v>
      </c>
      <c r="FU291" s="11" t="s">
        <v>276</v>
      </c>
      <c r="FV291" s="9" t="s">
        <v>193</v>
      </c>
      <c r="GD291" s="9" t="s">
        <v>209</v>
      </c>
      <c r="GF291" s="9"/>
      <c r="GH291" s="9"/>
      <c r="GI291" s="11" t="s">
        <v>134</v>
      </c>
      <c r="GJ291" s="9" t="s">
        <v>161</v>
      </c>
      <c r="GP291" s="12"/>
      <c r="GQ291" s="22" t="str">
        <f t="shared" si="86"/>
        <v>OK</v>
      </c>
      <c r="GR291" s="9" t="s">
        <v>173</v>
      </c>
      <c r="GW291" s="11" t="s">
        <v>189</v>
      </c>
      <c r="GZ291" s="9" t="s">
        <v>134</v>
      </c>
      <c r="HA291" s="11" t="s">
        <v>161</v>
      </c>
      <c r="HE291" s="21"/>
      <c r="HF291" s="17" t="str">
        <f t="shared" si="87"/>
        <v>OK</v>
      </c>
      <c r="HH291" s="9" t="s">
        <v>189</v>
      </c>
      <c r="HM291" s="21"/>
      <c r="HN291" s="17" t="str">
        <f t="shared" si="88"/>
        <v>OK</v>
      </c>
      <c r="HQ291" s="11" t="s">
        <v>135</v>
      </c>
      <c r="HY291" s="19" t="str">
        <f t="shared" si="89"/>
        <v>OK</v>
      </c>
      <c r="HZ291" s="9" t="s">
        <v>134</v>
      </c>
      <c r="IA291" s="11" t="s">
        <v>270</v>
      </c>
      <c r="ID291" s="9" t="s">
        <v>209</v>
      </c>
      <c r="IE291" s="11" t="s">
        <v>134</v>
      </c>
      <c r="IF291" s="23">
        <v>41852</v>
      </c>
      <c r="IG291" s="23">
        <v>41852</v>
      </c>
      <c r="IH291" s="23">
        <v>41853</v>
      </c>
      <c r="II291" s="23">
        <v>41879</v>
      </c>
      <c r="IJ291" s="23">
        <v>41901</v>
      </c>
      <c r="IK291" s="23">
        <v>42170</v>
      </c>
    </row>
    <row r="292" spans="1:245" x14ac:dyDescent="0.25">
      <c r="A292" s="8" t="s">
        <v>987</v>
      </c>
      <c r="B292" s="9" t="s">
        <v>72</v>
      </c>
      <c r="C292" s="55">
        <v>4106902</v>
      </c>
      <c r="D292" s="9" t="s">
        <v>1024</v>
      </c>
      <c r="E292" s="10" t="s">
        <v>83</v>
      </c>
      <c r="F292" s="9" t="s">
        <v>95</v>
      </c>
      <c r="G292" s="10" t="s">
        <v>484</v>
      </c>
      <c r="H292" s="9" t="s">
        <v>1025</v>
      </c>
      <c r="AH292" s="33">
        <f t="shared" si="85"/>
        <v>1</v>
      </c>
      <c r="AI292" s="11" t="s">
        <v>1032</v>
      </c>
      <c r="AJ292" s="9" t="s">
        <v>83</v>
      </c>
      <c r="AK292" s="11" t="s">
        <v>95</v>
      </c>
      <c r="AL292" s="9" t="s">
        <v>415</v>
      </c>
      <c r="AM292" s="11" t="s">
        <v>1030</v>
      </c>
      <c r="AO292" s="11" t="s">
        <v>1045</v>
      </c>
      <c r="AP292" s="9" t="s">
        <v>83</v>
      </c>
      <c r="AQ292" s="11" t="s">
        <v>339</v>
      </c>
      <c r="AR292" s="9" t="s">
        <v>685</v>
      </c>
      <c r="AS292" s="11" t="s">
        <v>1030</v>
      </c>
      <c r="AU292" s="11" t="s">
        <v>1058</v>
      </c>
      <c r="AV292" s="9" t="s">
        <v>91</v>
      </c>
      <c r="BM292" s="34">
        <f t="shared" si="94"/>
        <v>3</v>
      </c>
      <c r="BN292" s="9" t="s">
        <v>110</v>
      </c>
      <c r="BP292" s="9" t="s">
        <v>119</v>
      </c>
      <c r="BQ292" s="11" t="s">
        <v>135</v>
      </c>
      <c r="BR292" s="9" t="s">
        <v>135</v>
      </c>
      <c r="CC292" s="11" t="s">
        <v>145</v>
      </c>
      <c r="CD292" s="9" t="s">
        <v>134</v>
      </c>
      <c r="CE292" s="20" t="s">
        <v>983</v>
      </c>
      <c r="CF292" s="16" t="str">
        <f t="shared" si="81"/>
        <v>Representação</v>
      </c>
      <c r="CG292" s="20"/>
      <c r="CH292" s="16">
        <f t="shared" si="91"/>
        <v>0</v>
      </c>
      <c r="CI292" s="20"/>
      <c r="CJ292" s="16">
        <f t="shared" si="92"/>
        <v>0</v>
      </c>
      <c r="CK292" s="11" t="s">
        <v>1057</v>
      </c>
      <c r="CL292" s="9" t="s">
        <v>334</v>
      </c>
      <c r="CM292" s="11" t="s">
        <v>134</v>
      </c>
      <c r="CN292" s="9" t="s">
        <v>160</v>
      </c>
      <c r="CO292" s="11">
        <v>24</v>
      </c>
      <c r="CP292" s="9" t="s">
        <v>1032</v>
      </c>
      <c r="CQ292" s="11" t="s">
        <v>1045</v>
      </c>
      <c r="CR292" s="9" t="s">
        <v>1058</v>
      </c>
      <c r="CS292" s="11" t="s">
        <v>135</v>
      </c>
      <c r="CT292" s="12"/>
      <c r="CU292" s="11" t="s">
        <v>173</v>
      </c>
      <c r="CW292" s="67" t="s">
        <v>2057</v>
      </c>
      <c r="DC292" s="11" t="s">
        <v>334</v>
      </c>
      <c r="DD292" s="9" t="s">
        <v>193</v>
      </c>
      <c r="DH292" s="9" t="s">
        <v>209</v>
      </c>
      <c r="DI292" s="11" t="s">
        <v>134</v>
      </c>
      <c r="DJ292" s="9" t="s">
        <v>160</v>
      </c>
      <c r="DK292" s="11">
        <v>24</v>
      </c>
      <c r="DL292" s="9" t="s">
        <v>1032</v>
      </c>
      <c r="DM292" s="11" t="s">
        <v>1045</v>
      </c>
      <c r="DN292" s="9" t="s">
        <v>1058</v>
      </c>
      <c r="DO292" s="11" t="s">
        <v>135</v>
      </c>
      <c r="DP292" s="12"/>
      <c r="DQ292" s="35" t="str">
        <f t="shared" si="93"/>
        <v>OK</v>
      </c>
      <c r="DR292" s="9" t="s">
        <v>173</v>
      </c>
      <c r="DT292" s="9" t="s">
        <v>2057</v>
      </c>
      <c r="DZ292" s="9" t="s">
        <v>135</v>
      </c>
      <c r="EE292" s="21"/>
      <c r="EL292" s="12"/>
      <c r="EO292" s="11" t="s">
        <v>135</v>
      </c>
      <c r="EW292" s="10" t="s">
        <v>269</v>
      </c>
      <c r="EX292" s="9" t="s">
        <v>1024</v>
      </c>
      <c r="EY292" s="11" t="s">
        <v>361</v>
      </c>
      <c r="EZ292" s="9" t="s">
        <v>1032</v>
      </c>
      <c r="FA292" s="11" t="s">
        <v>360</v>
      </c>
      <c r="FB292" s="9" t="s">
        <v>1045</v>
      </c>
      <c r="FC292" s="11" t="s">
        <v>360</v>
      </c>
      <c r="FD292" s="9" t="s">
        <v>1058</v>
      </c>
      <c r="FE292" s="11" t="s">
        <v>360</v>
      </c>
      <c r="FF292" s="9" t="s">
        <v>1024</v>
      </c>
      <c r="FG292" s="11" t="s">
        <v>360</v>
      </c>
      <c r="FH292" s="9" t="s">
        <v>1032</v>
      </c>
      <c r="FI292" s="11" t="s">
        <v>362</v>
      </c>
      <c r="FJ292" s="9" t="s">
        <v>1045</v>
      </c>
      <c r="FK292" s="11" t="s">
        <v>362</v>
      </c>
      <c r="FL292" s="9" t="s">
        <v>1058</v>
      </c>
      <c r="FM292" s="11" t="s">
        <v>362</v>
      </c>
      <c r="FR292" s="16" t="str">
        <f t="shared" si="90"/>
        <v>PR</v>
      </c>
      <c r="FS292" s="11" t="s">
        <v>1028</v>
      </c>
      <c r="FT292" s="9" t="s">
        <v>276</v>
      </c>
      <c r="FU292" s="11" t="s">
        <v>276</v>
      </c>
      <c r="FV292" s="9" t="s">
        <v>193</v>
      </c>
      <c r="GD292" s="9" t="s">
        <v>209</v>
      </c>
      <c r="GF292" s="9"/>
      <c r="GH292" s="9"/>
      <c r="GI292" s="11" t="s">
        <v>134</v>
      </c>
      <c r="GJ292" s="9" t="s">
        <v>160</v>
      </c>
      <c r="GK292" s="11">
        <v>24</v>
      </c>
      <c r="GL292" s="9" t="s">
        <v>1032</v>
      </c>
      <c r="GM292" s="11" t="s">
        <v>1045</v>
      </c>
      <c r="GN292" s="9" t="s">
        <v>1058</v>
      </c>
      <c r="GO292" s="11" t="s">
        <v>135</v>
      </c>
      <c r="GP292" s="12"/>
      <c r="GQ292" s="22" t="str">
        <f t="shared" si="86"/>
        <v>OK</v>
      </c>
      <c r="GR292" s="9" t="s">
        <v>173</v>
      </c>
      <c r="GT292" s="9" t="s">
        <v>2057</v>
      </c>
      <c r="GZ292" s="9" t="s">
        <v>135</v>
      </c>
      <c r="HE292" s="21"/>
      <c r="HF292" s="17" t="str">
        <f t="shared" si="87"/>
        <v>OK</v>
      </c>
      <c r="HM292" s="21"/>
      <c r="HN292" s="17" t="str">
        <f t="shared" si="88"/>
        <v>OK</v>
      </c>
      <c r="HQ292" s="11" t="s">
        <v>135</v>
      </c>
      <c r="HY292" s="19" t="str">
        <f t="shared" si="89"/>
        <v>OK</v>
      </c>
      <c r="HZ292" s="9" t="s">
        <v>134</v>
      </c>
      <c r="IA292" s="11" t="s">
        <v>270</v>
      </c>
      <c r="ID292" s="9" t="s">
        <v>209</v>
      </c>
      <c r="IE292" s="11" t="s">
        <v>134</v>
      </c>
      <c r="IF292" s="23">
        <v>41852</v>
      </c>
      <c r="IG292" s="23">
        <v>41852</v>
      </c>
      <c r="IH292" s="23">
        <v>41854</v>
      </c>
      <c r="II292" s="23">
        <v>41860</v>
      </c>
      <c r="IJ292" s="23">
        <v>41870</v>
      </c>
      <c r="IK292" s="23">
        <v>41878</v>
      </c>
    </row>
    <row r="293" spans="1:245" x14ac:dyDescent="0.25">
      <c r="A293" s="8" t="s">
        <v>988</v>
      </c>
      <c r="B293" s="9" t="s">
        <v>72</v>
      </c>
      <c r="C293" s="55">
        <v>4104204</v>
      </c>
      <c r="D293" s="9" t="s">
        <v>1024</v>
      </c>
      <c r="E293" s="10" t="s">
        <v>83</v>
      </c>
      <c r="F293" s="9" t="s">
        <v>95</v>
      </c>
      <c r="G293" s="10" t="s">
        <v>484</v>
      </c>
      <c r="H293" s="9" t="s">
        <v>1025</v>
      </c>
      <c r="J293" s="9" t="s">
        <v>1025</v>
      </c>
      <c r="K293" s="11" t="s">
        <v>85</v>
      </c>
      <c r="AH293" s="33">
        <f t="shared" si="85"/>
        <v>2</v>
      </c>
      <c r="AI293" s="11" t="s">
        <v>1032</v>
      </c>
      <c r="AJ293" s="9" t="s">
        <v>83</v>
      </c>
      <c r="AK293" s="11" t="s">
        <v>95</v>
      </c>
      <c r="AL293" s="9" t="s">
        <v>415</v>
      </c>
      <c r="AM293" s="11" t="s">
        <v>1030</v>
      </c>
      <c r="AO293" s="11" t="s">
        <v>1045</v>
      </c>
      <c r="AP293" s="9" t="s">
        <v>83</v>
      </c>
      <c r="AQ293" s="11" t="s">
        <v>339</v>
      </c>
      <c r="AR293" s="9" t="s">
        <v>685</v>
      </c>
      <c r="AS293" s="11" t="s">
        <v>1030</v>
      </c>
      <c r="AU293" s="11" t="s">
        <v>1030</v>
      </c>
      <c r="AV293" s="9" t="s">
        <v>85</v>
      </c>
      <c r="BM293" s="34">
        <f t="shared" si="94"/>
        <v>3</v>
      </c>
      <c r="BN293" s="9" t="s">
        <v>110</v>
      </c>
      <c r="BP293" s="9" t="s">
        <v>119</v>
      </c>
      <c r="BQ293" s="11" t="s">
        <v>135</v>
      </c>
      <c r="BR293" s="9" t="s">
        <v>135</v>
      </c>
      <c r="CC293" s="11" t="s">
        <v>145</v>
      </c>
      <c r="CD293" s="9" t="s">
        <v>134</v>
      </c>
      <c r="CE293" s="20" t="s">
        <v>1060</v>
      </c>
      <c r="CF293" s="16" t="e">
        <f t="shared" si="81"/>
        <v>#N/A</v>
      </c>
      <c r="CG293" s="20"/>
      <c r="CH293" s="16">
        <f t="shared" si="91"/>
        <v>0</v>
      </c>
      <c r="CI293" s="20"/>
      <c r="CJ293" s="16">
        <f t="shared" si="92"/>
        <v>0</v>
      </c>
      <c r="CK293" s="11" t="s">
        <v>1059</v>
      </c>
      <c r="CL293" s="9" t="s">
        <v>334</v>
      </c>
      <c r="CM293" s="11" t="s">
        <v>134</v>
      </c>
      <c r="CN293" s="9" t="s">
        <v>161</v>
      </c>
      <c r="CT293" s="12"/>
      <c r="CU293" s="11" t="s">
        <v>173</v>
      </c>
      <c r="CW293" s="67"/>
      <c r="CZ293" s="9" t="s">
        <v>2057</v>
      </c>
      <c r="DC293" s="11" t="s">
        <v>334</v>
      </c>
      <c r="DD293" s="9" t="s">
        <v>193</v>
      </c>
      <c r="DH293" s="9" t="s">
        <v>225</v>
      </c>
      <c r="DI293" s="11" t="s">
        <v>134</v>
      </c>
      <c r="DJ293" s="9" t="s">
        <v>160</v>
      </c>
      <c r="DK293" s="11">
        <v>0</v>
      </c>
      <c r="DL293" s="9" t="s">
        <v>1032</v>
      </c>
      <c r="DM293" s="11" t="s">
        <v>1045</v>
      </c>
      <c r="DN293" s="9" t="s">
        <v>1030</v>
      </c>
      <c r="DO293" s="11" t="s">
        <v>135</v>
      </c>
      <c r="DP293" s="12"/>
      <c r="DQ293" s="35" t="str">
        <f t="shared" si="93"/>
        <v>OK</v>
      </c>
      <c r="DR293" s="9" t="s">
        <v>173</v>
      </c>
      <c r="DT293" s="9" t="s">
        <v>2057</v>
      </c>
      <c r="DZ293" s="9" t="s">
        <v>135</v>
      </c>
      <c r="EE293" s="21"/>
      <c r="EL293" s="12"/>
      <c r="EO293" s="11" t="s">
        <v>135</v>
      </c>
      <c r="EW293" s="10" t="s">
        <v>269</v>
      </c>
      <c r="EX293" s="9" t="s">
        <v>1025</v>
      </c>
      <c r="EY293" s="11" t="s">
        <v>361</v>
      </c>
      <c r="EZ293" s="9" t="s">
        <v>1032</v>
      </c>
      <c r="FA293" s="11" t="s">
        <v>360</v>
      </c>
      <c r="FB293" s="9" t="s">
        <v>1045</v>
      </c>
      <c r="FC293" s="11" t="s">
        <v>360</v>
      </c>
      <c r="FD293" s="9" t="s">
        <v>1030</v>
      </c>
      <c r="FE293" s="11" t="s">
        <v>360</v>
      </c>
      <c r="FF293" s="9" t="s">
        <v>1032</v>
      </c>
      <c r="FG293" s="11" t="s">
        <v>362</v>
      </c>
      <c r="FH293" s="9" t="s">
        <v>1025</v>
      </c>
      <c r="FI293" s="11" t="s">
        <v>360</v>
      </c>
      <c r="FJ293" s="9" t="s">
        <v>1032</v>
      </c>
      <c r="FK293" s="11" t="s">
        <v>363</v>
      </c>
      <c r="FL293" s="9" t="s">
        <v>1025</v>
      </c>
      <c r="FM293" s="11" t="s">
        <v>360</v>
      </c>
      <c r="FR293" s="16" t="str">
        <f t="shared" si="90"/>
        <v>PR</v>
      </c>
      <c r="FS293" s="11" t="s">
        <v>1028</v>
      </c>
      <c r="FT293" s="9" t="s">
        <v>276</v>
      </c>
      <c r="FU293" s="11" t="s">
        <v>276</v>
      </c>
      <c r="FV293" s="9" t="s">
        <v>193</v>
      </c>
      <c r="FX293" s="9" t="s">
        <v>276</v>
      </c>
      <c r="FY293" s="11" t="s">
        <v>194</v>
      </c>
      <c r="FZ293" s="9" t="s">
        <v>284</v>
      </c>
      <c r="GA293" s="11" t="s">
        <v>276</v>
      </c>
      <c r="GB293" s="9" t="s">
        <v>194</v>
      </c>
      <c r="GD293" s="9" t="s">
        <v>209</v>
      </c>
      <c r="GF293" s="9"/>
      <c r="GH293" s="9"/>
      <c r="GI293" s="11" t="s">
        <v>134</v>
      </c>
      <c r="GJ293" s="9" t="s">
        <v>160</v>
      </c>
      <c r="GK293" s="11">
        <v>0</v>
      </c>
      <c r="GL293" s="9" t="s">
        <v>1032</v>
      </c>
      <c r="GM293" s="11" t="s">
        <v>1045</v>
      </c>
      <c r="GN293" s="9" t="s">
        <v>1030</v>
      </c>
      <c r="GO293" s="11" t="s">
        <v>135</v>
      </c>
      <c r="GP293" s="12"/>
      <c r="GQ293" s="22" t="str">
        <f t="shared" si="86"/>
        <v>OK</v>
      </c>
      <c r="GR293" s="9" t="s">
        <v>173</v>
      </c>
      <c r="GT293" s="9" t="s">
        <v>2057</v>
      </c>
      <c r="GZ293" s="9" t="s">
        <v>135</v>
      </c>
      <c r="HE293" s="21"/>
      <c r="HF293" s="17" t="str">
        <f t="shared" si="87"/>
        <v>OK</v>
      </c>
      <c r="HM293" s="21"/>
      <c r="HN293" s="17" t="str">
        <f t="shared" si="88"/>
        <v>OK</v>
      </c>
      <c r="HQ293" s="11" t="s">
        <v>135</v>
      </c>
      <c r="HY293" s="19" t="str">
        <f t="shared" si="89"/>
        <v>OK</v>
      </c>
      <c r="HZ293" s="9" t="s">
        <v>134</v>
      </c>
      <c r="IA293" s="11" t="s">
        <v>272</v>
      </c>
      <c r="ID293" s="9" t="s">
        <v>209</v>
      </c>
      <c r="IE293" s="11" t="s">
        <v>134</v>
      </c>
      <c r="IF293" s="23">
        <v>41852</v>
      </c>
      <c r="IG293" s="23">
        <v>41852</v>
      </c>
      <c r="IH293" s="23">
        <v>41852</v>
      </c>
      <c r="II293" s="23">
        <v>41858</v>
      </c>
      <c r="IJ293" s="23">
        <v>41865</v>
      </c>
      <c r="IK293" s="23">
        <v>41874</v>
      </c>
    </row>
    <row r="294" spans="1:245" x14ac:dyDescent="0.25">
      <c r="A294" s="8" t="s">
        <v>989</v>
      </c>
      <c r="B294" s="9" t="s">
        <v>72</v>
      </c>
      <c r="C294" s="55">
        <v>4106902</v>
      </c>
      <c r="D294" s="9" t="s">
        <v>1025</v>
      </c>
      <c r="E294" s="10" t="s">
        <v>85</v>
      </c>
      <c r="AH294" s="33">
        <f t="shared" si="85"/>
        <v>1</v>
      </c>
      <c r="AI294" s="11" t="s">
        <v>1032</v>
      </c>
      <c r="AJ294" s="9" t="s">
        <v>83</v>
      </c>
      <c r="AK294" s="11" t="s">
        <v>95</v>
      </c>
      <c r="AL294" s="9" t="s">
        <v>415</v>
      </c>
      <c r="AM294" s="11" t="s">
        <v>1030</v>
      </c>
      <c r="AO294" s="11" t="s">
        <v>1030</v>
      </c>
      <c r="AP294" s="9" t="s">
        <v>85</v>
      </c>
      <c r="BM294" s="34">
        <f t="shared" si="94"/>
        <v>2</v>
      </c>
      <c r="BN294" s="9" t="s">
        <v>110</v>
      </c>
      <c r="BP294" s="9" t="s">
        <v>175</v>
      </c>
      <c r="BQ294" s="11" t="s">
        <v>135</v>
      </c>
      <c r="BR294" s="9" t="s">
        <v>135</v>
      </c>
      <c r="CC294" s="11" t="s">
        <v>145</v>
      </c>
      <c r="CD294" s="9" t="s">
        <v>135</v>
      </c>
      <c r="CE294" s="20"/>
      <c r="CF294" s="16">
        <f t="shared" si="81"/>
        <v>0</v>
      </c>
      <c r="CG294" s="20"/>
      <c r="CH294" s="16">
        <f t="shared" si="91"/>
        <v>0</v>
      </c>
      <c r="CI294" s="20"/>
      <c r="CJ294" s="16">
        <f t="shared" si="92"/>
        <v>0</v>
      </c>
      <c r="CK294" s="11" t="s">
        <v>1061</v>
      </c>
      <c r="CL294" s="9" t="s">
        <v>334</v>
      </c>
      <c r="CM294" s="11" t="s">
        <v>135</v>
      </c>
      <c r="CT294" s="12"/>
      <c r="CW294" s="67"/>
      <c r="DC294" s="11" t="s">
        <v>334</v>
      </c>
      <c r="DD294" s="9" t="s">
        <v>193</v>
      </c>
      <c r="DH294" s="9" t="s">
        <v>227</v>
      </c>
      <c r="DI294" s="11" t="s">
        <v>135</v>
      </c>
      <c r="DP294" s="12"/>
      <c r="DQ294" s="35" t="str">
        <f t="shared" si="93"/>
        <v>OK</v>
      </c>
      <c r="DZ294" s="9" t="s">
        <v>135</v>
      </c>
      <c r="EE294" s="21"/>
      <c r="EL294" s="12"/>
      <c r="EO294" s="11" t="s">
        <v>135</v>
      </c>
      <c r="EW294" s="10" t="s">
        <v>269</v>
      </c>
      <c r="EX294" s="9" t="s">
        <v>1032</v>
      </c>
      <c r="EY294" s="11" t="s">
        <v>361</v>
      </c>
      <c r="EZ294" s="9" t="s">
        <v>1030</v>
      </c>
      <c r="FA294" s="11" t="s">
        <v>361</v>
      </c>
      <c r="FB294" s="9" t="s">
        <v>1025</v>
      </c>
      <c r="FC294" s="11" t="s">
        <v>360</v>
      </c>
      <c r="FR294" s="16" t="str">
        <f t="shared" si="90"/>
        <v>PR</v>
      </c>
      <c r="FS294" s="11" t="s">
        <v>1033</v>
      </c>
      <c r="FT294" s="9" t="s">
        <v>276</v>
      </c>
      <c r="FU294" s="11" t="s">
        <v>276</v>
      </c>
      <c r="FV294" s="9" t="s">
        <v>193</v>
      </c>
      <c r="GD294" s="9" t="s">
        <v>1534</v>
      </c>
      <c r="GF294" s="9"/>
      <c r="GH294" s="9"/>
      <c r="GI294" s="11" t="s">
        <v>135</v>
      </c>
      <c r="GP294" s="12"/>
      <c r="GQ294" s="22" t="str">
        <f t="shared" si="86"/>
        <v>OK</v>
      </c>
      <c r="GZ294" s="9" t="s">
        <v>135</v>
      </c>
      <c r="HE294" s="21"/>
      <c r="HF294" s="17" t="str">
        <f t="shared" si="87"/>
        <v>OK</v>
      </c>
      <c r="HM294" s="21"/>
      <c r="HN294" s="17" t="str">
        <f t="shared" si="88"/>
        <v>OK</v>
      </c>
      <c r="HQ294" s="11" t="s">
        <v>135</v>
      </c>
      <c r="HY294" s="19" t="str">
        <f t="shared" si="89"/>
        <v>OK</v>
      </c>
      <c r="HZ294" s="9" t="s">
        <v>134</v>
      </c>
      <c r="IA294" s="11" t="s">
        <v>272</v>
      </c>
      <c r="ID294" s="9" t="s">
        <v>209</v>
      </c>
      <c r="IE294" s="11" t="s">
        <v>134</v>
      </c>
      <c r="IF294" s="23">
        <v>41855</v>
      </c>
      <c r="IG294" s="23">
        <v>41855</v>
      </c>
      <c r="IH294" s="23">
        <v>41855</v>
      </c>
      <c r="II294" s="23">
        <v>41864</v>
      </c>
      <c r="IJ294" s="23">
        <v>41878</v>
      </c>
      <c r="IK294" s="23">
        <v>41887</v>
      </c>
    </row>
    <row r="295" spans="1:245" x14ac:dyDescent="0.25">
      <c r="A295" s="8" t="s">
        <v>990</v>
      </c>
      <c r="B295" s="9" t="s">
        <v>72</v>
      </c>
      <c r="C295" s="55">
        <v>4106902</v>
      </c>
      <c r="D295" s="9" t="s">
        <v>1025</v>
      </c>
      <c r="E295" s="10" t="s">
        <v>85</v>
      </c>
      <c r="AH295" s="33">
        <f t="shared" si="85"/>
        <v>1</v>
      </c>
      <c r="AI295" s="11" t="s">
        <v>1052</v>
      </c>
      <c r="AJ295" s="9" t="s">
        <v>83</v>
      </c>
      <c r="AK295" s="11" t="s">
        <v>95</v>
      </c>
      <c r="AL295" s="9" t="s">
        <v>413</v>
      </c>
      <c r="AM295" s="11" t="s">
        <v>1023</v>
      </c>
      <c r="AO295" s="11" t="s">
        <v>1053</v>
      </c>
      <c r="AP295" s="9" t="s">
        <v>83</v>
      </c>
      <c r="AQ295" s="11" t="s">
        <v>339</v>
      </c>
      <c r="AR295" s="9" t="s">
        <v>504</v>
      </c>
      <c r="AS295" s="11" t="s">
        <v>1023</v>
      </c>
      <c r="AU295" s="11" t="s">
        <v>1063</v>
      </c>
      <c r="AV295" s="9" t="s">
        <v>90</v>
      </c>
      <c r="BM295" s="34">
        <f t="shared" si="94"/>
        <v>3</v>
      </c>
      <c r="BN295" s="9" t="s">
        <v>107</v>
      </c>
      <c r="BP295" s="9" t="s">
        <v>387</v>
      </c>
      <c r="BQ295" s="11" t="s">
        <v>135</v>
      </c>
      <c r="BR295" s="9" t="s">
        <v>135</v>
      </c>
      <c r="CC295" s="11" t="s">
        <v>145</v>
      </c>
      <c r="CD295" s="9" t="s">
        <v>135</v>
      </c>
      <c r="CE295" s="20"/>
      <c r="CF295" s="16">
        <f t="shared" si="81"/>
        <v>0</v>
      </c>
      <c r="CG295" s="20"/>
      <c r="CH295" s="16">
        <f t="shared" si="91"/>
        <v>0</v>
      </c>
      <c r="CI295" s="20"/>
      <c r="CJ295" s="16">
        <f t="shared" si="92"/>
        <v>0</v>
      </c>
      <c r="CK295" s="11" t="s">
        <v>1062</v>
      </c>
      <c r="CL295" s="9" t="s">
        <v>334</v>
      </c>
      <c r="CM295" s="11" t="s">
        <v>134</v>
      </c>
      <c r="CN295" s="9" t="s">
        <v>161</v>
      </c>
      <c r="CT295" s="12"/>
      <c r="CU295" s="11" t="s">
        <v>173</v>
      </c>
      <c r="CW295" s="67"/>
      <c r="CZ295" s="9" t="s">
        <v>189</v>
      </c>
      <c r="DC295" s="11" t="s">
        <v>334</v>
      </c>
      <c r="DD295" s="9" t="s">
        <v>193</v>
      </c>
      <c r="DH295" s="9" t="s">
        <v>209</v>
      </c>
      <c r="DI295" s="11" t="s">
        <v>134</v>
      </c>
      <c r="DJ295" s="9" t="s">
        <v>161</v>
      </c>
      <c r="DP295" s="12"/>
      <c r="DQ295" s="35" t="str">
        <f t="shared" si="93"/>
        <v>OK</v>
      </c>
      <c r="DR295" s="9" t="s">
        <v>173</v>
      </c>
      <c r="DW295" s="11" t="s">
        <v>189</v>
      </c>
      <c r="DZ295" s="9" t="s">
        <v>134</v>
      </c>
      <c r="EA295" s="11" t="s">
        <v>161</v>
      </c>
      <c r="EE295" s="21"/>
      <c r="EG295" s="11" t="s">
        <v>189</v>
      </c>
      <c r="EL295" s="12"/>
      <c r="EO295" s="11" t="s">
        <v>135</v>
      </c>
      <c r="EW295" s="10" t="s">
        <v>269</v>
      </c>
      <c r="EX295" s="9" t="s">
        <v>1025</v>
      </c>
      <c r="EY295" s="11" t="s">
        <v>361</v>
      </c>
      <c r="EZ295" s="9" t="s">
        <v>1052</v>
      </c>
      <c r="FA295" s="11" t="s">
        <v>360</v>
      </c>
      <c r="FB295" s="9" t="s">
        <v>1053</v>
      </c>
      <c r="FC295" s="11" t="s">
        <v>360</v>
      </c>
      <c r="FD295" s="9" t="s">
        <v>1063</v>
      </c>
      <c r="FE295" s="11" t="s">
        <v>360</v>
      </c>
      <c r="FR295" s="16" t="str">
        <f t="shared" si="90"/>
        <v>PR</v>
      </c>
      <c r="FS295" s="11" t="s">
        <v>1033</v>
      </c>
      <c r="FT295" s="9" t="s">
        <v>276</v>
      </c>
      <c r="FU295" s="11" t="s">
        <v>276</v>
      </c>
      <c r="FV295" s="9" t="s">
        <v>193</v>
      </c>
      <c r="GD295" s="9" t="s">
        <v>209</v>
      </c>
      <c r="GF295" s="9"/>
      <c r="GH295" s="9"/>
      <c r="GI295" s="11" t="s">
        <v>134</v>
      </c>
      <c r="GJ295" s="9" t="s">
        <v>161</v>
      </c>
      <c r="GP295" s="12"/>
      <c r="GQ295" s="22" t="str">
        <f t="shared" si="86"/>
        <v>OK</v>
      </c>
      <c r="GR295" s="9" t="s">
        <v>173</v>
      </c>
      <c r="GW295" s="11" t="s">
        <v>189</v>
      </c>
      <c r="GZ295" s="9" t="s">
        <v>134</v>
      </c>
      <c r="HA295" s="11" t="s">
        <v>161</v>
      </c>
      <c r="HE295" s="21"/>
      <c r="HF295" s="17" t="str">
        <f t="shared" si="87"/>
        <v>OK</v>
      </c>
      <c r="HH295" s="9" t="s">
        <v>189</v>
      </c>
      <c r="HM295" s="21"/>
      <c r="HN295" s="17" t="str">
        <f t="shared" si="88"/>
        <v>OK</v>
      </c>
      <c r="HQ295" s="11" t="s">
        <v>135</v>
      </c>
      <c r="HY295" s="19" t="str">
        <f t="shared" si="89"/>
        <v>OK</v>
      </c>
      <c r="HZ295" s="9" t="s">
        <v>134</v>
      </c>
      <c r="IA295" s="11" t="s">
        <v>270</v>
      </c>
      <c r="ID295" s="9" t="s">
        <v>209</v>
      </c>
      <c r="IE295" s="11" t="s">
        <v>134</v>
      </c>
      <c r="IF295" s="23">
        <v>41855</v>
      </c>
      <c r="IG295" s="23">
        <v>41855</v>
      </c>
      <c r="IH295" s="23">
        <v>41856</v>
      </c>
      <c r="II295" s="23">
        <v>41884</v>
      </c>
      <c r="IJ295" s="23">
        <v>41906</v>
      </c>
      <c r="IK295" s="23">
        <v>42170</v>
      </c>
    </row>
    <row r="296" spans="1:245" x14ac:dyDescent="0.25">
      <c r="A296" s="8" t="s">
        <v>991</v>
      </c>
      <c r="B296" s="9" t="s">
        <v>72</v>
      </c>
      <c r="C296" s="55">
        <v>4106902</v>
      </c>
      <c r="D296" s="9" t="s">
        <v>1025</v>
      </c>
      <c r="E296" s="10" t="s">
        <v>85</v>
      </c>
      <c r="AH296" s="33">
        <f t="shared" si="85"/>
        <v>1</v>
      </c>
      <c r="AI296" s="11" t="s">
        <v>1032</v>
      </c>
      <c r="AJ296" s="9" t="s">
        <v>83</v>
      </c>
      <c r="AK296" s="11" t="s">
        <v>95</v>
      </c>
      <c r="AL296" s="9" t="s">
        <v>415</v>
      </c>
      <c r="AM296" s="11" t="s">
        <v>1030</v>
      </c>
      <c r="AO296" s="11" t="s">
        <v>1030</v>
      </c>
      <c r="AP296" s="9" t="s">
        <v>85</v>
      </c>
      <c r="AU296" s="11" t="s">
        <v>1058</v>
      </c>
      <c r="AV296" s="9" t="s">
        <v>91</v>
      </c>
      <c r="BM296" s="34">
        <f t="shared" si="94"/>
        <v>3</v>
      </c>
      <c r="BN296" s="9" t="s">
        <v>110</v>
      </c>
      <c r="BP296" s="9" t="s">
        <v>121</v>
      </c>
      <c r="BQ296" s="11" t="s">
        <v>135</v>
      </c>
      <c r="BR296" s="9" t="s">
        <v>135</v>
      </c>
      <c r="BS296" s="11" t="s">
        <v>104</v>
      </c>
      <c r="BT296" s="9" t="s">
        <v>114</v>
      </c>
      <c r="BU296" s="11" t="s">
        <v>121</v>
      </c>
      <c r="BV296" s="9" t="s">
        <v>135</v>
      </c>
      <c r="BW296" s="11" t="s">
        <v>135</v>
      </c>
      <c r="BX296" s="9" t="s">
        <v>104</v>
      </c>
      <c r="BY296" s="11" t="s">
        <v>115</v>
      </c>
      <c r="BZ296" s="9" t="s">
        <v>121</v>
      </c>
      <c r="CA296" s="11" t="s">
        <v>135</v>
      </c>
      <c r="CB296" s="9" t="s">
        <v>135</v>
      </c>
      <c r="CC296" s="11" t="s">
        <v>145</v>
      </c>
      <c r="CD296" s="9" t="s">
        <v>134</v>
      </c>
      <c r="CE296" s="20" t="s">
        <v>983</v>
      </c>
      <c r="CF296" s="16" t="str">
        <f t="shared" si="81"/>
        <v>Representação</v>
      </c>
      <c r="CG296" s="20" t="s">
        <v>987</v>
      </c>
      <c r="CH296" s="16" t="str">
        <f t="shared" si="91"/>
        <v>Representação</v>
      </c>
      <c r="CI296" s="20"/>
      <c r="CJ296" s="16">
        <f t="shared" si="92"/>
        <v>0</v>
      </c>
      <c r="CK296" s="11" t="s">
        <v>1064</v>
      </c>
      <c r="CL296" s="9" t="s">
        <v>334</v>
      </c>
      <c r="CM296" s="11" t="s">
        <v>134</v>
      </c>
      <c r="CN296" s="9" t="s">
        <v>160</v>
      </c>
      <c r="CO296" s="11">
        <v>24</v>
      </c>
      <c r="CP296" s="9" t="s">
        <v>1032</v>
      </c>
      <c r="CQ296" s="11" t="s">
        <v>1030</v>
      </c>
      <c r="CR296" s="9" t="s">
        <v>1058</v>
      </c>
      <c r="CS296" s="11" t="s">
        <v>135</v>
      </c>
      <c r="CT296" s="12"/>
      <c r="CU296" s="11" t="s">
        <v>173</v>
      </c>
      <c r="CW296" s="67" t="s">
        <v>2057</v>
      </c>
      <c r="DC296" s="11" t="s">
        <v>334</v>
      </c>
      <c r="DD296" s="9" t="s">
        <v>193</v>
      </c>
      <c r="DH296" s="9" t="s">
        <v>209</v>
      </c>
      <c r="DI296" s="11" t="s">
        <v>134</v>
      </c>
      <c r="DJ296" s="9" t="s">
        <v>160</v>
      </c>
      <c r="DK296" s="11">
        <v>24</v>
      </c>
      <c r="DL296" s="9" t="s">
        <v>1032</v>
      </c>
      <c r="DM296" s="11" t="s">
        <v>1030</v>
      </c>
      <c r="DN296" s="9" t="s">
        <v>1058</v>
      </c>
      <c r="DO296" s="11" t="s">
        <v>135</v>
      </c>
      <c r="DP296" s="12"/>
      <c r="DQ296" s="35" t="str">
        <f t="shared" si="93"/>
        <v>OK</v>
      </c>
      <c r="DR296" s="9" t="s">
        <v>173</v>
      </c>
      <c r="DT296" s="9" t="s">
        <v>2057</v>
      </c>
      <c r="DZ296" s="9" t="s">
        <v>135</v>
      </c>
      <c r="EE296" s="21"/>
      <c r="EL296" s="12"/>
      <c r="EO296" s="11" t="s">
        <v>135</v>
      </c>
      <c r="EW296" s="10" t="s">
        <v>269</v>
      </c>
      <c r="EX296" s="9" t="s">
        <v>1058</v>
      </c>
      <c r="EY296" s="11" t="s">
        <v>361</v>
      </c>
      <c r="EZ296" s="9" t="s">
        <v>1025</v>
      </c>
      <c r="FA296" s="11" t="s">
        <v>360</v>
      </c>
      <c r="FB296" s="9" t="s">
        <v>1032</v>
      </c>
      <c r="FC296" s="11" t="s">
        <v>362</v>
      </c>
      <c r="FD296" s="9" t="s">
        <v>1030</v>
      </c>
      <c r="FE296" s="11" t="s">
        <v>362</v>
      </c>
      <c r="FF296" s="9" t="s">
        <v>1025</v>
      </c>
      <c r="FG296" s="11" t="s">
        <v>360</v>
      </c>
      <c r="FH296" s="9" t="s">
        <v>1025</v>
      </c>
      <c r="FI296" s="11" t="s">
        <v>363</v>
      </c>
      <c r="FJ296" s="9" t="s">
        <v>1030</v>
      </c>
      <c r="FK296" s="11" t="s">
        <v>360</v>
      </c>
      <c r="FL296" s="9" t="s">
        <v>1032</v>
      </c>
      <c r="FM296" s="11" t="s">
        <v>360</v>
      </c>
      <c r="FN296" s="9" t="s">
        <v>1058</v>
      </c>
      <c r="FO296" s="11" t="s">
        <v>360</v>
      </c>
      <c r="FR296" s="16" t="str">
        <f t="shared" si="90"/>
        <v>PR</v>
      </c>
      <c r="FS296" s="11" t="s">
        <v>1028</v>
      </c>
      <c r="FT296" s="9" t="s">
        <v>276</v>
      </c>
      <c r="FU296" s="11" t="s">
        <v>276</v>
      </c>
      <c r="FV296" s="9" t="s">
        <v>195</v>
      </c>
      <c r="FX296" s="9" t="s">
        <v>276</v>
      </c>
      <c r="FY296" s="11" t="s">
        <v>195</v>
      </c>
      <c r="GA296" s="11" t="s">
        <v>276</v>
      </c>
      <c r="GB296" s="9" t="s">
        <v>193</v>
      </c>
      <c r="GD296" s="9" t="s">
        <v>1534</v>
      </c>
      <c r="GF296" s="9"/>
      <c r="GH296" s="9"/>
      <c r="GI296" s="11" t="s">
        <v>135</v>
      </c>
      <c r="GP296" s="12"/>
      <c r="GQ296" s="22" t="str">
        <f t="shared" si="86"/>
        <v>OK</v>
      </c>
      <c r="GZ296" s="9" t="s">
        <v>135</v>
      </c>
      <c r="HE296" s="21"/>
      <c r="HF296" s="17" t="str">
        <f t="shared" si="87"/>
        <v>OK</v>
      </c>
      <c r="HM296" s="21"/>
      <c r="HN296" s="17" t="str">
        <f t="shared" si="88"/>
        <v>OK</v>
      </c>
      <c r="HQ296" s="11" t="s">
        <v>135</v>
      </c>
      <c r="HY296" s="19" t="str">
        <f t="shared" si="89"/>
        <v>OK</v>
      </c>
      <c r="HZ296" s="9" t="s">
        <v>135</v>
      </c>
      <c r="IE296" s="11" t="s">
        <v>134</v>
      </c>
      <c r="IF296" s="23">
        <v>41856</v>
      </c>
      <c r="IG296" s="23">
        <v>41856</v>
      </c>
      <c r="IH296" s="23">
        <v>41857</v>
      </c>
      <c r="II296" s="23">
        <v>41864</v>
      </c>
      <c r="IJ296" s="23">
        <v>41884</v>
      </c>
      <c r="IK296" s="23">
        <v>41888</v>
      </c>
    </row>
    <row r="297" spans="1:245" x14ac:dyDescent="0.25">
      <c r="A297" s="8" t="s">
        <v>992</v>
      </c>
      <c r="B297" s="9" t="s">
        <v>72</v>
      </c>
      <c r="C297" s="55">
        <v>4106902</v>
      </c>
      <c r="D297" s="9" t="s">
        <v>1025</v>
      </c>
      <c r="E297" s="10" t="s">
        <v>85</v>
      </c>
      <c r="AH297" s="33">
        <f t="shared" si="85"/>
        <v>1</v>
      </c>
      <c r="AI297" s="11" t="s">
        <v>1032</v>
      </c>
      <c r="AJ297" s="9" t="s">
        <v>83</v>
      </c>
      <c r="AK297" s="11" t="s">
        <v>95</v>
      </c>
      <c r="AL297" s="9" t="s">
        <v>415</v>
      </c>
      <c r="AM297" s="11" t="s">
        <v>1030</v>
      </c>
      <c r="AO297" s="11" t="s">
        <v>1030</v>
      </c>
      <c r="AP297" s="9" t="s">
        <v>85</v>
      </c>
      <c r="AU297" s="11" t="s">
        <v>1058</v>
      </c>
      <c r="AV297" s="9" t="s">
        <v>91</v>
      </c>
      <c r="BM297" s="34">
        <f t="shared" si="94"/>
        <v>3</v>
      </c>
      <c r="BN297" s="9" t="s">
        <v>110</v>
      </c>
      <c r="BP297" s="9" t="s">
        <v>121</v>
      </c>
      <c r="BQ297" s="11" t="s">
        <v>135</v>
      </c>
      <c r="BR297" s="9" t="s">
        <v>135</v>
      </c>
      <c r="BS297" s="11" t="s">
        <v>104</v>
      </c>
      <c r="BT297" s="9" t="s">
        <v>114</v>
      </c>
      <c r="BU297" s="11" t="s">
        <v>121</v>
      </c>
      <c r="BV297" s="9" t="s">
        <v>135</v>
      </c>
      <c r="BW297" s="11" t="s">
        <v>135</v>
      </c>
      <c r="BX297" s="9" t="s">
        <v>104</v>
      </c>
      <c r="BY297" s="11" t="s">
        <v>115</v>
      </c>
      <c r="BZ297" s="9" t="s">
        <v>121</v>
      </c>
      <c r="CA297" s="11" t="s">
        <v>135</v>
      </c>
      <c r="CB297" s="9" t="s">
        <v>135</v>
      </c>
      <c r="CC297" s="11" t="s">
        <v>145</v>
      </c>
      <c r="CD297" s="9" t="s">
        <v>134</v>
      </c>
      <c r="CE297" s="20" t="s">
        <v>983</v>
      </c>
      <c r="CF297" s="16" t="str">
        <f t="shared" si="81"/>
        <v>Representação</v>
      </c>
      <c r="CG297" s="20" t="s">
        <v>987</v>
      </c>
      <c r="CH297" s="16" t="str">
        <f t="shared" si="91"/>
        <v>Representação</v>
      </c>
      <c r="CI297" s="20" t="s">
        <v>991</v>
      </c>
      <c r="CJ297" s="16" t="str">
        <f t="shared" si="92"/>
        <v>Representação</v>
      </c>
      <c r="CK297" s="11" t="s">
        <v>1065</v>
      </c>
      <c r="CL297" s="9" t="s">
        <v>336</v>
      </c>
      <c r="CT297" s="12"/>
      <c r="CW297" s="67"/>
      <c r="DC297" s="11" t="s">
        <v>334</v>
      </c>
      <c r="DD297" s="9" t="s">
        <v>193</v>
      </c>
      <c r="DH297" s="9" t="s">
        <v>227</v>
      </c>
      <c r="DI297" s="11" t="s">
        <v>135</v>
      </c>
      <c r="DP297" s="12"/>
      <c r="DQ297" s="35" t="str">
        <f t="shared" si="93"/>
        <v>OK</v>
      </c>
      <c r="DZ297" s="9" t="s">
        <v>135</v>
      </c>
      <c r="EE297" s="21"/>
      <c r="EL297" s="12"/>
      <c r="EO297" s="11" t="s">
        <v>134</v>
      </c>
      <c r="EP297" s="9" t="s">
        <v>160</v>
      </c>
      <c r="EQ297" s="11" t="s">
        <v>1032</v>
      </c>
      <c r="ER297" s="9" t="s">
        <v>1030</v>
      </c>
      <c r="ES297" s="11" t="s">
        <v>1058</v>
      </c>
      <c r="ET297" s="9" t="s">
        <v>135</v>
      </c>
      <c r="EW297" s="10" t="s">
        <v>269</v>
      </c>
      <c r="EX297" s="9" t="s">
        <v>1025</v>
      </c>
      <c r="EY297" s="11" t="s">
        <v>361</v>
      </c>
      <c r="EZ297" s="9" t="s">
        <v>1032</v>
      </c>
      <c r="FA297" s="11" t="s">
        <v>360</v>
      </c>
      <c r="FB297" s="9" t="s">
        <v>1030</v>
      </c>
      <c r="FC297" s="11" t="s">
        <v>360</v>
      </c>
      <c r="FD297" s="9" t="s">
        <v>1058</v>
      </c>
      <c r="FE297" s="11" t="s">
        <v>360</v>
      </c>
      <c r="FF297" s="9" t="s">
        <v>1032</v>
      </c>
      <c r="FG297" s="11" t="s">
        <v>362</v>
      </c>
      <c r="FH297" s="9" t="s">
        <v>1030</v>
      </c>
      <c r="FI297" s="11" t="s">
        <v>362</v>
      </c>
      <c r="FJ297" s="9" t="s">
        <v>1025</v>
      </c>
      <c r="FK297" s="11" t="s">
        <v>360</v>
      </c>
      <c r="FR297" s="16" t="str">
        <f t="shared" si="90"/>
        <v>PR</v>
      </c>
      <c r="FS297" s="11" t="s">
        <v>1028</v>
      </c>
      <c r="FT297" s="9" t="s">
        <v>277</v>
      </c>
      <c r="FU297" s="11" t="s">
        <v>276</v>
      </c>
      <c r="FV297" s="9" t="s">
        <v>193</v>
      </c>
      <c r="FX297" s="9" t="s">
        <v>276</v>
      </c>
      <c r="FY297" s="11" t="s">
        <v>193</v>
      </c>
      <c r="GD297" s="9" t="s">
        <v>1535</v>
      </c>
      <c r="GF297" s="9"/>
      <c r="GH297" s="9"/>
      <c r="GI297" s="11" t="s">
        <v>135</v>
      </c>
      <c r="GP297" s="12"/>
      <c r="GQ297" s="22" t="str">
        <f t="shared" si="86"/>
        <v>OK</v>
      </c>
      <c r="GZ297" s="9" t="s">
        <v>135</v>
      </c>
      <c r="HE297" s="21"/>
      <c r="HF297" s="17" t="str">
        <f t="shared" si="87"/>
        <v>OK</v>
      </c>
      <c r="HM297" s="21"/>
      <c r="HN297" s="17" t="str">
        <f t="shared" si="88"/>
        <v>OK</v>
      </c>
      <c r="HQ297" s="11" t="s">
        <v>134</v>
      </c>
      <c r="HR297" s="9" t="s">
        <v>160</v>
      </c>
      <c r="HS297" s="11" t="s">
        <v>1032</v>
      </c>
      <c r="HT297" s="9" t="s">
        <v>1030</v>
      </c>
      <c r="HU297" s="11" t="s">
        <v>1058</v>
      </c>
      <c r="HV297" s="9" t="s">
        <v>135</v>
      </c>
      <c r="HY297" s="19" t="str">
        <f t="shared" si="89"/>
        <v>REVER</v>
      </c>
      <c r="HZ297" s="9" t="s">
        <v>135</v>
      </c>
      <c r="IE297" s="11" t="s">
        <v>134</v>
      </c>
      <c r="IF297" s="23">
        <v>41856</v>
      </c>
      <c r="IG297" s="23">
        <v>41856</v>
      </c>
      <c r="IH297" s="23"/>
      <c r="II297" s="23">
        <v>41868</v>
      </c>
      <c r="IJ297" s="23">
        <v>41879</v>
      </c>
      <c r="IK297" s="23">
        <v>41881</v>
      </c>
    </row>
    <row r="298" spans="1:245" x14ac:dyDescent="0.25">
      <c r="A298" s="8" t="s">
        <v>993</v>
      </c>
      <c r="B298" s="9" t="s">
        <v>72</v>
      </c>
      <c r="C298" s="55">
        <v>4106902</v>
      </c>
      <c r="D298" s="9" t="s">
        <v>1025</v>
      </c>
      <c r="E298" s="10" t="s">
        <v>85</v>
      </c>
      <c r="AH298" s="33">
        <f t="shared" si="85"/>
        <v>1</v>
      </c>
      <c r="AI298" s="11" t="s">
        <v>1052</v>
      </c>
      <c r="AJ298" s="9" t="s">
        <v>83</v>
      </c>
      <c r="AK298" s="11" t="s">
        <v>95</v>
      </c>
      <c r="AL298" s="9" t="s">
        <v>413</v>
      </c>
      <c r="AM298" s="11" t="s">
        <v>1023</v>
      </c>
      <c r="AO298" s="11" t="s">
        <v>1053</v>
      </c>
      <c r="AP298" s="9" t="s">
        <v>83</v>
      </c>
      <c r="AQ298" s="11" t="s">
        <v>339</v>
      </c>
      <c r="AR298" s="9" t="s">
        <v>504</v>
      </c>
      <c r="AS298" s="11" t="s">
        <v>1023</v>
      </c>
      <c r="AU298" s="11" t="s">
        <v>1066</v>
      </c>
      <c r="AV298" s="9" t="s">
        <v>90</v>
      </c>
      <c r="BM298" s="34">
        <f t="shared" si="94"/>
        <v>3</v>
      </c>
      <c r="BN298" s="9" t="s">
        <v>107</v>
      </c>
      <c r="BP298" s="9" t="s">
        <v>119</v>
      </c>
      <c r="BQ298" s="11" t="s">
        <v>135</v>
      </c>
      <c r="BR298" s="9" t="s">
        <v>135</v>
      </c>
      <c r="CC298" s="11" t="s">
        <v>145</v>
      </c>
      <c r="CD298" s="9" t="s">
        <v>134</v>
      </c>
      <c r="CE298" s="20" t="s">
        <v>986</v>
      </c>
      <c r="CF298" s="16" t="str">
        <f t="shared" si="81"/>
        <v>Representação</v>
      </c>
      <c r="CG298" s="20"/>
      <c r="CH298" s="16">
        <f t="shared" si="91"/>
        <v>0</v>
      </c>
      <c r="CI298" s="20"/>
      <c r="CJ298" s="16">
        <f t="shared" si="92"/>
        <v>0</v>
      </c>
      <c r="CK298" s="11" t="s">
        <v>1067</v>
      </c>
      <c r="CL298" s="9" t="s">
        <v>334</v>
      </c>
      <c r="CM298" s="11" t="s">
        <v>134</v>
      </c>
      <c r="CN298" s="9" t="s">
        <v>161</v>
      </c>
      <c r="CT298" s="12"/>
      <c r="CU298" s="11" t="s">
        <v>173</v>
      </c>
      <c r="CW298" s="67"/>
      <c r="CZ298" s="9" t="s">
        <v>189</v>
      </c>
      <c r="DC298" s="11" t="s">
        <v>334</v>
      </c>
      <c r="DD298" s="9" t="s">
        <v>193</v>
      </c>
      <c r="DH298" s="9" t="s">
        <v>209</v>
      </c>
      <c r="DI298" s="11" t="s">
        <v>134</v>
      </c>
      <c r="DJ298" s="9" t="s">
        <v>161</v>
      </c>
      <c r="DP298" s="12"/>
      <c r="DQ298" s="35" t="str">
        <f t="shared" si="93"/>
        <v>OK</v>
      </c>
      <c r="DR298" s="9" t="s">
        <v>173</v>
      </c>
      <c r="DW298" s="11" t="s">
        <v>189</v>
      </c>
      <c r="DZ298" s="9" t="s">
        <v>134</v>
      </c>
      <c r="EA298" s="11" t="s">
        <v>161</v>
      </c>
      <c r="EE298" s="21"/>
      <c r="EG298" s="11" t="s">
        <v>189</v>
      </c>
      <c r="EL298" s="12"/>
      <c r="EO298" s="11" t="s">
        <v>135</v>
      </c>
      <c r="EW298" s="10" t="s">
        <v>269</v>
      </c>
      <c r="EX298" s="9" t="s">
        <v>1025</v>
      </c>
      <c r="EY298" s="11" t="s">
        <v>361</v>
      </c>
      <c r="EZ298" s="9" t="s">
        <v>1052</v>
      </c>
      <c r="FA298" s="11" t="s">
        <v>360</v>
      </c>
      <c r="FB298" s="9" t="s">
        <v>1053</v>
      </c>
      <c r="FC298" s="11" t="s">
        <v>360</v>
      </c>
      <c r="FD298" s="9" t="s">
        <v>1066</v>
      </c>
      <c r="FE298" s="11" t="s">
        <v>360</v>
      </c>
      <c r="FR298" s="16" t="str">
        <f t="shared" si="90"/>
        <v>PR</v>
      </c>
      <c r="FS298" s="11" t="s">
        <v>1028</v>
      </c>
      <c r="FT298" s="9" t="s">
        <v>276</v>
      </c>
      <c r="FU298" s="11" t="s">
        <v>276</v>
      </c>
      <c r="FV298" s="9" t="s">
        <v>193</v>
      </c>
      <c r="GD298" s="9" t="s">
        <v>209</v>
      </c>
      <c r="GF298" s="9"/>
      <c r="GH298" s="9"/>
      <c r="GI298" s="11" t="s">
        <v>134</v>
      </c>
      <c r="GJ298" s="9" t="s">
        <v>161</v>
      </c>
      <c r="GP298" s="12"/>
      <c r="GQ298" s="22" t="str">
        <f t="shared" si="86"/>
        <v>OK</v>
      </c>
      <c r="GR298" s="9" t="s">
        <v>173</v>
      </c>
      <c r="GW298" s="11" t="s">
        <v>189</v>
      </c>
      <c r="GZ298" s="9" t="s">
        <v>134</v>
      </c>
      <c r="HA298" s="11" t="s">
        <v>161</v>
      </c>
      <c r="HE298" s="21"/>
      <c r="HF298" s="17" t="str">
        <f t="shared" si="87"/>
        <v>OK</v>
      </c>
      <c r="HH298" s="9" t="s">
        <v>189</v>
      </c>
      <c r="HM298" s="21"/>
      <c r="HN298" s="17" t="str">
        <f t="shared" si="88"/>
        <v>OK</v>
      </c>
      <c r="HQ298" s="11" t="s">
        <v>135</v>
      </c>
      <c r="HY298" s="19" t="str">
        <f t="shared" si="89"/>
        <v>OK</v>
      </c>
      <c r="HZ298" s="9" t="s">
        <v>135</v>
      </c>
      <c r="IE298" s="11" t="s">
        <v>134</v>
      </c>
      <c r="IF298" s="23">
        <v>41857</v>
      </c>
      <c r="IG298" s="23">
        <v>41857</v>
      </c>
      <c r="IH298" s="23">
        <v>41857</v>
      </c>
      <c r="II298" s="23">
        <v>41880</v>
      </c>
      <c r="IJ298" s="23">
        <v>41906</v>
      </c>
      <c r="IK298" s="23">
        <v>41917</v>
      </c>
    </row>
    <row r="299" spans="1:245" x14ac:dyDescent="0.25">
      <c r="A299" s="8" t="s">
        <v>994</v>
      </c>
      <c r="B299" s="9" t="s">
        <v>72</v>
      </c>
      <c r="C299" s="55">
        <v>4106902</v>
      </c>
      <c r="D299" s="9" t="s">
        <v>1032</v>
      </c>
      <c r="E299" s="10" t="s">
        <v>83</v>
      </c>
      <c r="F299" s="9" t="s">
        <v>95</v>
      </c>
      <c r="G299" s="10" t="s">
        <v>415</v>
      </c>
      <c r="H299" s="9" t="s">
        <v>1030</v>
      </c>
      <c r="AH299" s="33">
        <f t="shared" si="85"/>
        <v>1</v>
      </c>
      <c r="AI299" s="11" t="s">
        <v>505</v>
      </c>
      <c r="AJ299" s="9" t="s">
        <v>86</v>
      </c>
      <c r="BL299" s="28"/>
      <c r="BM299" s="34">
        <f t="shared" si="94"/>
        <v>1</v>
      </c>
      <c r="BN299" s="9" t="s">
        <v>104</v>
      </c>
      <c r="BO299" s="11" t="s">
        <v>115</v>
      </c>
      <c r="BP299" s="9" t="s">
        <v>121</v>
      </c>
      <c r="BQ299" s="11" t="s">
        <v>135</v>
      </c>
      <c r="BR299" s="9" t="s">
        <v>135</v>
      </c>
      <c r="CC299" s="11" t="s">
        <v>145</v>
      </c>
      <c r="CD299" s="9" t="s">
        <v>135</v>
      </c>
      <c r="CE299" s="20"/>
      <c r="CF299" s="16">
        <f t="shared" si="81"/>
        <v>0</v>
      </c>
      <c r="CG299" s="20"/>
      <c r="CH299" s="16">
        <f t="shared" si="91"/>
        <v>0</v>
      </c>
      <c r="CI299" s="20"/>
      <c r="CJ299" s="16">
        <f t="shared" si="92"/>
        <v>0</v>
      </c>
      <c r="CK299" s="11" t="s">
        <v>1068</v>
      </c>
      <c r="CL299" s="9" t="s">
        <v>335</v>
      </c>
      <c r="CT299" s="12"/>
      <c r="CW299" s="67"/>
      <c r="DC299" s="11" t="s">
        <v>334</v>
      </c>
      <c r="DD299" s="9" t="s">
        <v>193</v>
      </c>
      <c r="DH299" s="9" t="s">
        <v>209</v>
      </c>
      <c r="DI299" s="11" t="s">
        <v>134</v>
      </c>
      <c r="DJ299" s="9" t="s">
        <v>160</v>
      </c>
      <c r="DL299" s="9" t="s">
        <v>505</v>
      </c>
      <c r="DO299" s="11" t="s">
        <v>134</v>
      </c>
      <c r="DP299" s="12">
        <v>5000</v>
      </c>
      <c r="DQ299" s="35" t="str">
        <f t="shared" si="93"/>
        <v>REVER</v>
      </c>
      <c r="DR299" s="9" t="s">
        <v>173</v>
      </c>
      <c r="DT299" s="9" t="s">
        <v>599</v>
      </c>
      <c r="DU299" s="11" t="s">
        <v>187</v>
      </c>
      <c r="DZ299" s="9" t="s">
        <v>135</v>
      </c>
      <c r="EE299" s="21"/>
      <c r="EL299" s="12"/>
      <c r="EO299" s="11" t="s">
        <v>135</v>
      </c>
      <c r="EW299" s="10" t="s">
        <v>269</v>
      </c>
      <c r="EX299" s="9" t="s">
        <v>505</v>
      </c>
      <c r="EY299" s="11" t="s">
        <v>361</v>
      </c>
      <c r="EZ299" s="9" t="s">
        <v>1032</v>
      </c>
      <c r="FA299" s="11" t="s">
        <v>360</v>
      </c>
      <c r="FR299" s="16" t="str">
        <f t="shared" si="90"/>
        <v>PR</v>
      </c>
      <c r="FS299" s="11" t="s">
        <v>1033</v>
      </c>
      <c r="FT299" s="9" t="s">
        <v>276</v>
      </c>
      <c r="FU299" s="11" t="s">
        <v>276</v>
      </c>
      <c r="FV299" s="9" t="s">
        <v>193</v>
      </c>
      <c r="GD299" s="9" t="s">
        <v>209</v>
      </c>
      <c r="GF299" s="9"/>
      <c r="GH299" s="9"/>
      <c r="GI299" s="11" t="s">
        <v>134</v>
      </c>
      <c r="GJ299" s="9" t="s">
        <v>160</v>
      </c>
      <c r="GL299" s="9" t="s">
        <v>505</v>
      </c>
      <c r="GO299" s="11" t="s">
        <v>134</v>
      </c>
      <c r="GP299" s="12">
        <v>5000</v>
      </c>
      <c r="GQ299" s="22" t="str">
        <f t="shared" si="86"/>
        <v>OK</v>
      </c>
      <c r="GR299" s="9" t="s">
        <v>173</v>
      </c>
      <c r="GT299" s="9" t="s">
        <v>599</v>
      </c>
      <c r="GU299" s="11" t="s">
        <v>187</v>
      </c>
      <c r="GZ299" s="9" t="s">
        <v>135</v>
      </c>
      <c r="HE299" s="21"/>
      <c r="HF299" s="17" t="str">
        <f t="shared" si="87"/>
        <v>OK</v>
      </c>
      <c r="HM299" s="21"/>
      <c r="HN299" s="17" t="str">
        <f t="shared" si="88"/>
        <v>OK</v>
      </c>
      <c r="HQ299" s="11" t="s">
        <v>135</v>
      </c>
      <c r="HY299" s="19" t="str">
        <f t="shared" si="89"/>
        <v>OK</v>
      </c>
      <c r="HZ299" s="9" t="s">
        <v>134</v>
      </c>
      <c r="IA299" s="11" t="s">
        <v>270</v>
      </c>
      <c r="ID299" s="9" t="s">
        <v>1333</v>
      </c>
      <c r="IE299" s="11" t="s">
        <v>134</v>
      </c>
      <c r="IF299" s="23">
        <v>41858</v>
      </c>
      <c r="IG299" s="23">
        <v>41858</v>
      </c>
      <c r="IH299" s="23"/>
      <c r="II299" s="23">
        <v>41873</v>
      </c>
      <c r="IJ299" s="23">
        <v>41880</v>
      </c>
      <c r="IK299" s="23">
        <v>41920</v>
      </c>
    </row>
    <row r="300" spans="1:245" x14ac:dyDescent="0.25">
      <c r="A300" s="8" t="s">
        <v>995</v>
      </c>
      <c r="B300" s="9" t="s">
        <v>72</v>
      </c>
      <c r="C300" s="55">
        <v>4106902</v>
      </c>
      <c r="D300" s="9" t="s">
        <v>1025</v>
      </c>
      <c r="E300" s="10" t="s">
        <v>85</v>
      </c>
      <c r="AH300" s="33">
        <f t="shared" si="85"/>
        <v>1</v>
      </c>
      <c r="AI300" s="11" t="s">
        <v>1032</v>
      </c>
      <c r="AJ300" s="9" t="s">
        <v>83</v>
      </c>
      <c r="AK300" s="11" t="s">
        <v>95</v>
      </c>
      <c r="AL300" s="9" t="s">
        <v>415</v>
      </c>
      <c r="AM300" s="11" t="s">
        <v>1030</v>
      </c>
      <c r="AO300" s="11" t="s">
        <v>1045</v>
      </c>
      <c r="AP300" s="9" t="s">
        <v>83</v>
      </c>
      <c r="AQ300" s="11" t="s">
        <v>339</v>
      </c>
      <c r="AR300" s="9" t="s">
        <v>685</v>
      </c>
      <c r="AS300" s="11" t="s">
        <v>1030</v>
      </c>
      <c r="AU300" s="11" t="s">
        <v>1030</v>
      </c>
      <c r="AV300" s="9" t="s">
        <v>85</v>
      </c>
      <c r="BA300" s="11" t="s">
        <v>1070</v>
      </c>
      <c r="BB300" s="9" t="s">
        <v>83</v>
      </c>
      <c r="BC300" s="11" t="s">
        <v>98</v>
      </c>
      <c r="BD300" s="9" t="s">
        <v>415</v>
      </c>
      <c r="BE300" s="11" t="s">
        <v>2085</v>
      </c>
      <c r="BG300" s="11" t="s">
        <v>415</v>
      </c>
      <c r="BH300" s="9" t="s">
        <v>84</v>
      </c>
      <c r="BL300" s="28"/>
      <c r="BM300" s="34">
        <f t="shared" si="94"/>
        <v>5</v>
      </c>
      <c r="BN300" s="9" t="s">
        <v>105</v>
      </c>
      <c r="BP300" s="9" t="s">
        <v>121</v>
      </c>
      <c r="BQ300" s="11" t="s">
        <v>135</v>
      </c>
      <c r="BR300" s="9" t="s">
        <v>135</v>
      </c>
      <c r="BS300" s="11" t="s">
        <v>105</v>
      </c>
      <c r="BU300" s="11" t="s">
        <v>387</v>
      </c>
      <c r="BV300" s="9" t="s">
        <v>134</v>
      </c>
      <c r="BW300" s="11" t="s">
        <v>135</v>
      </c>
      <c r="CC300" s="11" t="s">
        <v>145</v>
      </c>
      <c r="CD300" s="9" t="s">
        <v>135</v>
      </c>
      <c r="CE300" s="20"/>
      <c r="CF300" s="16">
        <f t="shared" si="81"/>
        <v>0</v>
      </c>
      <c r="CG300" s="20"/>
      <c r="CH300" s="16">
        <f t="shared" si="91"/>
        <v>0</v>
      </c>
      <c r="CI300" s="20"/>
      <c r="CJ300" s="16">
        <f t="shared" si="92"/>
        <v>0</v>
      </c>
      <c r="CK300" s="11" t="s">
        <v>1069</v>
      </c>
      <c r="CL300" s="9" t="s">
        <v>334</v>
      </c>
      <c r="CM300" s="11" t="s">
        <v>134</v>
      </c>
      <c r="CN300" s="9" t="s">
        <v>160</v>
      </c>
      <c r="CO300" s="11">
        <v>0</v>
      </c>
      <c r="CP300" s="9" t="s">
        <v>1032</v>
      </c>
      <c r="CQ300" s="11" t="s">
        <v>1045</v>
      </c>
      <c r="CR300" s="9" t="s">
        <v>1030</v>
      </c>
      <c r="CS300" s="11" t="s">
        <v>134</v>
      </c>
      <c r="CT300" s="12">
        <v>40000</v>
      </c>
      <c r="CU300" s="11" t="s">
        <v>173</v>
      </c>
      <c r="CW300" s="67" t="s">
        <v>184</v>
      </c>
      <c r="DC300" s="11" t="s">
        <v>334</v>
      </c>
      <c r="DD300" s="9" t="s">
        <v>193</v>
      </c>
      <c r="DH300" s="9" t="s">
        <v>225</v>
      </c>
      <c r="DI300" s="11" t="s">
        <v>134</v>
      </c>
      <c r="DJ300" s="9" t="s">
        <v>161</v>
      </c>
      <c r="DP300" s="12"/>
      <c r="DQ300" s="35" t="str">
        <f t="shared" si="93"/>
        <v>OK</v>
      </c>
      <c r="DW300" s="11" t="s">
        <v>184</v>
      </c>
      <c r="DZ300" s="9" t="s">
        <v>134</v>
      </c>
      <c r="EA300" s="11" t="s">
        <v>161</v>
      </c>
      <c r="EE300" s="21"/>
      <c r="EG300" s="11" t="s">
        <v>247</v>
      </c>
      <c r="EL300" s="12"/>
      <c r="EO300" s="11" t="s">
        <v>135</v>
      </c>
      <c r="EW300" s="10" t="s">
        <v>269</v>
      </c>
      <c r="EX300" s="9" t="s">
        <v>1025</v>
      </c>
      <c r="EY300" s="11" t="s">
        <v>361</v>
      </c>
      <c r="EZ300" s="9" t="s">
        <v>1032</v>
      </c>
      <c r="FA300" s="11" t="s">
        <v>360</v>
      </c>
      <c r="FB300" s="9" t="s">
        <v>1045</v>
      </c>
      <c r="FC300" s="11" t="s">
        <v>360</v>
      </c>
      <c r="FD300" s="9" t="s">
        <v>1030</v>
      </c>
      <c r="FE300" s="11" t="s">
        <v>360</v>
      </c>
      <c r="FF300" s="9" t="s">
        <v>1070</v>
      </c>
      <c r="FG300" s="11" t="s">
        <v>360</v>
      </c>
      <c r="FH300" s="9" t="s">
        <v>415</v>
      </c>
      <c r="FI300" s="11" t="s">
        <v>360</v>
      </c>
      <c r="FR300" s="16" t="str">
        <f t="shared" si="90"/>
        <v>PR</v>
      </c>
      <c r="FS300" s="11" t="s">
        <v>1033</v>
      </c>
      <c r="FT300" s="9" t="s">
        <v>276</v>
      </c>
      <c r="FU300" s="11" t="s">
        <v>276</v>
      </c>
      <c r="FV300" s="9" t="s">
        <v>193</v>
      </c>
      <c r="GD300" s="9" t="s">
        <v>209</v>
      </c>
      <c r="GF300" s="9"/>
      <c r="GH300" s="9"/>
      <c r="GI300" s="11" t="s">
        <v>134</v>
      </c>
      <c r="GJ300" s="9" t="s">
        <v>161</v>
      </c>
      <c r="GP300" s="12"/>
      <c r="GQ300" s="22" t="str">
        <f t="shared" si="86"/>
        <v>OK</v>
      </c>
      <c r="GW300" s="11" t="s">
        <v>184</v>
      </c>
      <c r="GZ300" s="9" t="s">
        <v>134</v>
      </c>
      <c r="HA300" s="11" t="s">
        <v>161</v>
      </c>
      <c r="HE300" s="21"/>
      <c r="HF300" s="17" t="str">
        <f t="shared" si="87"/>
        <v>OK</v>
      </c>
      <c r="HH300" s="9" t="s">
        <v>247</v>
      </c>
      <c r="HM300" s="21"/>
      <c r="HN300" s="17" t="str">
        <f t="shared" si="88"/>
        <v>OK</v>
      </c>
      <c r="HQ300" s="11" t="s">
        <v>135</v>
      </c>
      <c r="HY300" s="19" t="str">
        <f t="shared" si="89"/>
        <v>OK</v>
      </c>
      <c r="HZ300" s="9" t="s">
        <v>135</v>
      </c>
      <c r="IE300" s="11" t="s">
        <v>134</v>
      </c>
      <c r="IF300" s="23">
        <v>41859</v>
      </c>
      <c r="IG300" s="23">
        <v>41859</v>
      </c>
      <c r="IH300" s="23">
        <v>41859</v>
      </c>
      <c r="II300" s="23">
        <v>41867</v>
      </c>
      <c r="IJ300" s="23">
        <v>41878</v>
      </c>
      <c r="IK300" s="23">
        <v>41881</v>
      </c>
    </row>
    <row r="301" spans="1:245" x14ac:dyDescent="0.25">
      <c r="A301" s="8" t="s">
        <v>996</v>
      </c>
      <c r="B301" s="9" t="s">
        <v>72</v>
      </c>
      <c r="C301" s="55">
        <v>4106902</v>
      </c>
      <c r="D301" s="9" t="s">
        <v>1025</v>
      </c>
      <c r="E301" s="10" t="s">
        <v>85</v>
      </c>
      <c r="AH301" s="33">
        <f t="shared" si="85"/>
        <v>1</v>
      </c>
      <c r="AI301" s="11" t="s">
        <v>1032</v>
      </c>
      <c r="AJ301" s="9" t="s">
        <v>83</v>
      </c>
      <c r="AK301" s="11" t="s">
        <v>95</v>
      </c>
      <c r="AL301" s="9" t="s">
        <v>415</v>
      </c>
      <c r="AM301" s="11" t="s">
        <v>1030</v>
      </c>
      <c r="AO301" s="11" t="s">
        <v>1045</v>
      </c>
      <c r="AP301" s="9" t="s">
        <v>83</v>
      </c>
      <c r="AQ301" s="11" t="s">
        <v>339</v>
      </c>
      <c r="AR301" s="9" t="s">
        <v>685</v>
      </c>
      <c r="AS301" s="11" t="s">
        <v>1030</v>
      </c>
      <c r="AU301" s="11" t="s">
        <v>1058</v>
      </c>
      <c r="AV301" s="9" t="s">
        <v>91</v>
      </c>
      <c r="BM301" s="34">
        <f t="shared" si="94"/>
        <v>3</v>
      </c>
      <c r="BN301" s="9" t="s">
        <v>110</v>
      </c>
      <c r="BP301" s="9" t="s">
        <v>175</v>
      </c>
      <c r="BQ301" s="11" t="s">
        <v>135</v>
      </c>
      <c r="BR301" s="9" t="s">
        <v>135</v>
      </c>
      <c r="CC301" s="11" t="s">
        <v>145</v>
      </c>
      <c r="CD301" s="9" t="s">
        <v>134</v>
      </c>
      <c r="CE301" s="20" t="s">
        <v>983</v>
      </c>
      <c r="CF301" s="16" t="str">
        <f t="shared" si="81"/>
        <v>Representação</v>
      </c>
      <c r="CG301" s="20" t="s">
        <v>987</v>
      </c>
      <c r="CH301" s="16" t="str">
        <f t="shared" si="91"/>
        <v>Representação</v>
      </c>
      <c r="CI301" s="20" t="s">
        <v>991</v>
      </c>
      <c r="CJ301" s="16" t="str">
        <f t="shared" si="92"/>
        <v>Representação</v>
      </c>
      <c r="CK301" s="11" t="s">
        <v>1071</v>
      </c>
      <c r="CL301" s="9" t="s">
        <v>334</v>
      </c>
      <c r="CM301" s="11" t="s">
        <v>134</v>
      </c>
      <c r="CN301" s="9" t="s">
        <v>160</v>
      </c>
      <c r="CO301" s="11">
        <v>48</v>
      </c>
      <c r="CP301" s="9" t="s">
        <v>1032</v>
      </c>
      <c r="CQ301" s="11" t="s">
        <v>1045</v>
      </c>
      <c r="CR301" s="9" t="s">
        <v>1058</v>
      </c>
      <c r="CS301" s="11" t="s">
        <v>134</v>
      </c>
      <c r="CT301" s="12">
        <v>10000</v>
      </c>
      <c r="CU301" s="11" t="s">
        <v>175</v>
      </c>
      <c r="CW301" s="67" t="s">
        <v>1537</v>
      </c>
      <c r="DC301" s="11" t="s">
        <v>334</v>
      </c>
      <c r="DD301" s="9" t="s">
        <v>193</v>
      </c>
      <c r="DH301" s="9" t="s">
        <v>209</v>
      </c>
      <c r="DI301" s="11" t="s">
        <v>134</v>
      </c>
      <c r="DJ301" s="9" t="s">
        <v>160</v>
      </c>
      <c r="DK301" s="11">
        <v>48</v>
      </c>
      <c r="DL301" s="9" t="s">
        <v>1032</v>
      </c>
      <c r="DM301" s="11" t="s">
        <v>1045</v>
      </c>
      <c r="DN301" s="9" t="s">
        <v>1058</v>
      </c>
      <c r="DO301" s="11" t="s">
        <v>134</v>
      </c>
      <c r="DP301" s="12">
        <v>10000</v>
      </c>
      <c r="DQ301" s="35" t="str">
        <f t="shared" si="93"/>
        <v>OK</v>
      </c>
      <c r="DR301" s="9" t="s">
        <v>175</v>
      </c>
      <c r="DT301" s="9" t="s">
        <v>191</v>
      </c>
      <c r="DZ301" s="9" t="s">
        <v>135</v>
      </c>
      <c r="EE301" s="21"/>
      <c r="EL301" s="12"/>
      <c r="EO301" s="11" t="s">
        <v>135</v>
      </c>
      <c r="FR301" s="16" t="str">
        <f t="shared" si="90"/>
        <v>PR</v>
      </c>
      <c r="GF301" s="9"/>
      <c r="GH301" s="9"/>
      <c r="GP301" s="12"/>
      <c r="GQ301" s="22" t="str">
        <f t="shared" si="86"/>
        <v>OK</v>
      </c>
      <c r="HE301" s="21"/>
      <c r="HF301" s="17" t="str">
        <f t="shared" si="87"/>
        <v>OK</v>
      </c>
      <c r="HM301" s="21"/>
      <c r="HN301" s="17" t="str">
        <f t="shared" si="88"/>
        <v>OK</v>
      </c>
      <c r="HY301" s="19" t="str">
        <f t="shared" si="89"/>
        <v>OK</v>
      </c>
      <c r="HZ301" s="9" t="s">
        <v>135</v>
      </c>
      <c r="IE301" s="11" t="s">
        <v>134</v>
      </c>
      <c r="IF301" s="23">
        <v>41862</v>
      </c>
      <c r="IG301" s="23">
        <v>41862</v>
      </c>
      <c r="IH301" s="23">
        <v>41862</v>
      </c>
      <c r="II301" s="23">
        <v>41869</v>
      </c>
      <c r="IJ301" s="23"/>
      <c r="IK301" s="23">
        <v>41872</v>
      </c>
    </row>
    <row r="302" spans="1:245" x14ac:dyDescent="0.25">
      <c r="A302" s="8" t="s">
        <v>997</v>
      </c>
      <c r="B302" s="9" t="s">
        <v>72</v>
      </c>
      <c r="C302" s="55">
        <v>4106902</v>
      </c>
      <c r="D302" s="9" t="s">
        <v>1032</v>
      </c>
      <c r="E302" s="10" t="s">
        <v>83</v>
      </c>
      <c r="F302" s="9" t="s">
        <v>95</v>
      </c>
      <c r="G302" s="10" t="s">
        <v>415</v>
      </c>
      <c r="H302" s="9" t="s">
        <v>1030</v>
      </c>
      <c r="AH302" s="33">
        <f t="shared" si="85"/>
        <v>1</v>
      </c>
      <c r="AI302" s="11" t="s">
        <v>505</v>
      </c>
      <c r="AJ302" s="9" t="s">
        <v>86</v>
      </c>
      <c r="BM302" s="34">
        <f t="shared" si="94"/>
        <v>1</v>
      </c>
      <c r="BN302" s="9" t="s">
        <v>104</v>
      </c>
      <c r="BO302" s="11" t="s">
        <v>115</v>
      </c>
      <c r="BP302" s="9" t="s">
        <v>121</v>
      </c>
      <c r="BQ302" s="11" t="s">
        <v>135</v>
      </c>
      <c r="BR302" s="9" t="s">
        <v>135</v>
      </c>
      <c r="CC302" s="11" t="s">
        <v>145</v>
      </c>
      <c r="CD302" s="9" t="s">
        <v>135</v>
      </c>
      <c r="CE302" s="20"/>
      <c r="CF302" s="16">
        <f t="shared" si="81"/>
        <v>0</v>
      </c>
      <c r="CG302" s="20"/>
      <c r="CH302" s="16">
        <f t="shared" si="91"/>
        <v>0</v>
      </c>
      <c r="CI302" s="20"/>
      <c r="CJ302" s="16">
        <f t="shared" si="92"/>
        <v>0</v>
      </c>
      <c r="CK302" s="11" t="s">
        <v>1072</v>
      </c>
      <c r="CL302" s="9" t="s">
        <v>334</v>
      </c>
      <c r="CM302" s="11" t="s">
        <v>134</v>
      </c>
      <c r="CN302" s="9" t="s">
        <v>161</v>
      </c>
      <c r="CT302" s="12"/>
      <c r="CW302" s="67"/>
      <c r="CZ302" s="9" t="s">
        <v>2057</v>
      </c>
      <c r="DA302" s="11" t="s">
        <v>599</v>
      </c>
      <c r="DC302" s="11" t="s">
        <v>334</v>
      </c>
      <c r="DD302" s="9" t="s">
        <v>193</v>
      </c>
      <c r="DH302" s="9" t="s">
        <v>225</v>
      </c>
      <c r="DI302" s="11" t="s">
        <v>134</v>
      </c>
      <c r="DJ302" s="9" t="s">
        <v>163</v>
      </c>
      <c r="DK302" s="11">
        <v>24</v>
      </c>
      <c r="DL302" s="9" t="s">
        <v>505</v>
      </c>
      <c r="DO302" s="11" t="s">
        <v>134</v>
      </c>
      <c r="DP302" s="12">
        <v>30000</v>
      </c>
      <c r="DQ302" s="35" t="str">
        <f t="shared" si="93"/>
        <v>OK</v>
      </c>
      <c r="DR302" s="9" t="s">
        <v>173</v>
      </c>
      <c r="DT302" s="9" t="s">
        <v>599</v>
      </c>
      <c r="DW302" s="11" t="s">
        <v>2057</v>
      </c>
      <c r="DZ302" s="9" t="s">
        <v>135</v>
      </c>
      <c r="EE302" s="21"/>
      <c r="EL302" s="12"/>
      <c r="EO302" s="11" t="s">
        <v>135</v>
      </c>
      <c r="EW302" s="10" t="s">
        <v>269</v>
      </c>
      <c r="EX302" s="9" t="s">
        <v>1032</v>
      </c>
      <c r="EY302" s="11" t="s">
        <v>361</v>
      </c>
      <c r="EZ302" s="9" t="s">
        <v>505</v>
      </c>
      <c r="FA302" s="11" t="s">
        <v>360</v>
      </c>
      <c r="FB302" s="9" t="s">
        <v>505</v>
      </c>
      <c r="FC302" s="11" t="s">
        <v>361</v>
      </c>
      <c r="FD302" s="9" t="s">
        <v>1032</v>
      </c>
      <c r="FE302" s="11" t="s">
        <v>360</v>
      </c>
      <c r="FR302" s="16" t="str">
        <f t="shared" si="90"/>
        <v>PR</v>
      </c>
      <c r="FS302" s="11" t="s">
        <v>1040</v>
      </c>
      <c r="FT302" s="9" t="s">
        <v>276</v>
      </c>
      <c r="FU302" s="11" t="s">
        <v>276</v>
      </c>
      <c r="FV302" s="9" t="s">
        <v>193</v>
      </c>
      <c r="GD302" s="9" t="s">
        <v>209</v>
      </c>
      <c r="GF302" s="9"/>
      <c r="GH302" s="9"/>
      <c r="GI302" s="11" t="s">
        <v>134</v>
      </c>
      <c r="GJ302" s="9" t="s">
        <v>163</v>
      </c>
      <c r="GK302" s="11">
        <v>24</v>
      </c>
      <c r="GL302" s="9" t="s">
        <v>505</v>
      </c>
      <c r="GO302" s="11" t="s">
        <v>134</v>
      </c>
      <c r="GP302" s="12">
        <v>30000</v>
      </c>
      <c r="GQ302" s="22" t="str">
        <f t="shared" si="86"/>
        <v>OK</v>
      </c>
      <c r="GR302" s="9" t="s">
        <v>173</v>
      </c>
      <c r="GT302" s="9" t="s">
        <v>599</v>
      </c>
      <c r="GW302" s="11" t="s">
        <v>2057</v>
      </c>
      <c r="GZ302" s="9" t="s">
        <v>135</v>
      </c>
      <c r="HE302" s="21"/>
      <c r="HF302" s="17" t="str">
        <f t="shared" si="87"/>
        <v>OK</v>
      </c>
      <c r="HM302" s="21"/>
      <c r="HN302" s="17" t="str">
        <f t="shared" si="88"/>
        <v>OK</v>
      </c>
      <c r="HQ302" s="11" t="s">
        <v>135</v>
      </c>
      <c r="HY302" s="19" t="str">
        <f t="shared" si="89"/>
        <v>OK</v>
      </c>
      <c r="HZ302" s="9" t="s">
        <v>134</v>
      </c>
      <c r="IA302" s="11" t="s">
        <v>270</v>
      </c>
      <c r="ID302" s="9" t="s">
        <v>209</v>
      </c>
      <c r="IE302" s="11" t="s">
        <v>134</v>
      </c>
      <c r="IF302" s="23">
        <v>41863</v>
      </c>
      <c r="IG302" s="23">
        <v>41863</v>
      </c>
      <c r="IH302" s="23">
        <v>41863</v>
      </c>
      <c r="II302" s="23">
        <v>41869</v>
      </c>
      <c r="IJ302" s="23">
        <v>41877</v>
      </c>
      <c r="IK302" s="23">
        <v>42243</v>
      </c>
    </row>
    <row r="303" spans="1:245" x14ac:dyDescent="0.25">
      <c r="A303" s="8" t="s">
        <v>998</v>
      </c>
      <c r="B303" s="9" t="s">
        <v>72</v>
      </c>
      <c r="C303" s="55">
        <v>4108403</v>
      </c>
      <c r="D303" s="9" t="s">
        <v>1025</v>
      </c>
      <c r="E303" s="10" t="s">
        <v>85</v>
      </c>
      <c r="J303" s="9" t="s">
        <v>1024</v>
      </c>
      <c r="K303" s="10" t="s">
        <v>83</v>
      </c>
      <c r="L303" s="9" t="s">
        <v>95</v>
      </c>
      <c r="M303" s="10" t="s">
        <v>484</v>
      </c>
      <c r="N303" s="9" t="s">
        <v>1025</v>
      </c>
      <c r="P303" s="9" t="s">
        <v>1026</v>
      </c>
      <c r="Q303" s="11" t="s">
        <v>83</v>
      </c>
      <c r="R303" s="9" t="s">
        <v>339</v>
      </c>
      <c r="S303" s="11" t="s">
        <v>522</v>
      </c>
      <c r="T303" s="9" t="s">
        <v>1025</v>
      </c>
      <c r="AH303" s="33">
        <f t="shared" si="85"/>
        <v>3</v>
      </c>
      <c r="AI303" s="11" t="s">
        <v>1032</v>
      </c>
      <c r="AJ303" s="9" t="s">
        <v>83</v>
      </c>
      <c r="AK303" s="11" t="s">
        <v>95</v>
      </c>
      <c r="AL303" s="9" t="s">
        <v>415</v>
      </c>
      <c r="AM303" s="11" t="s">
        <v>1030</v>
      </c>
      <c r="AO303" s="11" t="s">
        <v>1045</v>
      </c>
      <c r="AP303" s="9" t="s">
        <v>83</v>
      </c>
      <c r="AQ303" s="11" t="s">
        <v>339</v>
      </c>
      <c r="AR303" s="9" t="s">
        <v>685</v>
      </c>
      <c r="AS303" s="11" t="s">
        <v>1030</v>
      </c>
      <c r="AU303" s="11" t="s">
        <v>1030</v>
      </c>
      <c r="AV303" s="9" t="s">
        <v>85</v>
      </c>
      <c r="BM303" s="34">
        <f t="shared" si="94"/>
        <v>3</v>
      </c>
      <c r="BN303" s="9" t="s">
        <v>110</v>
      </c>
      <c r="BP303" s="9" t="s">
        <v>121</v>
      </c>
      <c r="BQ303" s="11" t="s">
        <v>135</v>
      </c>
      <c r="BR303" s="9" t="s">
        <v>135</v>
      </c>
      <c r="CC303" s="11" t="s">
        <v>145</v>
      </c>
      <c r="CD303" s="9" t="s">
        <v>135</v>
      </c>
      <c r="CE303" s="20"/>
      <c r="CF303" s="16">
        <f t="shared" si="81"/>
        <v>0</v>
      </c>
      <c r="CG303" s="20"/>
      <c r="CH303" s="16">
        <f t="shared" si="91"/>
        <v>0</v>
      </c>
      <c r="CI303" s="20"/>
      <c r="CJ303" s="16">
        <f t="shared" si="92"/>
        <v>0</v>
      </c>
      <c r="CK303" s="11" t="s">
        <v>1073</v>
      </c>
      <c r="CL303" s="9" t="s">
        <v>335</v>
      </c>
      <c r="CT303" s="12"/>
      <c r="CW303" s="67"/>
      <c r="DC303" s="11" t="s">
        <v>334</v>
      </c>
      <c r="DD303" s="9" t="s">
        <v>193</v>
      </c>
      <c r="DH303" s="9" t="s">
        <v>227</v>
      </c>
      <c r="DI303" s="11" t="s">
        <v>134</v>
      </c>
      <c r="DJ303" s="9" t="s">
        <v>160</v>
      </c>
      <c r="DL303" s="9" t="s">
        <v>1032</v>
      </c>
      <c r="DM303" s="11" t="s">
        <v>1045</v>
      </c>
      <c r="DN303" s="9" t="s">
        <v>1030</v>
      </c>
      <c r="DO303" s="11" t="s">
        <v>135</v>
      </c>
      <c r="DP303" s="12"/>
      <c r="DQ303" s="35" t="str">
        <f t="shared" si="93"/>
        <v>OK</v>
      </c>
      <c r="DR303" s="9" t="s">
        <v>173</v>
      </c>
      <c r="DT303" s="9" t="s">
        <v>191</v>
      </c>
      <c r="DZ303" s="9" t="s">
        <v>135</v>
      </c>
      <c r="EE303" s="21"/>
      <c r="EL303" s="12"/>
      <c r="EO303" s="11" t="s">
        <v>134</v>
      </c>
      <c r="EP303" s="9" t="s">
        <v>161</v>
      </c>
      <c r="EW303" s="10" t="s">
        <v>269</v>
      </c>
      <c r="EX303" s="9" t="s">
        <v>1025</v>
      </c>
      <c r="EY303" s="11" t="s">
        <v>361</v>
      </c>
      <c r="EZ303" s="9" t="s">
        <v>1024</v>
      </c>
      <c r="FA303" s="11" t="s">
        <v>361</v>
      </c>
      <c r="FB303" s="9" t="s">
        <v>1026</v>
      </c>
      <c r="FC303" s="11" t="s">
        <v>361</v>
      </c>
      <c r="FD303" s="9" t="s">
        <v>1032</v>
      </c>
      <c r="FE303" s="11" t="s">
        <v>362</v>
      </c>
      <c r="FF303" s="9" t="s">
        <v>1045</v>
      </c>
      <c r="FG303" s="11" t="s">
        <v>362</v>
      </c>
      <c r="FH303" s="9" t="s">
        <v>1030</v>
      </c>
      <c r="FI303" s="11" t="s">
        <v>362</v>
      </c>
      <c r="FR303" s="16" t="str">
        <f t="shared" si="90"/>
        <v>PR</v>
      </c>
      <c r="FS303" s="11" t="s">
        <v>1033</v>
      </c>
      <c r="FT303" s="9" t="s">
        <v>276</v>
      </c>
      <c r="FU303" s="11" t="s">
        <v>276</v>
      </c>
      <c r="FV303" s="9" t="s">
        <v>193</v>
      </c>
      <c r="GD303" s="9" t="s">
        <v>209</v>
      </c>
      <c r="GF303" s="9"/>
      <c r="GH303" s="9"/>
      <c r="GI303" s="11" t="s">
        <v>134</v>
      </c>
      <c r="GJ303" s="9" t="s">
        <v>160</v>
      </c>
      <c r="GL303" s="9" t="s">
        <v>1032</v>
      </c>
      <c r="GM303" s="11" t="s">
        <v>1045</v>
      </c>
      <c r="GN303" s="9" t="s">
        <v>1030</v>
      </c>
      <c r="GO303" s="11" t="s">
        <v>135</v>
      </c>
      <c r="GP303" s="12"/>
      <c r="GQ303" s="22" t="str">
        <f t="shared" si="86"/>
        <v>OK</v>
      </c>
      <c r="GR303" s="9" t="s">
        <v>173</v>
      </c>
      <c r="GT303" s="9" t="s">
        <v>191</v>
      </c>
      <c r="GZ303" s="9" t="s">
        <v>135</v>
      </c>
      <c r="HE303" s="21"/>
      <c r="HF303" s="17" t="str">
        <f t="shared" si="87"/>
        <v>OK</v>
      </c>
      <c r="HM303" s="21"/>
      <c r="HN303" s="17" t="str">
        <f t="shared" si="88"/>
        <v>OK</v>
      </c>
      <c r="HQ303" s="11" t="s">
        <v>134</v>
      </c>
      <c r="HR303" s="9" t="s">
        <v>161</v>
      </c>
      <c r="HY303" s="19" t="str">
        <f t="shared" si="89"/>
        <v>OK</v>
      </c>
      <c r="HZ303" s="9" t="s">
        <v>135</v>
      </c>
      <c r="IE303" s="11" t="s">
        <v>134</v>
      </c>
      <c r="IF303" s="23">
        <v>41863</v>
      </c>
      <c r="IG303" s="23">
        <v>41863</v>
      </c>
      <c r="IH303" s="23"/>
      <c r="II303" s="23">
        <v>41869</v>
      </c>
      <c r="IJ303" s="23">
        <v>41880</v>
      </c>
      <c r="IK303" s="23">
        <v>41884</v>
      </c>
    </row>
    <row r="304" spans="1:245" x14ac:dyDescent="0.25">
      <c r="A304" s="8" t="s">
        <v>999</v>
      </c>
      <c r="B304" s="9" t="s">
        <v>72</v>
      </c>
      <c r="C304" s="55">
        <v>4106902</v>
      </c>
      <c r="D304" s="9" t="s">
        <v>1030</v>
      </c>
      <c r="E304" s="10" t="s">
        <v>85</v>
      </c>
      <c r="J304" s="9" t="s">
        <v>1032</v>
      </c>
      <c r="K304" s="10" t="s">
        <v>83</v>
      </c>
      <c r="L304" s="9" t="s">
        <v>95</v>
      </c>
      <c r="M304" s="10" t="s">
        <v>415</v>
      </c>
      <c r="N304" s="9" t="s">
        <v>1030</v>
      </c>
      <c r="AH304" s="33">
        <f t="shared" si="85"/>
        <v>2</v>
      </c>
      <c r="AI304" s="11" t="s">
        <v>505</v>
      </c>
      <c r="AJ304" s="9" t="s">
        <v>86</v>
      </c>
      <c r="BM304" s="34">
        <f t="shared" si="94"/>
        <v>1</v>
      </c>
      <c r="BN304" s="9" t="s">
        <v>104</v>
      </c>
      <c r="BO304" s="11" t="s">
        <v>115</v>
      </c>
      <c r="BP304" s="9" t="s">
        <v>121</v>
      </c>
      <c r="BQ304" s="11" t="s">
        <v>135</v>
      </c>
      <c r="BR304" s="9" t="s">
        <v>135</v>
      </c>
      <c r="CC304" s="11" t="s">
        <v>145</v>
      </c>
      <c r="CD304" s="9" t="s">
        <v>134</v>
      </c>
      <c r="CE304" s="11" t="s">
        <v>997</v>
      </c>
      <c r="CF304" s="16" t="str">
        <f t="shared" si="81"/>
        <v>Representação</v>
      </c>
      <c r="CG304" s="20"/>
      <c r="CH304" s="16">
        <f t="shared" si="91"/>
        <v>0</v>
      </c>
      <c r="CI304" s="20"/>
      <c r="CJ304" s="16">
        <f t="shared" si="92"/>
        <v>0</v>
      </c>
      <c r="CK304" s="11" t="s">
        <v>1074</v>
      </c>
      <c r="CL304" s="9" t="s">
        <v>334</v>
      </c>
      <c r="CM304" s="11" t="s">
        <v>134</v>
      </c>
      <c r="CN304" s="9" t="s">
        <v>160</v>
      </c>
      <c r="CO304" s="11">
        <v>24</v>
      </c>
      <c r="CP304" s="9" t="s">
        <v>505</v>
      </c>
      <c r="CS304" s="11" t="s">
        <v>134</v>
      </c>
      <c r="CT304" s="12">
        <v>20000</v>
      </c>
      <c r="CU304" s="11" t="s">
        <v>173</v>
      </c>
      <c r="CW304" s="67" t="s">
        <v>599</v>
      </c>
      <c r="CX304" s="9" t="s">
        <v>2057</v>
      </c>
      <c r="DC304" s="11" t="s">
        <v>334</v>
      </c>
      <c r="DD304" s="9" t="s">
        <v>193</v>
      </c>
      <c r="DH304" s="9" t="s">
        <v>209</v>
      </c>
      <c r="DI304" s="11" t="s">
        <v>134</v>
      </c>
      <c r="DJ304" s="9" t="s">
        <v>160</v>
      </c>
      <c r="DK304" s="11">
        <v>24</v>
      </c>
      <c r="DL304" s="9" t="s">
        <v>505</v>
      </c>
      <c r="DO304" s="11" t="s">
        <v>134</v>
      </c>
      <c r="DP304" s="12">
        <v>20000</v>
      </c>
      <c r="DQ304" s="35" t="str">
        <f t="shared" si="93"/>
        <v>OK</v>
      </c>
      <c r="DR304" s="9" t="s">
        <v>173</v>
      </c>
      <c r="DT304" s="9" t="s">
        <v>599</v>
      </c>
      <c r="DU304" s="11" t="s">
        <v>2057</v>
      </c>
      <c r="DZ304" s="9" t="s">
        <v>135</v>
      </c>
      <c r="EE304" s="21"/>
      <c r="EL304" s="12"/>
      <c r="EO304" s="11" t="s">
        <v>135</v>
      </c>
      <c r="EW304" s="10" t="s">
        <v>269</v>
      </c>
      <c r="EX304" s="9" t="s">
        <v>505</v>
      </c>
      <c r="EY304" s="11" t="s">
        <v>361</v>
      </c>
      <c r="EZ304" s="9" t="s">
        <v>1030</v>
      </c>
      <c r="FA304" s="11" t="s">
        <v>360</v>
      </c>
      <c r="FB304" s="9" t="s">
        <v>1032</v>
      </c>
      <c r="FC304" s="11" t="s">
        <v>360</v>
      </c>
      <c r="FR304" s="16" t="str">
        <f t="shared" si="90"/>
        <v>PR</v>
      </c>
      <c r="FS304" s="11" t="s">
        <v>1028</v>
      </c>
      <c r="FT304" s="9" t="s">
        <v>276</v>
      </c>
      <c r="FU304" s="11" t="s">
        <v>276</v>
      </c>
      <c r="FV304" s="9" t="s">
        <v>193</v>
      </c>
      <c r="GD304" s="9" t="s">
        <v>209</v>
      </c>
      <c r="GF304" s="9"/>
      <c r="GH304" s="9"/>
      <c r="GI304" s="11" t="s">
        <v>134</v>
      </c>
      <c r="GJ304" s="9" t="s">
        <v>160</v>
      </c>
      <c r="GK304" s="11">
        <v>24</v>
      </c>
      <c r="GL304" s="9" t="s">
        <v>505</v>
      </c>
      <c r="GO304" s="11" t="s">
        <v>134</v>
      </c>
      <c r="GP304" s="12">
        <v>20000</v>
      </c>
      <c r="GQ304" s="22" t="str">
        <f t="shared" si="86"/>
        <v>OK</v>
      </c>
      <c r="GR304" s="9" t="s">
        <v>173</v>
      </c>
      <c r="GT304" s="9" t="s">
        <v>599</v>
      </c>
      <c r="GU304" s="11" t="s">
        <v>2057</v>
      </c>
      <c r="GZ304" s="9" t="s">
        <v>135</v>
      </c>
      <c r="HE304" s="21"/>
      <c r="HF304" s="17" t="str">
        <f t="shared" si="87"/>
        <v>OK</v>
      </c>
      <c r="HM304" s="21"/>
      <c r="HN304" s="17" t="str">
        <f t="shared" si="88"/>
        <v>OK</v>
      </c>
      <c r="HQ304" s="11" t="s">
        <v>135</v>
      </c>
      <c r="HY304" s="19" t="str">
        <f t="shared" si="89"/>
        <v>OK</v>
      </c>
      <c r="HZ304" s="9" t="s">
        <v>135</v>
      </c>
      <c r="IE304" s="11" t="s">
        <v>134</v>
      </c>
      <c r="IF304" s="23">
        <v>41866</v>
      </c>
      <c r="IG304" s="23">
        <v>41866</v>
      </c>
      <c r="IH304" s="23">
        <v>41866</v>
      </c>
      <c r="II304" s="23">
        <v>41873</v>
      </c>
      <c r="IJ304" s="23">
        <v>41877</v>
      </c>
      <c r="IK304" s="23">
        <v>41880</v>
      </c>
    </row>
    <row r="305" spans="1:245" x14ac:dyDescent="0.25">
      <c r="A305" s="8" t="s">
        <v>1000</v>
      </c>
      <c r="B305" s="9" t="s">
        <v>72</v>
      </c>
      <c r="C305" s="55">
        <v>4106902</v>
      </c>
      <c r="D305" s="9" t="s">
        <v>1025</v>
      </c>
      <c r="E305" s="10" t="s">
        <v>85</v>
      </c>
      <c r="J305" s="9" t="s">
        <v>1024</v>
      </c>
      <c r="K305" s="10" t="s">
        <v>83</v>
      </c>
      <c r="L305" s="9" t="s">
        <v>95</v>
      </c>
      <c r="M305" s="10" t="s">
        <v>484</v>
      </c>
      <c r="N305" s="9" t="s">
        <v>1025</v>
      </c>
      <c r="AH305" s="33">
        <f t="shared" si="85"/>
        <v>2</v>
      </c>
      <c r="AI305" s="11" t="s">
        <v>1031</v>
      </c>
      <c r="AJ305" s="9" t="s">
        <v>87</v>
      </c>
      <c r="BM305" s="34">
        <f t="shared" si="94"/>
        <v>1</v>
      </c>
      <c r="BN305" s="9" t="s">
        <v>105</v>
      </c>
      <c r="BP305" s="9" t="s">
        <v>123</v>
      </c>
      <c r="BQ305" s="11" t="s">
        <v>135</v>
      </c>
      <c r="BR305" s="9" t="s">
        <v>135</v>
      </c>
      <c r="CC305" s="11" t="s">
        <v>145</v>
      </c>
      <c r="CD305" s="9" t="s">
        <v>135</v>
      </c>
      <c r="CE305" s="8"/>
      <c r="CF305" s="16">
        <f t="shared" si="81"/>
        <v>0</v>
      </c>
      <c r="CG305" s="20"/>
      <c r="CH305" s="16">
        <f t="shared" si="91"/>
        <v>0</v>
      </c>
      <c r="CI305" s="20"/>
      <c r="CJ305" s="16">
        <f t="shared" si="92"/>
        <v>0</v>
      </c>
      <c r="CK305" s="11" t="s">
        <v>1334</v>
      </c>
      <c r="CL305" s="9" t="s">
        <v>334</v>
      </c>
      <c r="CM305" s="11" t="s">
        <v>134</v>
      </c>
      <c r="CN305" s="9" t="s">
        <v>161</v>
      </c>
      <c r="CT305" s="12"/>
      <c r="CU305" s="11" t="s">
        <v>173</v>
      </c>
      <c r="CW305" s="67"/>
      <c r="CZ305" s="9" t="s">
        <v>179</v>
      </c>
      <c r="DC305" s="11" t="s">
        <v>334</v>
      </c>
      <c r="DD305" s="9" t="s">
        <v>193</v>
      </c>
      <c r="DH305" s="9" t="s">
        <v>209</v>
      </c>
      <c r="DI305" s="11" t="s">
        <v>134</v>
      </c>
      <c r="DJ305" s="9" t="s">
        <v>161</v>
      </c>
      <c r="DP305" s="12"/>
      <c r="DQ305" s="35" t="str">
        <f t="shared" si="93"/>
        <v>OK</v>
      </c>
      <c r="DR305" s="9" t="s">
        <v>173</v>
      </c>
      <c r="DW305" s="11" t="s">
        <v>179</v>
      </c>
      <c r="DZ305" s="9" t="s">
        <v>135</v>
      </c>
      <c r="EE305" s="21"/>
      <c r="EL305" s="12"/>
      <c r="EO305" s="11" t="s">
        <v>135</v>
      </c>
      <c r="EW305" s="10" t="s">
        <v>269</v>
      </c>
      <c r="EX305" s="9" t="s">
        <v>1025</v>
      </c>
      <c r="EY305" s="11" t="s">
        <v>361</v>
      </c>
      <c r="EZ305" s="9" t="s">
        <v>1024</v>
      </c>
      <c r="FA305" s="11" t="s">
        <v>361</v>
      </c>
      <c r="FB305" s="9" t="s">
        <v>1031</v>
      </c>
      <c r="FC305" s="11" t="s">
        <v>360</v>
      </c>
      <c r="FR305" s="16" t="str">
        <f t="shared" si="90"/>
        <v>PR</v>
      </c>
      <c r="FS305" s="11" t="s">
        <v>1335</v>
      </c>
      <c r="FT305" s="9" t="s">
        <v>276</v>
      </c>
      <c r="FU305" s="11" t="s">
        <v>276</v>
      </c>
      <c r="FV305" s="9" t="s">
        <v>193</v>
      </c>
      <c r="GD305" s="9" t="s">
        <v>209</v>
      </c>
      <c r="GF305" s="9"/>
      <c r="GH305" s="9"/>
      <c r="GI305" s="11" t="s">
        <v>134</v>
      </c>
      <c r="GJ305" s="9" t="s">
        <v>161</v>
      </c>
      <c r="GP305" s="12"/>
      <c r="GQ305" s="22" t="str">
        <f t="shared" si="86"/>
        <v>OK</v>
      </c>
      <c r="GR305" s="9" t="s">
        <v>173</v>
      </c>
      <c r="GW305" s="11" t="s">
        <v>179</v>
      </c>
      <c r="GZ305" s="9" t="s">
        <v>135</v>
      </c>
      <c r="HE305" s="21"/>
      <c r="HF305" s="17" t="str">
        <f t="shared" si="87"/>
        <v>OK</v>
      </c>
      <c r="HM305" s="21"/>
      <c r="HN305" s="17" t="str">
        <f t="shared" si="88"/>
        <v>OK</v>
      </c>
      <c r="HQ305" s="11" t="s">
        <v>135</v>
      </c>
      <c r="HY305" s="19" t="str">
        <f t="shared" si="89"/>
        <v>OK</v>
      </c>
      <c r="HZ305" s="9" t="s">
        <v>135</v>
      </c>
      <c r="IE305" s="11" t="s">
        <v>134</v>
      </c>
      <c r="IF305" s="23">
        <v>41870</v>
      </c>
      <c r="IG305" s="23">
        <v>41870</v>
      </c>
      <c r="IH305" s="23">
        <v>41870</v>
      </c>
      <c r="II305" s="23">
        <v>41876</v>
      </c>
      <c r="IJ305" s="23">
        <v>41884</v>
      </c>
      <c r="IK305" s="23">
        <v>41887</v>
      </c>
    </row>
    <row r="306" spans="1:245" x14ac:dyDescent="0.25">
      <c r="A306" s="8" t="s">
        <v>1001</v>
      </c>
      <c r="B306" s="9" t="s">
        <v>72</v>
      </c>
      <c r="C306" s="55">
        <v>4106902</v>
      </c>
      <c r="D306" s="9" t="s">
        <v>1023</v>
      </c>
      <c r="E306" s="10" t="s">
        <v>85</v>
      </c>
      <c r="AH306" s="33">
        <f t="shared" si="85"/>
        <v>1</v>
      </c>
      <c r="AI306" s="11" t="s">
        <v>505</v>
      </c>
      <c r="AJ306" s="9" t="s">
        <v>86</v>
      </c>
      <c r="BM306" s="34">
        <f t="shared" si="94"/>
        <v>1</v>
      </c>
      <c r="BN306" s="9" t="s">
        <v>104</v>
      </c>
      <c r="BO306" s="11" t="s">
        <v>115</v>
      </c>
      <c r="BP306" s="9" t="s">
        <v>121</v>
      </c>
      <c r="BQ306" s="11" t="s">
        <v>135</v>
      </c>
      <c r="BR306" s="9" t="s">
        <v>135</v>
      </c>
      <c r="CC306" s="11" t="s">
        <v>145</v>
      </c>
      <c r="CD306" s="9" t="s">
        <v>135</v>
      </c>
      <c r="CE306" s="20"/>
      <c r="CF306" s="16">
        <f t="shared" si="81"/>
        <v>0</v>
      </c>
      <c r="CG306" s="20"/>
      <c r="CH306" s="16">
        <f t="shared" si="91"/>
        <v>0</v>
      </c>
      <c r="CI306" s="20"/>
      <c r="CJ306" s="16">
        <f t="shared" si="92"/>
        <v>0</v>
      </c>
      <c r="CK306" s="11" t="s">
        <v>1336</v>
      </c>
      <c r="CL306" s="9" t="s">
        <v>335</v>
      </c>
      <c r="CT306" s="12"/>
      <c r="CW306" s="67"/>
      <c r="DC306" s="11" t="s">
        <v>334</v>
      </c>
      <c r="DD306" s="9" t="s">
        <v>193</v>
      </c>
      <c r="DH306" s="9" t="s">
        <v>227</v>
      </c>
      <c r="DI306" s="11" t="s">
        <v>134</v>
      </c>
      <c r="DJ306" s="9" t="s">
        <v>160</v>
      </c>
      <c r="DL306" s="9" t="s">
        <v>505</v>
      </c>
      <c r="DO306" s="11" t="s">
        <v>135</v>
      </c>
      <c r="DP306" s="12"/>
      <c r="DQ306" s="35" t="str">
        <f t="shared" si="93"/>
        <v>OK</v>
      </c>
      <c r="DR306" s="9" t="s">
        <v>173</v>
      </c>
      <c r="DT306" s="9" t="s">
        <v>599</v>
      </c>
      <c r="DU306" s="11" t="s">
        <v>2057</v>
      </c>
      <c r="DZ306" s="9" t="s">
        <v>135</v>
      </c>
      <c r="EE306" s="21"/>
      <c r="EL306" s="12"/>
      <c r="EO306" s="11" t="s">
        <v>135</v>
      </c>
      <c r="EW306" s="10" t="s">
        <v>269</v>
      </c>
      <c r="EX306" s="9" t="s">
        <v>505</v>
      </c>
      <c r="EY306" s="11" t="s">
        <v>361</v>
      </c>
      <c r="EZ306" s="9" t="s">
        <v>1023</v>
      </c>
      <c r="FA306" s="11" t="s">
        <v>360</v>
      </c>
      <c r="FR306" s="16" t="str">
        <f t="shared" si="90"/>
        <v>PR</v>
      </c>
      <c r="FS306" s="11" t="s">
        <v>1040</v>
      </c>
      <c r="FT306" s="9" t="s">
        <v>276</v>
      </c>
      <c r="FU306" s="11" t="s">
        <v>276</v>
      </c>
      <c r="FV306" s="9" t="s">
        <v>193</v>
      </c>
      <c r="GD306" s="9" t="s">
        <v>209</v>
      </c>
      <c r="GF306" s="9"/>
      <c r="GH306" s="9"/>
      <c r="GI306" s="11" t="s">
        <v>134</v>
      </c>
      <c r="GJ306" s="9" t="s">
        <v>160</v>
      </c>
      <c r="GL306" s="9" t="s">
        <v>505</v>
      </c>
      <c r="GO306" s="11" t="s">
        <v>135</v>
      </c>
      <c r="GP306" s="12"/>
      <c r="GQ306" s="22" t="str">
        <f t="shared" si="86"/>
        <v>OK</v>
      </c>
      <c r="GR306" s="9" t="s">
        <v>173</v>
      </c>
      <c r="GT306" s="9" t="s">
        <v>599</v>
      </c>
      <c r="GU306" s="11" t="s">
        <v>2057</v>
      </c>
      <c r="GZ306" s="9" t="s">
        <v>135</v>
      </c>
      <c r="HE306" s="21"/>
      <c r="HF306" s="17" t="str">
        <f t="shared" si="87"/>
        <v>OK</v>
      </c>
      <c r="HM306" s="21"/>
      <c r="HN306" s="17" t="str">
        <f t="shared" si="88"/>
        <v>OK</v>
      </c>
      <c r="HQ306" s="11" t="s">
        <v>135</v>
      </c>
      <c r="HY306" s="19" t="str">
        <f t="shared" si="89"/>
        <v>OK</v>
      </c>
      <c r="HZ306" s="9" t="s">
        <v>135</v>
      </c>
      <c r="IE306" s="11" t="s">
        <v>134</v>
      </c>
      <c r="IF306" s="23">
        <v>41873</v>
      </c>
      <c r="IG306" s="23">
        <v>41873</v>
      </c>
      <c r="IH306" s="23">
        <v>41875</v>
      </c>
      <c r="II306" s="23">
        <v>41881</v>
      </c>
      <c r="IJ306" s="23">
        <v>41884</v>
      </c>
      <c r="IK306" s="23">
        <v>41887</v>
      </c>
    </row>
    <row r="307" spans="1:245" ht="15.75" x14ac:dyDescent="0.25">
      <c r="A307" s="8" t="s">
        <v>1002</v>
      </c>
      <c r="B307" s="9" t="s">
        <v>72</v>
      </c>
      <c r="C307" s="55">
        <v>4106902</v>
      </c>
      <c r="D307" s="9" t="s">
        <v>520</v>
      </c>
      <c r="E307" s="10" t="s">
        <v>89</v>
      </c>
      <c r="AH307" s="33">
        <f t="shared" si="85"/>
        <v>1</v>
      </c>
      <c r="AI307" s="11" t="s">
        <v>1338</v>
      </c>
      <c r="AJ307" s="9" t="s">
        <v>90</v>
      </c>
      <c r="AO307" s="11" t="s">
        <v>1339</v>
      </c>
      <c r="AP307" s="9" t="s">
        <v>88</v>
      </c>
      <c r="AU307" s="25" t="s">
        <v>1340</v>
      </c>
      <c r="AV307" s="9" t="s">
        <v>83</v>
      </c>
      <c r="AW307" s="11" t="s">
        <v>98</v>
      </c>
      <c r="AX307" s="9" t="s">
        <v>415</v>
      </c>
      <c r="BM307" s="34">
        <f t="shared" si="94"/>
        <v>3</v>
      </c>
      <c r="BN307" s="9" t="s">
        <v>106</v>
      </c>
      <c r="BP307" s="9" t="s">
        <v>387</v>
      </c>
      <c r="BQ307" s="11" t="s">
        <v>134</v>
      </c>
      <c r="BR307" s="9" t="s">
        <v>135</v>
      </c>
      <c r="CC307" s="11" t="s">
        <v>145</v>
      </c>
      <c r="CD307" s="9" t="s">
        <v>135</v>
      </c>
      <c r="CE307" s="20"/>
      <c r="CF307" s="16">
        <f t="shared" si="81"/>
        <v>0</v>
      </c>
      <c r="CG307" s="20"/>
      <c r="CH307" s="16">
        <f t="shared" si="91"/>
        <v>0</v>
      </c>
      <c r="CI307" s="20"/>
      <c r="CJ307" s="16">
        <f t="shared" si="92"/>
        <v>0</v>
      </c>
      <c r="CK307" s="11" t="s">
        <v>1337</v>
      </c>
      <c r="CL307" s="9" t="s">
        <v>336</v>
      </c>
      <c r="CT307" s="12"/>
      <c r="CW307" s="67"/>
      <c r="DC307" s="11" t="s">
        <v>334</v>
      </c>
      <c r="DD307" s="9" t="s">
        <v>193</v>
      </c>
      <c r="DH307" s="9" t="s">
        <v>227</v>
      </c>
      <c r="DI307" s="11" t="s">
        <v>135</v>
      </c>
      <c r="DP307" s="12"/>
      <c r="DQ307" s="35" t="str">
        <f t="shared" si="93"/>
        <v>OK</v>
      </c>
      <c r="DZ307" s="9" t="s">
        <v>134</v>
      </c>
      <c r="EA307" s="11" t="s">
        <v>160</v>
      </c>
      <c r="EB307" s="9" t="s">
        <v>1338</v>
      </c>
      <c r="EC307" s="11" t="s">
        <v>1339</v>
      </c>
      <c r="ED307" s="9" t="s">
        <v>1340</v>
      </c>
      <c r="EE307" s="21">
        <v>10000</v>
      </c>
      <c r="EF307" s="9" t="s">
        <v>446</v>
      </c>
      <c r="EL307" s="12"/>
      <c r="EO307" s="11" t="s">
        <v>135</v>
      </c>
      <c r="EW307" s="10" t="s">
        <v>269</v>
      </c>
      <c r="EX307" s="9" t="s">
        <v>1340</v>
      </c>
      <c r="EY307" s="11" t="s">
        <v>361</v>
      </c>
      <c r="EZ307" s="9" t="s">
        <v>1338</v>
      </c>
      <c r="FA307" s="11" t="s">
        <v>361</v>
      </c>
      <c r="FB307" s="9" t="s">
        <v>1339</v>
      </c>
      <c r="FC307" s="11" t="s">
        <v>361</v>
      </c>
      <c r="FD307" s="9" t="s">
        <v>520</v>
      </c>
      <c r="FE307" s="11" t="s">
        <v>360</v>
      </c>
      <c r="FR307" s="16" t="str">
        <f t="shared" si="90"/>
        <v>PR</v>
      </c>
      <c r="FS307" s="11" t="s">
        <v>1033</v>
      </c>
      <c r="FT307" s="9" t="s">
        <v>276</v>
      </c>
      <c r="FU307" s="11" t="s">
        <v>276</v>
      </c>
      <c r="FV307" s="9" t="s">
        <v>193</v>
      </c>
      <c r="GD307" s="9" t="s">
        <v>209</v>
      </c>
      <c r="GF307" s="9"/>
      <c r="GH307" s="9"/>
      <c r="GI307" s="11" t="s">
        <v>135</v>
      </c>
      <c r="GP307" s="12"/>
      <c r="GQ307" s="22" t="str">
        <f t="shared" ref="GQ307:GQ333" si="95">IF(OR((AND(GD307="Mantém",GP307=DP307)),GD307="Mantém - Ind.",GD307="Reforma Total", GD307="Parcial - Agrava",GD307="Parcial - Relaxa",GD307="Reverte",GD307="Inaplicável",GJ307="Indefere",GJ307=""),"OK","REVER")</f>
        <v>OK</v>
      </c>
      <c r="GZ307" s="9" t="s">
        <v>134</v>
      </c>
      <c r="HA307" s="11" t="s">
        <v>160</v>
      </c>
      <c r="HB307" s="9" t="s">
        <v>1338</v>
      </c>
      <c r="HC307" s="11" t="s">
        <v>1339</v>
      </c>
      <c r="HD307" s="9" t="s">
        <v>1340</v>
      </c>
      <c r="HE307" s="21">
        <v>10000</v>
      </c>
      <c r="HF307" s="17" t="str">
        <f t="shared" ref="HF307:HF333" si="96">IF(OR((AND(GD307="Mantém",HE307=EE307)),GD307="Reverte",GD307="Inaplicável",HA307="Indefere",HA307=""),"OK","REVER")</f>
        <v>OK</v>
      </c>
      <c r="HG307" s="11" t="s">
        <v>446</v>
      </c>
      <c r="HM307" s="21"/>
      <c r="HN307" s="17" t="str">
        <f t="shared" ref="HN307:HN333" si="97">IF(OR((AND(GO307="Mantém",HM307=EM307)),GO307="Reverte",GO307="Inaplicável",HI307="Indefere",HI307=""),"OK","REVER")</f>
        <v>OK</v>
      </c>
      <c r="HQ307" s="11" t="s">
        <v>135</v>
      </c>
      <c r="HY307" s="19" t="str">
        <f t="shared" ref="HY307:HY333" si="98">IF(OR((AND(GD307="Mantém",HX307=EV307)),GD307="Reverte",GD307="Inaplicável",HR307="Indefere",HR307=""),"OK","REVER")</f>
        <v>OK</v>
      </c>
      <c r="HZ307" s="9" t="s">
        <v>134</v>
      </c>
      <c r="IA307" s="11" t="s">
        <v>270</v>
      </c>
      <c r="ID307" s="9" t="s">
        <v>225</v>
      </c>
      <c r="IE307" s="11" t="s">
        <v>134</v>
      </c>
      <c r="IF307" s="23">
        <v>41873</v>
      </c>
      <c r="IG307" s="23">
        <v>41874</v>
      </c>
      <c r="IH307" s="23"/>
      <c r="II307" s="23">
        <v>41887</v>
      </c>
      <c r="IJ307" s="23">
        <v>41900</v>
      </c>
      <c r="IK307" s="23">
        <v>42109</v>
      </c>
    </row>
    <row r="308" spans="1:245" x14ac:dyDescent="0.25">
      <c r="A308" s="8" t="s">
        <v>1003</v>
      </c>
      <c r="B308" s="9" t="s">
        <v>72</v>
      </c>
      <c r="C308" s="55">
        <v>4106902</v>
      </c>
      <c r="D308" s="9" t="s">
        <v>1024</v>
      </c>
      <c r="E308" s="10" t="s">
        <v>83</v>
      </c>
      <c r="F308" s="9" t="s">
        <v>95</v>
      </c>
      <c r="G308" s="10" t="s">
        <v>484</v>
      </c>
      <c r="H308" s="9" t="s">
        <v>1025</v>
      </c>
      <c r="J308" s="9" t="s">
        <v>1025</v>
      </c>
      <c r="K308" s="11" t="s">
        <v>85</v>
      </c>
      <c r="AH308" s="33">
        <f t="shared" si="85"/>
        <v>2</v>
      </c>
      <c r="AI308" s="11" t="s">
        <v>1032</v>
      </c>
      <c r="AJ308" s="9" t="s">
        <v>83</v>
      </c>
      <c r="AK308" s="11" t="s">
        <v>95</v>
      </c>
      <c r="AL308" s="9" t="s">
        <v>415</v>
      </c>
      <c r="AM308" s="11" t="s">
        <v>1030</v>
      </c>
      <c r="AO308" s="11" t="s">
        <v>1045</v>
      </c>
      <c r="AP308" s="9" t="s">
        <v>83</v>
      </c>
      <c r="AQ308" s="11" t="s">
        <v>339</v>
      </c>
      <c r="AR308" s="9" t="s">
        <v>685</v>
      </c>
      <c r="AS308" s="11" t="s">
        <v>1030</v>
      </c>
      <c r="AU308" s="11" t="s">
        <v>1030</v>
      </c>
      <c r="AV308" s="9" t="s">
        <v>85</v>
      </c>
      <c r="BA308" s="11" t="s">
        <v>1058</v>
      </c>
      <c r="BB308" s="9" t="s">
        <v>91</v>
      </c>
      <c r="BM308" s="34">
        <f t="shared" si="94"/>
        <v>4</v>
      </c>
      <c r="BN308" s="9" t="s">
        <v>1332</v>
      </c>
      <c r="BP308" s="9" t="s">
        <v>119</v>
      </c>
      <c r="BQ308" s="11" t="s">
        <v>135</v>
      </c>
      <c r="BR308" s="9" t="s">
        <v>135</v>
      </c>
      <c r="CC308" s="11" t="s">
        <v>145</v>
      </c>
      <c r="CD308" s="9" t="s">
        <v>134</v>
      </c>
      <c r="CE308" s="20" t="s">
        <v>983</v>
      </c>
      <c r="CF308" s="16" t="str">
        <f t="shared" si="81"/>
        <v>Representação</v>
      </c>
      <c r="CG308" s="20" t="s">
        <v>987</v>
      </c>
      <c r="CH308" s="16" t="str">
        <f t="shared" si="91"/>
        <v>Representação</v>
      </c>
      <c r="CI308" s="20" t="s">
        <v>1342</v>
      </c>
      <c r="CJ308" s="16" t="e">
        <f t="shared" si="92"/>
        <v>#N/A</v>
      </c>
      <c r="CK308" s="11" t="s">
        <v>1341</v>
      </c>
      <c r="CL308" s="9" t="s">
        <v>334</v>
      </c>
      <c r="CM308" s="11" t="s">
        <v>134</v>
      </c>
      <c r="CN308" s="9" t="s">
        <v>160</v>
      </c>
      <c r="CO308" s="11">
        <v>2</v>
      </c>
      <c r="CP308" s="9" t="s">
        <v>1032</v>
      </c>
      <c r="CQ308" s="11" t="s">
        <v>1045</v>
      </c>
      <c r="CR308" s="9" t="s">
        <v>1058</v>
      </c>
      <c r="CS308" s="11" t="s">
        <v>134</v>
      </c>
      <c r="CT308" s="12">
        <v>20000</v>
      </c>
      <c r="CU308" s="11" t="s">
        <v>173</v>
      </c>
      <c r="CV308" s="9" t="s">
        <v>175</v>
      </c>
      <c r="CW308" s="67" t="s">
        <v>2057</v>
      </c>
      <c r="DC308" s="11" t="s">
        <v>334</v>
      </c>
      <c r="DD308" s="9" t="s">
        <v>193</v>
      </c>
      <c r="DH308" s="9" t="s">
        <v>209</v>
      </c>
      <c r="DI308" s="11" t="s">
        <v>134</v>
      </c>
      <c r="DJ308" s="9" t="s">
        <v>160</v>
      </c>
      <c r="DK308" s="11">
        <v>2</v>
      </c>
      <c r="DL308" s="9" t="s">
        <v>1032</v>
      </c>
      <c r="DM308" s="11" t="s">
        <v>1045</v>
      </c>
      <c r="DN308" s="9" t="s">
        <v>1058</v>
      </c>
      <c r="DO308" s="11" t="s">
        <v>134</v>
      </c>
      <c r="DP308" s="12">
        <v>20000</v>
      </c>
      <c r="DQ308" s="35" t="str">
        <f t="shared" si="93"/>
        <v>OK</v>
      </c>
      <c r="DR308" s="9" t="s">
        <v>173</v>
      </c>
      <c r="DS308" s="11" t="s">
        <v>175</v>
      </c>
      <c r="DT308" s="9" t="s">
        <v>2057</v>
      </c>
      <c r="DU308" s="11" t="s">
        <v>1343</v>
      </c>
      <c r="DZ308" s="9" t="s">
        <v>135</v>
      </c>
      <c r="EE308" s="21"/>
      <c r="EL308" s="12"/>
      <c r="EO308" s="11" t="s">
        <v>135</v>
      </c>
      <c r="EW308" s="10" t="s">
        <v>269</v>
      </c>
      <c r="EX308" s="9" t="s">
        <v>1032</v>
      </c>
      <c r="EY308" s="11" t="s">
        <v>361</v>
      </c>
      <c r="EZ308" s="9" t="s">
        <v>1045</v>
      </c>
      <c r="FA308" s="11" t="s">
        <v>361</v>
      </c>
      <c r="FB308" s="9" t="s">
        <v>1030</v>
      </c>
      <c r="FC308" s="11" t="s">
        <v>361</v>
      </c>
      <c r="FD308" s="9" t="s">
        <v>1058</v>
      </c>
      <c r="FE308" s="11" t="s">
        <v>361</v>
      </c>
      <c r="FF308" s="9" t="s">
        <v>1024</v>
      </c>
      <c r="FG308" s="11" t="s">
        <v>360</v>
      </c>
      <c r="FH308" s="9" t="s">
        <v>1025</v>
      </c>
      <c r="FI308" s="11" t="s">
        <v>360</v>
      </c>
      <c r="FR308" s="16" t="str">
        <f t="shared" si="90"/>
        <v>PR</v>
      </c>
      <c r="FS308" s="11" t="s">
        <v>1040</v>
      </c>
      <c r="FT308" s="9" t="s">
        <v>276</v>
      </c>
      <c r="FU308" s="11" t="s">
        <v>276</v>
      </c>
      <c r="FV308" s="9" t="s">
        <v>193</v>
      </c>
      <c r="GD308" s="9" t="s">
        <v>209</v>
      </c>
      <c r="GF308" s="9"/>
      <c r="GH308" s="9"/>
      <c r="GI308" s="11" t="s">
        <v>134</v>
      </c>
      <c r="GJ308" s="9" t="s">
        <v>160</v>
      </c>
      <c r="GK308" s="11">
        <v>2</v>
      </c>
      <c r="GL308" s="9" t="s">
        <v>1032</v>
      </c>
      <c r="GM308" s="11" t="s">
        <v>1045</v>
      </c>
      <c r="GN308" s="9" t="s">
        <v>1058</v>
      </c>
      <c r="GO308" s="11" t="s">
        <v>134</v>
      </c>
      <c r="GP308" s="12">
        <v>20000</v>
      </c>
      <c r="GQ308" s="22" t="str">
        <f t="shared" si="95"/>
        <v>OK</v>
      </c>
      <c r="GR308" s="9" t="s">
        <v>173</v>
      </c>
      <c r="GS308" s="11" t="s">
        <v>175</v>
      </c>
      <c r="GT308" s="9" t="s">
        <v>2057</v>
      </c>
      <c r="GU308" s="11" t="s">
        <v>1343</v>
      </c>
      <c r="GZ308" s="9" t="s">
        <v>135</v>
      </c>
      <c r="HE308" s="21"/>
      <c r="HF308" s="17" t="str">
        <f t="shared" si="96"/>
        <v>OK</v>
      </c>
      <c r="HM308" s="21"/>
      <c r="HN308" s="17" t="str">
        <f t="shared" si="97"/>
        <v>OK</v>
      </c>
      <c r="HQ308" s="11" t="s">
        <v>135</v>
      </c>
      <c r="HY308" s="19" t="str">
        <f t="shared" si="98"/>
        <v>OK</v>
      </c>
      <c r="HZ308" s="9" t="s">
        <v>135</v>
      </c>
      <c r="IE308" s="11" t="s">
        <v>134</v>
      </c>
      <c r="IF308" s="23">
        <v>41877</v>
      </c>
      <c r="IG308" s="23">
        <v>41877</v>
      </c>
      <c r="IH308" s="23">
        <v>41878</v>
      </c>
      <c r="II308" s="23">
        <v>41883</v>
      </c>
      <c r="IJ308" s="23">
        <v>41891</v>
      </c>
      <c r="IK308" s="23">
        <v>41894</v>
      </c>
    </row>
    <row r="309" spans="1:245" x14ac:dyDescent="0.25">
      <c r="A309" s="8" t="s">
        <v>1004</v>
      </c>
      <c r="B309" s="9" t="s">
        <v>72</v>
      </c>
      <c r="C309" s="55">
        <v>4106902</v>
      </c>
      <c r="D309" s="9" t="s">
        <v>1032</v>
      </c>
      <c r="E309" s="10" t="s">
        <v>83</v>
      </c>
      <c r="F309" s="9" t="s">
        <v>95</v>
      </c>
      <c r="G309" s="10" t="s">
        <v>415</v>
      </c>
      <c r="H309" s="9" t="s">
        <v>1030</v>
      </c>
      <c r="J309" s="9" t="s">
        <v>1030</v>
      </c>
      <c r="K309" s="11" t="s">
        <v>85</v>
      </c>
      <c r="AH309" s="33">
        <f t="shared" si="85"/>
        <v>2</v>
      </c>
      <c r="AI309" s="11" t="s">
        <v>505</v>
      </c>
      <c r="AJ309" s="9" t="s">
        <v>86</v>
      </c>
      <c r="BM309" s="34">
        <f t="shared" si="94"/>
        <v>1</v>
      </c>
      <c r="BN309" s="9" t="s">
        <v>104</v>
      </c>
      <c r="BO309" s="11" t="s">
        <v>115</v>
      </c>
      <c r="BP309" s="9" t="s">
        <v>121</v>
      </c>
      <c r="BQ309" s="11" t="s">
        <v>135</v>
      </c>
      <c r="BR309" s="9" t="s">
        <v>135</v>
      </c>
      <c r="CC309" s="11" t="s">
        <v>145</v>
      </c>
      <c r="CD309" s="9" t="s">
        <v>135</v>
      </c>
      <c r="CE309" s="20"/>
      <c r="CF309" s="16">
        <f t="shared" si="81"/>
        <v>0</v>
      </c>
      <c r="CG309" s="20"/>
      <c r="CH309" s="16">
        <f t="shared" si="91"/>
        <v>0</v>
      </c>
      <c r="CI309" s="20"/>
      <c r="CJ309" s="16">
        <f t="shared" si="92"/>
        <v>0</v>
      </c>
      <c r="CK309" s="11" t="s">
        <v>1344</v>
      </c>
      <c r="CL309" s="9" t="s">
        <v>334</v>
      </c>
      <c r="CM309" s="11" t="s">
        <v>134</v>
      </c>
      <c r="CN309" s="9" t="s">
        <v>160</v>
      </c>
      <c r="CO309" s="11">
        <v>24</v>
      </c>
      <c r="CP309" s="9" t="s">
        <v>505</v>
      </c>
      <c r="CS309" s="11" t="s">
        <v>134</v>
      </c>
      <c r="CT309" s="12">
        <v>20000</v>
      </c>
      <c r="CU309" s="11" t="s">
        <v>173</v>
      </c>
      <c r="CW309" s="67" t="s">
        <v>599</v>
      </c>
      <c r="CX309" s="9" t="s">
        <v>2057</v>
      </c>
      <c r="DC309" s="11" t="s">
        <v>334</v>
      </c>
      <c r="DD309" s="9" t="s">
        <v>193</v>
      </c>
      <c r="DH309" s="9" t="s">
        <v>209</v>
      </c>
      <c r="DI309" s="11" t="s">
        <v>134</v>
      </c>
      <c r="DJ309" s="9" t="s">
        <v>160</v>
      </c>
      <c r="DK309" s="11">
        <v>24</v>
      </c>
      <c r="DL309" s="9" t="s">
        <v>505</v>
      </c>
      <c r="DO309" s="11" t="s">
        <v>134</v>
      </c>
      <c r="DP309" s="12">
        <v>20000</v>
      </c>
      <c r="DQ309" s="35" t="str">
        <f t="shared" si="93"/>
        <v>OK</v>
      </c>
      <c r="DR309" s="9" t="s">
        <v>173</v>
      </c>
      <c r="DT309" s="9" t="s">
        <v>599</v>
      </c>
      <c r="DU309" s="11" t="s">
        <v>2057</v>
      </c>
      <c r="DZ309" s="9" t="s">
        <v>135</v>
      </c>
      <c r="EE309" s="21"/>
      <c r="EL309" s="12"/>
      <c r="EO309" s="11" t="s">
        <v>135</v>
      </c>
      <c r="EW309" s="10" t="s">
        <v>269</v>
      </c>
      <c r="EX309" s="9" t="s">
        <v>505</v>
      </c>
      <c r="EY309" s="11" t="s">
        <v>361</v>
      </c>
      <c r="EZ309" s="9" t="s">
        <v>1032</v>
      </c>
      <c r="FA309" s="11" t="s">
        <v>360</v>
      </c>
      <c r="FB309" s="9" t="s">
        <v>1030</v>
      </c>
      <c r="FC309" s="11" t="s">
        <v>360</v>
      </c>
      <c r="FR309" s="16" t="str">
        <f t="shared" si="90"/>
        <v>PR</v>
      </c>
      <c r="FS309" s="11" t="s">
        <v>1028</v>
      </c>
      <c r="FT309" s="9" t="s">
        <v>276</v>
      </c>
      <c r="FU309" s="11" t="s">
        <v>276</v>
      </c>
      <c r="FV309" s="9" t="s">
        <v>193</v>
      </c>
      <c r="GD309" s="9" t="s">
        <v>209</v>
      </c>
      <c r="GF309" s="9"/>
      <c r="GH309" s="9"/>
      <c r="GI309" s="11" t="s">
        <v>134</v>
      </c>
      <c r="GJ309" s="9" t="s">
        <v>160</v>
      </c>
      <c r="GK309" s="11">
        <v>24</v>
      </c>
      <c r="GL309" s="9" t="s">
        <v>505</v>
      </c>
      <c r="GO309" s="11" t="s">
        <v>134</v>
      </c>
      <c r="GP309" s="12">
        <v>20000</v>
      </c>
      <c r="GQ309" s="22" t="str">
        <f t="shared" si="95"/>
        <v>OK</v>
      </c>
      <c r="GR309" s="9" t="s">
        <v>173</v>
      </c>
      <c r="GT309" s="9" t="s">
        <v>599</v>
      </c>
      <c r="GU309" s="11" t="s">
        <v>2057</v>
      </c>
      <c r="GZ309" s="9" t="s">
        <v>135</v>
      </c>
      <c r="HE309" s="21"/>
      <c r="HF309" s="17" t="str">
        <f t="shared" si="96"/>
        <v>OK</v>
      </c>
      <c r="HM309" s="21"/>
      <c r="HN309" s="17" t="str">
        <f t="shared" si="97"/>
        <v>OK</v>
      </c>
      <c r="HQ309" s="11" t="s">
        <v>135</v>
      </c>
      <c r="HY309" s="19" t="str">
        <f t="shared" si="98"/>
        <v>OK</v>
      </c>
      <c r="HZ309" s="9" t="s">
        <v>134</v>
      </c>
      <c r="IA309" s="11" t="s">
        <v>269</v>
      </c>
      <c r="IB309" s="9" t="s">
        <v>1331</v>
      </c>
      <c r="ID309" s="9" t="s">
        <v>209</v>
      </c>
      <c r="IE309" s="11" t="s">
        <v>134</v>
      </c>
      <c r="IF309" s="23">
        <v>41878</v>
      </c>
      <c r="IG309" s="23">
        <v>41878</v>
      </c>
      <c r="IH309" s="23">
        <v>41878</v>
      </c>
      <c r="II309" s="23">
        <v>41883</v>
      </c>
      <c r="IJ309" s="23">
        <v>41891</v>
      </c>
      <c r="IK309" s="23">
        <v>42285</v>
      </c>
    </row>
    <row r="310" spans="1:245" x14ac:dyDescent="0.25">
      <c r="A310" s="8" t="s">
        <v>1005</v>
      </c>
      <c r="B310" s="9" t="s">
        <v>72</v>
      </c>
      <c r="C310" s="55">
        <v>4106902</v>
      </c>
      <c r="D310" s="9" t="s">
        <v>1032</v>
      </c>
      <c r="E310" s="10" t="s">
        <v>83</v>
      </c>
      <c r="F310" s="9" t="s">
        <v>95</v>
      </c>
      <c r="G310" s="10" t="s">
        <v>415</v>
      </c>
      <c r="H310" s="9" t="s">
        <v>1030</v>
      </c>
      <c r="AH310" s="33">
        <f t="shared" si="85"/>
        <v>1</v>
      </c>
      <c r="AI310" s="11" t="s">
        <v>1345</v>
      </c>
      <c r="AJ310" s="9" t="s">
        <v>90</v>
      </c>
      <c r="BM310" s="34">
        <f t="shared" si="94"/>
        <v>1</v>
      </c>
      <c r="BN310" s="9" t="s">
        <v>104</v>
      </c>
      <c r="BO310" s="11" t="s">
        <v>113</v>
      </c>
      <c r="BP310" s="9" t="s">
        <v>121</v>
      </c>
      <c r="BQ310" s="11" t="s">
        <v>135</v>
      </c>
      <c r="BR310" s="9" t="s">
        <v>135</v>
      </c>
      <c r="CC310" s="11" t="s">
        <v>145</v>
      </c>
      <c r="CD310" s="9" t="s">
        <v>135</v>
      </c>
      <c r="CE310" s="20"/>
      <c r="CF310" s="16">
        <f t="shared" si="81"/>
        <v>0</v>
      </c>
      <c r="CG310" s="20"/>
      <c r="CH310" s="16">
        <f t="shared" si="91"/>
        <v>0</v>
      </c>
      <c r="CI310" s="20"/>
      <c r="CJ310" s="16">
        <f t="shared" si="92"/>
        <v>0</v>
      </c>
      <c r="CK310" s="11" t="s">
        <v>1346</v>
      </c>
      <c r="CL310" s="9" t="s">
        <v>334</v>
      </c>
      <c r="CM310" s="11" t="s">
        <v>134</v>
      </c>
      <c r="CN310" s="9" t="s">
        <v>161</v>
      </c>
      <c r="CT310" s="12"/>
      <c r="CU310" s="11" t="s">
        <v>173</v>
      </c>
      <c r="CW310" s="67"/>
      <c r="CZ310" s="9" t="s">
        <v>190</v>
      </c>
      <c r="DC310" s="11" t="s">
        <v>334</v>
      </c>
      <c r="DD310" s="9" t="s">
        <v>193</v>
      </c>
      <c r="DH310" s="9" t="s">
        <v>209</v>
      </c>
      <c r="DI310" s="11" t="s">
        <v>134</v>
      </c>
      <c r="DJ310" s="9" t="s">
        <v>161</v>
      </c>
      <c r="DP310" s="12"/>
      <c r="DQ310" s="35" t="str">
        <f t="shared" si="93"/>
        <v>OK</v>
      </c>
      <c r="DR310" s="9" t="s">
        <v>173</v>
      </c>
      <c r="DW310" s="11" t="s">
        <v>190</v>
      </c>
      <c r="DZ310" s="9" t="s">
        <v>135</v>
      </c>
      <c r="EE310" s="21"/>
      <c r="EL310" s="12"/>
      <c r="EO310" s="11" t="s">
        <v>135</v>
      </c>
      <c r="EW310" s="10" t="s">
        <v>269</v>
      </c>
      <c r="EX310" s="9" t="s">
        <v>1032</v>
      </c>
      <c r="EY310" s="11" t="s">
        <v>361</v>
      </c>
      <c r="EZ310" s="9" t="s">
        <v>1345</v>
      </c>
      <c r="FA310" s="11" t="s">
        <v>360</v>
      </c>
      <c r="FR310" s="16" t="str">
        <f t="shared" ref="FR310:FR333" si="99">B310</f>
        <v>PR</v>
      </c>
      <c r="FS310" s="11" t="s">
        <v>1040</v>
      </c>
      <c r="FT310" s="9" t="s">
        <v>276</v>
      </c>
      <c r="FU310" s="11" t="s">
        <v>276</v>
      </c>
      <c r="FV310" s="9" t="s">
        <v>193</v>
      </c>
      <c r="GD310" s="9" t="s">
        <v>209</v>
      </c>
      <c r="GF310" s="9"/>
      <c r="GH310" s="9"/>
      <c r="GI310" s="11" t="s">
        <v>134</v>
      </c>
      <c r="GJ310" s="9" t="s">
        <v>161</v>
      </c>
      <c r="GP310" s="12"/>
      <c r="GQ310" s="22" t="str">
        <f t="shared" si="95"/>
        <v>OK</v>
      </c>
      <c r="GR310" s="9" t="s">
        <v>173</v>
      </c>
      <c r="GW310" s="11" t="s">
        <v>190</v>
      </c>
      <c r="GZ310" s="9" t="s">
        <v>135</v>
      </c>
      <c r="HE310" s="21"/>
      <c r="HF310" s="17" t="str">
        <f t="shared" si="96"/>
        <v>OK</v>
      </c>
      <c r="HM310" s="21"/>
      <c r="HN310" s="17" t="str">
        <f t="shared" si="97"/>
        <v>OK</v>
      </c>
      <c r="HQ310" s="11" t="s">
        <v>135</v>
      </c>
      <c r="HY310" s="19" t="str">
        <f t="shared" si="98"/>
        <v>OK</v>
      </c>
      <c r="HZ310" s="9" t="s">
        <v>135</v>
      </c>
      <c r="IE310" s="11" t="s">
        <v>134</v>
      </c>
      <c r="IF310" s="23">
        <v>41878</v>
      </c>
      <c r="IG310" s="23">
        <v>41878</v>
      </c>
      <c r="IH310" s="23">
        <v>41878</v>
      </c>
      <c r="II310" s="23">
        <v>41883</v>
      </c>
      <c r="IJ310" s="23">
        <v>41893</v>
      </c>
      <c r="IK310" s="23">
        <v>41896</v>
      </c>
    </row>
    <row r="311" spans="1:245" x14ac:dyDescent="0.25">
      <c r="A311" s="8" t="s">
        <v>1006</v>
      </c>
      <c r="B311" s="9" t="s">
        <v>72</v>
      </c>
      <c r="C311" s="55">
        <v>4106902</v>
      </c>
      <c r="D311" s="9" t="s">
        <v>1025</v>
      </c>
      <c r="E311" s="10" t="s">
        <v>85</v>
      </c>
      <c r="J311" s="9" t="s">
        <v>1024</v>
      </c>
      <c r="K311" s="10" t="s">
        <v>83</v>
      </c>
      <c r="L311" s="9" t="s">
        <v>95</v>
      </c>
      <c r="M311" s="10" t="s">
        <v>484</v>
      </c>
      <c r="N311" s="9" t="s">
        <v>1025</v>
      </c>
      <c r="P311" s="9" t="s">
        <v>1026</v>
      </c>
      <c r="Q311" s="11" t="s">
        <v>83</v>
      </c>
      <c r="R311" s="9" t="s">
        <v>339</v>
      </c>
      <c r="S311" s="11" t="s">
        <v>522</v>
      </c>
      <c r="T311" s="9" t="s">
        <v>1025</v>
      </c>
      <c r="AH311" s="33">
        <f t="shared" si="85"/>
        <v>3</v>
      </c>
      <c r="AI311" s="11" t="s">
        <v>505</v>
      </c>
      <c r="AJ311" s="9" t="s">
        <v>86</v>
      </c>
      <c r="BM311" s="34">
        <f t="shared" si="94"/>
        <v>1</v>
      </c>
      <c r="BN311" s="9" t="s">
        <v>104</v>
      </c>
      <c r="BO311" s="11" t="s">
        <v>115</v>
      </c>
      <c r="BP311" s="9" t="s">
        <v>121</v>
      </c>
      <c r="BQ311" s="11" t="s">
        <v>135</v>
      </c>
      <c r="BR311" s="9" t="s">
        <v>135</v>
      </c>
      <c r="CC311" s="11" t="s">
        <v>145</v>
      </c>
      <c r="CD311" s="9" t="s">
        <v>135</v>
      </c>
      <c r="CE311" s="20"/>
      <c r="CF311" s="16">
        <f t="shared" ref="CF311:CF374" si="100">IF(ISBLANK(CE311),0,(VLOOKUP(CE311,$A$2:$CC$484,81,)))</f>
        <v>0</v>
      </c>
      <c r="CG311" s="20"/>
      <c r="CH311" s="16">
        <f t="shared" ref="CH311:CH333" si="101">IF(ISBLANK(CG311),0,(VLOOKUP(CG311,$A$2:$CC$484,81,)))</f>
        <v>0</v>
      </c>
      <c r="CI311" s="20"/>
      <c r="CJ311" s="16">
        <f t="shared" ref="CJ311:CJ333" si="102">IF(ISBLANK(CI311),0,(VLOOKUP(CI311,$A$2:$CC$484,81,)))</f>
        <v>0</v>
      </c>
      <c r="CK311" s="11" t="s">
        <v>1347</v>
      </c>
      <c r="CL311" s="9" t="s">
        <v>334</v>
      </c>
      <c r="CM311" s="11" t="s">
        <v>134</v>
      </c>
      <c r="CN311" s="9" t="s">
        <v>160</v>
      </c>
      <c r="CO311" s="11">
        <v>24</v>
      </c>
      <c r="CP311" s="9" t="s">
        <v>505</v>
      </c>
      <c r="CS311" s="11" t="s">
        <v>134</v>
      </c>
      <c r="CT311" s="12">
        <v>50000</v>
      </c>
      <c r="CU311" s="11" t="s">
        <v>173</v>
      </c>
      <c r="CW311" s="67" t="s">
        <v>599</v>
      </c>
      <c r="CX311" s="9" t="s">
        <v>2057</v>
      </c>
      <c r="DC311" s="11" t="s">
        <v>334</v>
      </c>
      <c r="DD311" s="9" t="s">
        <v>193</v>
      </c>
      <c r="DH311" s="9" t="s">
        <v>209</v>
      </c>
      <c r="DI311" s="11" t="s">
        <v>134</v>
      </c>
      <c r="DJ311" s="9" t="s">
        <v>160</v>
      </c>
      <c r="DK311" s="11">
        <v>24</v>
      </c>
      <c r="DL311" s="9" t="s">
        <v>505</v>
      </c>
      <c r="DO311" s="11" t="s">
        <v>134</v>
      </c>
      <c r="DP311" s="12">
        <v>50000</v>
      </c>
      <c r="DQ311" s="35" t="str">
        <f t="shared" si="93"/>
        <v>OK</v>
      </c>
      <c r="DR311" s="9" t="s">
        <v>173</v>
      </c>
      <c r="DT311" s="9" t="s">
        <v>599</v>
      </c>
      <c r="DU311" s="11" t="s">
        <v>2057</v>
      </c>
      <c r="DZ311" s="9" t="s">
        <v>135</v>
      </c>
      <c r="EE311" s="21"/>
      <c r="EL311" s="12"/>
      <c r="EO311" s="11" t="s">
        <v>135</v>
      </c>
      <c r="EW311" s="10" t="s">
        <v>269</v>
      </c>
      <c r="EX311" s="9" t="s">
        <v>505</v>
      </c>
      <c r="EY311" s="11" t="s">
        <v>361</v>
      </c>
      <c r="EZ311" s="9" t="s">
        <v>1025</v>
      </c>
      <c r="FA311" s="11" t="s">
        <v>360</v>
      </c>
      <c r="FB311" s="9" t="s">
        <v>1024</v>
      </c>
      <c r="FC311" s="11" t="s">
        <v>360</v>
      </c>
      <c r="FD311" s="9" t="s">
        <v>1026</v>
      </c>
      <c r="FE311" s="11" t="s">
        <v>360</v>
      </c>
      <c r="FR311" s="16" t="str">
        <f t="shared" si="99"/>
        <v>PR</v>
      </c>
      <c r="FS311" s="11" t="s">
        <v>1033</v>
      </c>
      <c r="FT311" s="9" t="s">
        <v>276</v>
      </c>
      <c r="FU311" s="11" t="s">
        <v>276</v>
      </c>
      <c r="FV311" s="9" t="s">
        <v>193</v>
      </c>
      <c r="GD311" s="9" t="s">
        <v>209</v>
      </c>
      <c r="GF311" s="9"/>
      <c r="GH311" s="9"/>
      <c r="GI311" s="11" t="s">
        <v>134</v>
      </c>
      <c r="GJ311" s="9" t="s">
        <v>160</v>
      </c>
      <c r="GK311" s="11">
        <v>24</v>
      </c>
      <c r="GL311" s="9" t="s">
        <v>505</v>
      </c>
      <c r="GO311" s="11" t="s">
        <v>134</v>
      </c>
      <c r="GP311" s="12">
        <v>50000</v>
      </c>
      <c r="GQ311" s="22" t="str">
        <f t="shared" si="95"/>
        <v>OK</v>
      </c>
      <c r="GR311" s="9" t="s">
        <v>173</v>
      </c>
      <c r="GT311" s="9" t="s">
        <v>599</v>
      </c>
      <c r="GU311" s="11" t="s">
        <v>2057</v>
      </c>
      <c r="GZ311" s="9" t="s">
        <v>135</v>
      </c>
      <c r="HE311" s="21"/>
      <c r="HF311" s="17" t="str">
        <f t="shared" si="96"/>
        <v>OK</v>
      </c>
      <c r="HM311" s="21"/>
      <c r="HN311" s="17" t="str">
        <f t="shared" si="97"/>
        <v>OK</v>
      </c>
      <c r="HQ311" s="11" t="s">
        <v>135</v>
      </c>
      <c r="HY311" s="19" t="str">
        <f t="shared" si="98"/>
        <v>OK</v>
      </c>
      <c r="HZ311" s="9" t="s">
        <v>135</v>
      </c>
      <c r="IE311" s="11" t="s">
        <v>134</v>
      </c>
      <c r="IF311" s="23">
        <v>41881</v>
      </c>
      <c r="IG311" s="23">
        <v>41881</v>
      </c>
      <c r="IH311" s="23">
        <v>41881</v>
      </c>
      <c r="II311" s="23">
        <v>41890</v>
      </c>
      <c r="IJ311" s="23">
        <v>41898</v>
      </c>
      <c r="IK311" s="23">
        <v>41901</v>
      </c>
    </row>
    <row r="312" spans="1:245" x14ac:dyDescent="0.25">
      <c r="A312" s="8" t="s">
        <v>2155</v>
      </c>
      <c r="B312" s="9" t="s">
        <v>72</v>
      </c>
      <c r="C312" s="55">
        <v>4106902</v>
      </c>
      <c r="D312" s="9" t="s">
        <v>1025</v>
      </c>
      <c r="E312" s="10" t="s">
        <v>85</v>
      </c>
      <c r="J312" s="9" t="s">
        <v>1024</v>
      </c>
      <c r="K312" s="11" t="s">
        <v>83</v>
      </c>
      <c r="L312" s="9" t="s">
        <v>95</v>
      </c>
      <c r="M312" s="11" t="s">
        <v>484</v>
      </c>
      <c r="N312" s="9" t="s">
        <v>1025</v>
      </c>
      <c r="P312" s="9" t="s">
        <v>1026</v>
      </c>
      <c r="Q312" s="11" t="s">
        <v>83</v>
      </c>
      <c r="R312" s="9" t="s">
        <v>339</v>
      </c>
      <c r="S312" s="11" t="s">
        <v>522</v>
      </c>
      <c r="T312" s="9" t="s">
        <v>1025</v>
      </c>
      <c r="AH312" s="33">
        <f t="shared" si="85"/>
        <v>3</v>
      </c>
      <c r="AI312" s="11" t="s">
        <v>1030</v>
      </c>
      <c r="AJ312" s="9" t="s">
        <v>85</v>
      </c>
      <c r="AO312" s="11" t="s">
        <v>1032</v>
      </c>
      <c r="AP312" s="9" t="s">
        <v>83</v>
      </c>
      <c r="AQ312" s="11" t="s">
        <v>95</v>
      </c>
      <c r="AR312" s="9" t="s">
        <v>415</v>
      </c>
      <c r="AS312" s="11" t="s">
        <v>1030</v>
      </c>
      <c r="AU312" s="11" t="s">
        <v>1078</v>
      </c>
      <c r="AV312" s="9" t="s">
        <v>83</v>
      </c>
      <c r="AW312" s="11" t="s">
        <v>339</v>
      </c>
      <c r="AX312" s="9" t="s">
        <v>685</v>
      </c>
      <c r="AY312" s="11" t="s">
        <v>1030</v>
      </c>
      <c r="BA312" s="11" t="s">
        <v>1058</v>
      </c>
      <c r="BB312" s="9" t="s">
        <v>91</v>
      </c>
      <c r="BM312" s="34">
        <f t="shared" si="94"/>
        <v>4</v>
      </c>
      <c r="BN312" s="9" t="s">
        <v>110</v>
      </c>
      <c r="BP312" s="9" t="s">
        <v>121</v>
      </c>
      <c r="BQ312" s="11" t="s">
        <v>135</v>
      </c>
      <c r="BR312" s="9" t="s">
        <v>135</v>
      </c>
      <c r="CC312" s="11" t="s">
        <v>145</v>
      </c>
      <c r="CD312" s="9" t="s">
        <v>135</v>
      </c>
      <c r="CE312" s="20"/>
      <c r="CF312" s="16">
        <f t="shared" si="100"/>
        <v>0</v>
      </c>
      <c r="CG312" s="20"/>
      <c r="CH312" s="16">
        <f t="shared" si="101"/>
        <v>0</v>
      </c>
      <c r="CI312" s="20"/>
      <c r="CJ312" s="16">
        <f t="shared" si="102"/>
        <v>0</v>
      </c>
      <c r="CK312" s="11" t="s">
        <v>1092</v>
      </c>
      <c r="CL312" s="9" t="s">
        <v>334</v>
      </c>
      <c r="CM312" s="11" t="s">
        <v>134</v>
      </c>
      <c r="CN312" s="9" t="s">
        <v>160</v>
      </c>
      <c r="CO312" s="11">
        <v>0</v>
      </c>
      <c r="CP312" s="9" t="s">
        <v>1030</v>
      </c>
      <c r="CQ312" s="11" t="s">
        <v>1032</v>
      </c>
      <c r="CR312" s="9" t="s">
        <v>1078</v>
      </c>
      <c r="CS312" s="11" t="s">
        <v>134</v>
      </c>
      <c r="CT312" s="12">
        <v>50000</v>
      </c>
      <c r="CU312" s="11" t="s">
        <v>173</v>
      </c>
      <c r="CW312" s="67" t="s">
        <v>190</v>
      </c>
      <c r="DC312" s="11" t="s">
        <v>334</v>
      </c>
      <c r="DD312" s="9" t="s">
        <v>193</v>
      </c>
      <c r="DH312" s="9" t="s">
        <v>209</v>
      </c>
      <c r="DI312" s="11" t="s">
        <v>134</v>
      </c>
      <c r="DJ312" s="9" t="s">
        <v>160</v>
      </c>
      <c r="DK312" s="11">
        <v>0</v>
      </c>
      <c r="DL312" s="9" t="s">
        <v>1030</v>
      </c>
      <c r="DM312" s="11" t="s">
        <v>1032</v>
      </c>
      <c r="DN312" s="9" t="s">
        <v>1078</v>
      </c>
      <c r="DO312" s="11" t="s">
        <v>134</v>
      </c>
      <c r="DP312" s="12">
        <v>50000</v>
      </c>
      <c r="DQ312" s="35" t="str">
        <f t="shared" si="93"/>
        <v>OK</v>
      </c>
      <c r="DR312" s="9" t="s">
        <v>173</v>
      </c>
      <c r="DT312" s="9" t="s">
        <v>190</v>
      </c>
      <c r="DZ312" s="9" t="s">
        <v>135</v>
      </c>
      <c r="EE312" s="21"/>
      <c r="EL312" s="12"/>
      <c r="EO312" s="11" t="s">
        <v>135</v>
      </c>
      <c r="EW312" s="10" t="s">
        <v>269</v>
      </c>
      <c r="EX312" s="9" t="s">
        <v>1025</v>
      </c>
      <c r="EY312" s="11" t="s">
        <v>361</v>
      </c>
      <c r="EZ312" s="9" t="s">
        <v>1032</v>
      </c>
      <c r="FA312" s="11" t="s">
        <v>361</v>
      </c>
      <c r="FB312" s="9" t="s">
        <v>1078</v>
      </c>
      <c r="FC312" s="11" t="s">
        <v>361</v>
      </c>
      <c r="FD312" s="9" t="s">
        <v>1025</v>
      </c>
      <c r="FE312" s="11" t="s">
        <v>360</v>
      </c>
      <c r="FF312" s="9" t="s">
        <v>1024</v>
      </c>
      <c r="FG312" s="11" t="s">
        <v>360</v>
      </c>
      <c r="FH312" s="9" t="s">
        <v>1026</v>
      </c>
      <c r="FI312" s="11" t="s">
        <v>360</v>
      </c>
      <c r="FR312" s="16" t="str">
        <f t="shared" si="99"/>
        <v>PR</v>
      </c>
      <c r="FS312" s="10" t="s">
        <v>1033</v>
      </c>
      <c r="FT312" s="9" t="s">
        <v>276</v>
      </c>
      <c r="FU312" s="11" t="s">
        <v>276</v>
      </c>
      <c r="FV312" s="9" t="s">
        <v>193</v>
      </c>
      <c r="GD312" s="9" t="s">
        <v>209</v>
      </c>
      <c r="GF312" s="9"/>
      <c r="GH312" s="9"/>
      <c r="GI312" s="11" t="s">
        <v>134</v>
      </c>
      <c r="GJ312" s="9" t="s">
        <v>160</v>
      </c>
      <c r="GK312" s="11">
        <v>0</v>
      </c>
      <c r="GL312" s="9" t="s">
        <v>1030</v>
      </c>
      <c r="GM312" s="11" t="s">
        <v>1032</v>
      </c>
      <c r="GN312" s="9" t="s">
        <v>1078</v>
      </c>
      <c r="GO312" s="11" t="s">
        <v>134</v>
      </c>
      <c r="GP312" s="12">
        <v>50000</v>
      </c>
      <c r="GQ312" s="22" t="str">
        <f t="shared" si="95"/>
        <v>OK</v>
      </c>
      <c r="GR312" s="9" t="s">
        <v>173</v>
      </c>
      <c r="GT312" s="9" t="s">
        <v>190</v>
      </c>
      <c r="GZ312" s="9" t="s">
        <v>135</v>
      </c>
      <c r="HE312" s="21"/>
      <c r="HF312" s="17" t="str">
        <f t="shared" si="96"/>
        <v>OK</v>
      </c>
      <c r="HM312" s="21"/>
      <c r="HN312" s="17" t="str">
        <f t="shared" si="97"/>
        <v>OK</v>
      </c>
      <c r="HQ312" s="11" t="s">
        <v>135</v>
      </c>
      <c r="HY312" s="19" t="str">
        <f t="shared" si="98"/>
        <v>OK</v>
      </c>
      <c r="HZ312" s="9" t="s">
        <v>135</v>
      </c>
      <c r="IE312" s="11" t="s">
        <v>134</v>
      </c>
      <c r="IF312" s="23">
        <v>41884</v>
      </c>
      <c r="IG312" s="23">
        <v>41884</v>
      </c>
      <c r="IH312" s="23">
        <v>41884</v>
      </c>
      <c r="II312" s="23">
        <v>41890</v>
      </c>
      <c r="IJ312" s="23">
        <v>41905</v>
      </c>
      <c r="IK312" s="23">
        <v>41908</v>
      </c>
    </row>
    <row r="313" spans="1:245" x14ac:dyDescent="0.25">
      <c r="A313" s="8">
        <v>3.078612014616E+16</v>
      </c>
      <c r="B313" s="9" t="s">
        <v>72</v>
      </c>
      <c r="C313" s="55">
        <v>4106902</v>
      </c>
      <c r="D313" s="9" t="s">
        <v>1025</v>
      </c>
      <c r="E313" s="10" t="s">
        <v>85</v>
      </c>
      <c r="J313" s="9" t="s">
        <v>1024</v>
      </c>
      <c r="K313" s="11" t="s">
        <v>83</v>
      </c>
      <c r="L313" s="9" t="s">
        <v>95</v>
      </c>
      <c r="M313" s="11" t="s">
        <v>484</v>
      </c>
      <c r="N313" s="9" t="s">
        <v>1025</v>
      </c>
      <c r="P313" s="9" t="s">
        <v>1026</v>
      </c>
      <c r="Q313" s="11" t="s">
        <v>83</v>
      </c>
      <c r="R313" s="9" t="s">
        <v>339</v>
      </c>
      <c r="S313" s="11" t="s">
        <v>522</v>
      </c>
      <c r="T313" s="9" t="s">
        <v>1025</v>
      </c>
      <c r="AH313" s="33">
        <f t="shared" si="85"/>
        <v>3</v>
      </c>
      <c r="AI313" s="11" t="s">
        <v>113</v>
      </c>
      <c r="AJ313" s="9" t="s">
        <v>86</v>
      </c>
      <c r="BM313" s="34">
        <f t="shared" si="94"/>
        <v>1</v>
      </c>
      <c r="BN313" s="9" t="s">
        <v>104</v>
      </c>
      <c r="BO313" s="11" t="s">
        <v>113</v>
      </c>
      <c r="BP313" s="9" t="s">
        <v>388</v>
      </c>
      <c r="BQ313" s="11" t="s">
        <v>135</v>
      </c>
      <c r="BR313" s="9" t="s">
        <v>135</v>
      </c>
      <c r="CC313" s="11" t="s">
        <v>145</v>
      </c>
      <c r="CD313" s="9" t="s">
        <v>135</v>
      </c>
      <c r="CE313" s="20"/>
      <c r="CF313" s="16">
        <f t="shared" si="100"/>
        <v>0</v>
      </c>
      <c r="CG313" s="20"/>
      <c r="CH313" s="16">
        <f t="shared" si="101"/>
        <v>0</v>
      </c>
      <c r="CI313" s="20"/>
      <c r="CJ313" s="16">
        <f t="shared" si="102"/>
        <v>0</v>
      </c>
      <c r="CK313" s="11" t="s">
        <v>1093</v>
      </c>
      <c r="CL313" s="9" t="s">
        <v>334</v>
      </c>
      <c r="CM313" s="11" t="s">
        <v>134</v>
      </c>
      <c r="CN313" s="9" t="s">
        <v>163</v>
      </c>
      <c r="CO313" s="11">
        <v>48</v>
      </c>
      <c r="CP313" s="9" t="s">
        <v>113</v>
      </c>
      <c r="CS313" s="11" t="s">
        <v>134</v>
      </c>
      <c r="CT313" s="12">
        <v>10000</v>
      </c>
      <c r="CU313" s="11" t="s">
        <v>173</v>
      </c>
      <c r="CW313" s="67" t="s">
        <v>599</v>
      </c>
      <c r="DC313" s="11" t="s">
        <v>334</v>
      </c>
      <c r="DD313" s="9" t="s">
        <v>193</v>
      </c>
      <c r="DH313" s="9" t="s">
        <v>225</v>
      </c>
      <c r="DI313" s="11" t="s">
        <v>134</v>
      </c>
      <c r="DJ313" s="9" t="s">
        <v>160</v>
      </c>
      <c r="DK313" s="11">
        <v>48</v>
      </c>
      <c r="DL313" s="9" t="s">
        <v>113</v>
      </c>
      <c r="DO313" s="11" t="s">
        <v>134</v>
      </c>
      <c r="DP313" s="12">
        <v>10000</v>
      </c>
      <c r="DQ313" s="35" t="str">
        <f t="shared" si="93"/>
        <v>OK</v>
      </c>
      <c r="DR313" s="9" t="s">
        <v>173</v>
      </c>
      <c r="DS313" s="11" t="s">
        <v>174</v>
      </c>
      <c r="DT313" s="9" t="s">
        <v>599</v>
      </c>
      <c r="DZ313" s="9" t="s">
        <v>134</v>
      </c>
      <c r="EA313" s="11" t="s">
        <v>161</v>
      </c>
      <c r="EE313" s="21"/>
      <c r="EG313" s="11" t="s">
        <v>973</v>
      </c>
      <c r="EL313" s="12"/>
      <c r="EO313" s="11" t="s">
        <v>135</v>
      </c>
      <c r="EW313" s="10" t="s">
        <v>269</v>
      </c>
      <c r="EX313" s="9" t="s">
        <v>113</v>
      </c>
      <c r="EY313" s="11" t="s">
        <v>361</v>
      </c>
      <c r="EZ313" s="9" t="s">
        <v>1025</v>
      </c>
      <c r="FA313" s="11" t="s">
        <v>360</v>
      </c>
      <c r="FB313" s="9" t="s">
        <v>1024</v>
      </c>
      <c r="FC313" s="11" t="s">
        <v>360</v>
      </c>
      <c r="FD313" s="9" t="s">
        <v>1026</v>
      </c>
      <c r="FE313" s="11" t="s">
        <v>360</v>
      </c>
      <c r="FR313" s="16" t="str">
        <f t="shared" si="99"/>
        <v>PR</v>
      </c>
      <c r="FS313" s="10" t="s">
        <v>1040</v>
      </c>
      <c r="FT313" s="9" t="s">
        <v>276</v>
      </c>
      <c r="FU313" s="11" t="s">
        <v>276</v>
      </c>
      <c r="FV313" s="9" t="s">
        <v>193</v>
      </c>
      <c r="GD313" s="9" t="s">
        <v>209</v>
      </c>
      <c r="GF313" s="9"/>
      <c r="GH313" s="9"/>
      <c r="GI313" s="11" t="s">
        <v>134</v>
      </c>
      <c r="GJ313" s="9" t="s">
        <v>160</v>
      </c>
      <c r="GK313" s="11">
        <v>48</v>
      </c>
      <c r="GL313" s="9" t="s">
        <v>113</v>
      </c>
      <c r="GO313" s="11" t="s">
        <v>134</v>
      </c>
      <c r="GP313" s="12">
        <v>10000</v>
      </c>
      <c r="GQ313" s="22" t="str">
        <f t="shared" si="95"/>
        <v>OK</v>
      </c>
      <c r="GR313" s="9" t="s">
        <v>173</v>
      </c>
      <c r="GS313" s="11" t="s">
        <v>174</v>
      </c>
      <c r="GT313" s="9" t="s">
        <v>599</v>
      </c>
      <c r="GZ313" s="9" t="s">
        <v>134</v>
      </c>
      <c r="HA313" s="11" t="s">
        <v>161</v>
      </c>
      <c r="HE313" s="21"/>
      <c r="HF313" s="17" t="str">
        <f t="shared" si="96"/>
        <v>OK</v>
      </c>
      <c r="HH313" s="9" t="s">
        <v>973</v>
      </c>
      <c r="HM313" s="21"/>
      <c r="HN313" s="17" t="str">
        <f t="shared" si="97"/>
        <v>OK</v>
      </c>
      <c r="HQ313" s="11" t="s">
        <v>135</v>
      </c>
      <c r="HY313" s="19" t="str">
        <f t="shared" si="98"/>
        <v>OK</v>
      </c>
      <c r="HZ313" s="9" t="s">
        <v>135</v>
      </c>
      <c r="IE313" s="11" t="s">
        <v>134</v>
      </c>
      <c r="IF313" s="23">
        <v>41886</v>
      </c>
      <c r="IG313" s="23">
        <v>41886</v>
      </c>
      <c r="IH313" s="23">
        <v>41887</v>
      </c>
      <c r="II313" s="23">
        <v>41896</v>
      </c>
      <c r="IJ313" s="23">
        <v>41901</v>
      </c>
      <c r="IK313" s="23">
        <v>41904</v>
      </c>
    </row>
    <row r="314" spans="1:245" x14ac:dyDescent="0.25">
      <c r="A314" s="8">
        <v>3.084682014616E+16</v>
      </c>
      <c r="B314" s="9" t="s">
        <v>72</v>
      </c>
      <c r="C314" s="55">
        <v>4106902</v>
      </c>
      <c r="D314" s="9" t="s">
        <v>1025</v>
      </c>
      <c r="E314" s="10" t="s">
        <v>85</v>
      </c>
      <c r="AH314" s="33">
        <f t="shared" si="85"/>
        <v>1</v>
      </c>
      <c r="AI314" s="11" t="s">
        <v>1030</v>
      </c>
      <c r="AJ314" s="9" t="s">
        <v>85</v>
      </c>
      <c r="AO314" s="11" t="s">
        <v>1032</v>
      </c>
      <c r="AP314" s="9" t="s">
        <v>83</v>
      </c>
      <c r="AQ314" s="11" t="s">
        <v>95</v>
      </c>
      <c r="AR314" s="9" t="s">
        <v>415</v>
      </c>
      <c r="AS314" s="11" t="s">
        <v>1030</v>
      </c>
      <c r="AU314" s="11" t="s">
        <v>1078</v>
      </c>
      <c r="AV314" s="9" t="s">
        <v>83</v>
      </c>
      <c r="AW314" s="11" t="s">
        <v>339</v>
      </c>
      <c r="AX314" s="9" t="s">
        <v>685</v>
      </c>
      <c r="AY314" s="11" t="s">
        <v>1030</v>
      </c>
      <c r="BA314" s="11" t="s">
        <v>1058</v>
      </c>
      <c r="BB314" s="9" t="s">
        <v>91</v>
      </c>
      <c r="BG314" s="11" t="s">
        <v>1079</v>
      </c>
      <c r="BH314" s="9" t="s">
        <v>90</v>
      </c>
      <c r="BM314" s="34">
        <f t="shared" si="94"/>
        <v>5</v>
      </c>
      <c r="BN314" s="9" t="s">
        <v>110</v>
      </c>
      <c r="BP314" s="9" t="s">
        <v>175</v>
      </c>
      <c r="BQ314" s="11" t="s">
        <v>135</v>
      </c>
      <c r="BR314" s="9" t="s">
        <v>135</v>
      </c>
      <c r="CC314" s="11" t="s">
        <v>145</v>
      </c>
      <c r="CD314" s="9" t="s">
        <v>135</v>
      </c>
      <c r="CE314" s="20"/>
      <c r="CF314" s="16">
        <f t="shared" si="100"/>
        <v>0</v>
      </c>
      <c r="CG314" s="20"/>
      <c r="CH314" s="16">
        <f t="shared" si="101"/>
        <v>0</v>
      </c>
      <c r="CI314" s="20"/>
      <c r="CJ314" s="16">
        <f t="shared" si="102"/>
        <v>0</v>
      </c>
      <c r="CK314" s="11" t="s">
        <v>1094</v>
      </c>
      <c r="CL314" s="9" t="s">
        <v>334</v>
      </c>
      <c r="CM314" s="11" t="s">
        <v>134</v>
      </c>
      <c r="CN314" s="9" t="s">
        <v>161</v>
      </c>
      <c r="CT314" s="12"/>
      <c r="CW314" s="67" t="s">
        <v>558</v>
      </c>
      <c r="DC314" s="11" t="s">
        <v>334</v>
      </c>
      <c r="DD314" s="9" t="s">
        <v>193</v>
      </c>
      <c r="DH314" s="9" t="s">
        <v>209</v>
      </c>
      <c r="DI314" s="11" t="s">
        <v>134</v>
      </c>
      <c r="DJ314" s="9" t="s">
        <v>161</v>
      </c>
      <c r="DP314" s="12"/>
      <c r="DQ314" s="35" t="str">
        <f t="shared" si="93"/>
        <v>OK</v>
      </c>
      <c r="DT314" s="9" t="s">
        <v>558</v>
      </c>
      <c r="DZ314" s="9" t="s">
        <v>135</v>
      </c>
      <c r="EE314" s="21"/>
      <c r="EL314" s="12"/>
      <c r="EO314" s="11" t="s">
        <v>135</v>
      </c>
      <c r="EW314" s="10" t="s">
        <v>269</v>
      </c>
      <c r="EX314" s="9" t="s">
        <v>1025</v>
      </c>
      <c r="EY314" s="11" t="s">
        <v>361</v>
      </c>
      <c r="EZ314" s="9" t="s">
        <v>1030</v>
      </c>
      <c r="FA314" s="11" t="s">
        <v>360</v>
      </c>
      <c r="FB314" s="9" t="s">
        <v>1032</v>
      </c>
      <c r="FC314" s="11" t="s">
        <v>360</v>
      </c>
      <c r="FD314" s="9" t="s">
        <v>1078</v>
      </c>
      <c r="FE314" s="11" t="s">
        <v>360</v>
      </c>
      <c r="FF314" s="9" t="s">
        <v>1058</v>
      </c>
      <c r="FG314" s="11" t="s">
        <v>360</v>
      </c>
      <c r="FH314" s="9" t="s">
        <v>1079</v>
      </c>
      <c r="FI314" s="11" t="s">
        <v>360</v>
      </c>
      <c r="FR314" s="16" t="str">
        <f t="shared" si="99"/>
        <v>PR</v>
      </c>
      <c r="FS314" s="11" t="s">
        <v>1033</v>
      </c>
      <c r="FT314" s="9" t="s">
        <v>276</v>
      </c>
      <c r="FU314" s="11" t="s">
        <v>276</v>
      </c>
      <c r="FV314" s="9" t="s">
        <v>193</v>
      </c>
      <c r="GD314" s="9" t="s">
        <v>209</v>
      </c>
      <c r="GF314" s="9"/>
      <c r="GH314" s="9"/>
      <c r="GI314" s="11" t="s">
        <v>134</v>
      </c>
      <c r="GJ314" s="9" t="s">
        <v>161</v>
      </c>
      <c r="GP314" s="12"/>
      <c r="GQ314" s="22" t="str">
        <f t="shared" si="95"/>
        <v>OK</v>
      </c>
      <c r="GW314" s="11" t="s">
        <v>558</v>
      </c>
      <c r="GZ314" s="9" t="s">
        <v>135</v>
      </c>
      <c r="HE314" s="21"/>
      <c r="HF314" s="17" t="str">
        <f t="shared" si="96"/>
        <v>OK</v>
      </c>
      <c r="HM314" s="21"/>
      <c r="HN314" s="17" t="str">
        <f t="shared" si="97"/>
        <v>OK</v>
      </c>
      <c r="HQ314" s="11" t="s">
        <v>135</v>
      </c>
      <c r="HY314" s="19" t="str">
        <f t="shared" si="98"/>
        <v>OK</v>
      </c>
      <c r="HZ314" s="9" t="s">
        <v>135</v>
      </c>
      <c r="IE314" s="11" t="s">
        <v>134</v>
      </c>
      <c r="IF314" s="23">
        <v>41887</v>
      </c>
      <c r="IG314" s="23">
        <v>41887</v>
      </c>
      <c r="IH314" s="23">
        <v>41887</v>
      </c>
      <c r="II314" s="23">
        <v>41895</v>
      </c>
      <c r="IJ314" s="23">
        <v>41905</v>
      </c>
      <c r="IK314" s="23">
        <v>41908</v>
      </c>
    </row>
    <row r="315" spans="1:245" x14ac:dyDescent="0.25">
      <c r="A315" s="8">
        <v>3.113212014616E+16</v>
      </c>
      <c r="B315" s="9" t="s">
        <v>72</v>
      </c>
      <c r="C315" s="55">
        <v>4106902</v>
      </c>
      <c r="D315" s="9" t="s">
        <v>1025</v>
      </c>
      <c r="E315" s="10" t="s">
        <v>85</v>
      </c>
      <c r="AH315" s="33">
        <f t="shared" si="85"/>
        <v>1</v>
      </c>
      <c r="AI315" s="11" t="s">
        <v>1030</v>
      </c>
      <c r="AJ315" s="9" t="s">
        <v>85</v>
      </c>
      <c r="AO315" s="11" t="s">
        <v>1032</v>
      </c>
      <c r="AP315" s="9" t="s">
        <v>83</v>
      </c>
      <c r="AQ315" s="11" t="s">
        <v>95</v>
      </c>
      <c r="AR315" s="9" t="s">
        <v>415</v>
      </c>
      <c r="AS315" s="11" t="s">
        <v>1030</v>
      </c>
      <c r="AU315" s="11" t="s">
        <v>1078</v>
      </c>
      <c r="AV315" s="9" t="s">
        <v>83</v>
      </c>
      <c r="AW315" s="11" t="s">
        <v>339</v>
      </c>
      <c r="AX315" s="9" t="s">
        <v>685</v>
      </c>
      <c r="AY315" s="11" t="s">
        <v>1030</v>
      </c>
      <c r="BM315" s="34">
        <f t="shared" si="94"/>
        <v>3</v>
      </c>
      <c r="BN315" s="9" t="s">
        <v>110</v>
      </c>
      <c r="BP315" s="9" t="s">
        <v>121</v>
      </c>
      <c r="BQ315" s="11" t="s">
        <v>135</v>
      </c>
      <c r="BR315" s="9" t="s">
        <v>135</v>
      </c>
      <c r="CC315" s="11" t="s">
        <v>145</v>
      </c>
      <c r="CD315" s="9" t="s">
        <v>135</v>
      </c>
      <c r="CE315" s="20"/>
      <c r="CF315" s="16">
        <f t="shared" si="100"/>
        <v>0</v>
      </c>
      <c r="CG315" s="20"/>
      <c r="CH315" s="16">
        <f t="shared" si="101"/>
        <v>0</v>
      </c>
      <c r="CI315" s="20"/>
      <c r="CJ315" s="16">
        <f t="shared" si="102"/>
        <v>0</v>
      </c>
      <c r="CK315" s="11" t="s">
        <v>1095</v>
      </c>
      <c r="CL315" s="9" t="s">
        <v>334</v>
      </c>
      <c r="CM315" s="11" t="s">
        <v>134</v>
      </c>
      <c r="CN315" s="9" t="s">
        <v>160</v>
      </c>
      <c r="CO315" s="11">
        <v>24</v>
      </c>
      <c r="CP315" s="9" t="s">
        <v>1030</v>
      </c>
      <c r="CQ315" s="11" t="s">
        <v>1032</v>
      </c>
      <c r="CR315" s="9" t="s">
        <v>1078</v>
      </c>
      <c r="CS315" s="11" t="s">
        <v>134</v>
      </c>
      <c r="CT315" s="12">
        <v>20000</v>
      </c>
      <c r="CU315" s="11" t="s">
        <v>173</v>
      </c>
      <c r="CW315" s="67" t="s">
        <v>558</v>
      </c>
      <c r="DC315" s="11" t="s">
        <v>335</v>
      </c>
      <c r="DP315" s="12"/>
      <c r="DQ315" s="35" t="str">
        <f t="shared" si="93"/>
        <v>OK</v>
      </c>
      <c r="EE315" s="21"/>
      <c r="EL315" s="12"/>
      <c r="EW315" s="10" t="s">
        <v>269</v>
      </c>
      <c r="EX315" s="9" t="s">
        <v>1025</v>
      </c>
      <c r="EY315" s="11" t="s">
        <v>361</v>
      </c>
      <c r="EZ315" s="9" t="s">
        <v>1030</v>
      </c>
      <c r="FA315" s="11" t="s">
        <v>360</v>
      </c>
      <c r="FB315" s="9" t="s">
        <v>1032</v>
      </c>
      <c r="FC315" s="11" t="s">
        <v>360</v>
      </c>
      <c r="FD315" s="9" t="s">
        <v>1078</v>
      </c>
      <c r="FE315" s="11" t="s">
        <v>360</v>
      </c>
      <c r="FR315" s="16" t="str">
        <f t="shared" si="99"/>
        <v>PR</v>
      </c>
      <c r="FS315" s="11" t="s">
        <v>1033</v>
      </c>
      <c r="FT315" s="9" t="s">
        <v>276</v>
      </c>
      <c r="FU315" s="11" t="s">
        <v>276</v>
      </c>
      <c r="FV315" s="9" t="s">
        <v>193</v>
      </c>
      <c r="GD315" s="9" t="s">
        <v>411</v>
      </c>
      <c r="GF315" s="9"/>
      <c r="GH315" s="9"/>
      <c r="GI315" s="11" t="s">
        <v>134</v>
      </c>
      <c r="GJ315" s="9" t="s">
        <v>161</v>
      </c>
      <c r="GP315" s="12"/>
      <c r="GQ315" s="22" t="str">
        <f t="shared" si="95"/>
        <v>OK</v>
      </c>
      <c r="GW315" s="11" t="s">
        <v>558</v>
      </c>
      <c r="GZ315" s="9" t="s">
        <v>135</v>
      </c>
      <c r="HE315" s="21"/>
      <c r="HF315" s="17" t="str">
        <f t="shared" si="96"/>
        <v>OK</v>
      </c>
      <c r="HM315" s="21"/>
      <c r="HN315" s="17" t="str">
        <f t="shared" si="97"/>
        <v>OK</v>
      </c>
      <c r="HQ315" s="11" t="s">
        <v>135</v>
      </c>
      <c r="HY315" s="19" t="str">
        <f t="shared" si="98"/>
        <v>OK</v>
      </c>
      <c r="HZ315" s="9" t="s">
        <v>135</v>
      </c>
      <c r="IE315" s="11" t="s">
        <v>134</v>
      </c>
      <c r="IF315" s="23">
        <v>41891</v>
      </c>
      <c r="IG315" s="23">
        <v>41891</v>
      </c>
      <c r="IH315" s="23">
        <v>41892</v>
      </c>
      <c r="II315" s="23"/>
      <c r="IJ315" s="23">
        <v>41911</v>
      </c>
      <c r="IK315" s="23">
        <v>41914</v>
      </c>
    </row>
    <row r="316" spans="1:245" x14ac:dyDescent="0.25">
      <c r="A316" s="8">
        <v>3.146112014616E+16</v>
      </c>
      <c r="B316" s="9" t="s">
        <v>72</v>
      </c>
      <c r="C316" s="55">
        <v>4106902</v>
      </c>
      <c r="D316" s="9" t="s">
        <v>1048</v>
      </c>
      <c r="E316" s="10" t="s">
        <v>83</v>
      </c>
      <c r="F316" s="9" t="s">
        <v>97</v>
      </c>
      <c r="G316" s="10" t="s">
        <v>413</v>
      </c>
      <c r="H316" s="9" t="s">
        <v>1049</v>
      </c>
      <c r="J316" s="9" t="s">
        <v>520</v>
      </c>
      <c r="K316" s="11" t="s">
        <v>89</v>
      </c>
      <c r="AH316" s="33">
        <f t="shared" si="85"/>
        <v>2</v>
      </c>
      <c r="AI316" s="11" t="s">
        <v>113</v>
      </c>
      <c r="AJ316" s="9" t="s">
        <v>86</v>
      </c>
      <c r="BM316" s="34">
        <f t="shared" si="94"/>
        <v>1</v>
      </c>
      <c r="BN316" s="9" t="s">
        <v>104</v>
      </c>
      <c r="BO316" s="11" t="s">
        <v>113</v>
      </c>
      <c r="BP316" s="9" t="s">
        <v>388</v>
      </c>
      <c r="BQ316" s="11" t="s">
        <v>135</v>
      </c>
      <c r="BR316" s="9" t="s">
        <v>135</v>
      </c>
      <c r="CC316" s="11" t="s">
        <v>145</v>
      </c>
      <c r="CD316" s="9" t="s">
        <v>135</v>
      </c>
      <c r="CE316" s="20"/>
      <c r="CF316" s="16">
        <f t="shared" si="100"/>
        <v>0</v>
      </c>
      <c r="CG316" s="20"/>
      <c r="CH316" s="16">
        <f t="shared" si="101"/>
        <v>0</v>
      </c>
      <c r="CI316" s="20"/>
      <c r="CJ316" s="16">
        <f t="shared" si="102"/>
        <v>0</v>
      </c>
      <c r="CK316" s="11" t="s">
        <v>1096</v>
      </c>
      <c r="CL316" s="9" t="s">
        <v>334</v>
      </c>
      <c r="CM316" s="11" t="s">
        <v>134</v>
      </c>
      <c r="CN316" s="9" t="s">
        <v>160</v>
      </c>
      <c r="CO316" s="11">
        <v>0</v>
      </c>
      <c r="CP316" s="9" t="s">
        <v>113</v>
      </c>
      <c r="CS316" s="11" t="s">
        <v>134</v>
      </c>
      <c r="CT316" s="12">
        <v>50000</v>
      </c>
      <c r="CU316" s="11" t="s">
        <v>174</v>
      </c>
      <c r="CW316" s="67" t="s">
        <v>599</v>
      </c>
      <c r="DC316" s="11" t="s">
        <v>334</v>
      </c>
      <c r="DD316" s="9" t="s">
        <v>193</v>
      </c>
      <c r="DH316" s="9" t="s">
        <v>225</v>
      </c>
      <c r="DI316" s="11" t="s">
        <v>134</v>
      </c>
      <c r="DJ316" s="9" t="s">
        <v>160</v>
      </c>
      <c r="DK316" s="11">
        <v>0</v>
      </c>
      <c r="DL316" s="9" t="s">
        <v>113</v>
      </c>
      <c r="DO316" s="11" t="s">
        <v>134</v>
      </c>
      <c r="DP316" s="12">
        <v>50000</v>
      </c>
      <c r="DQ316" s="35" t="str">
        <f t="shared" si="93"/>
        <v>OK</v>
      </c>
      <c r="DR316" s="9" t="s">
        <v>173</v>
      </c>
      <c r="DT316" s="9" t="s">
        <v>599</v>
      </c>
      <c r="DZ316" s="9" t="s">
        <v>135</v>
      </c>
      <c r="EE316" s="21"/>
      <c r="EL316" s="12"/>
      <c r="EO316" s="11" t="s">
        <v>135</v>
      </c>
      <c r="EW316" s="10" t="s">
        <v>269</v>
      </c>
      <c r="EX316" s="9" t="s">
        <v>520</v>
      </c>
      <c r="EY316" s="11" t="s">
        <v>362</v>
      </c>
      <c r="EZ316" s="9" t="s">
        <v>113</v>
      </c>
      <c r="FA316" s="11" t="s">
        <v>360</v>
      </c>
      <c r="FR316" s="16" t="str">
        <f t="shared" si="99"/>
        <v>PR</v>
      </c>
      <c r="FS316" s="11" t="s">
        <v>1033</v>
      </c>
      <c r="FU316" s="11" t="s">
        <v>276</v>
      </c>
      <c r="FV316" s="9" t="s">
        <v>194</v>
      </c>
      <c r="GF316" s="9"/>
      <c r="GH316" s="9"/>
      <c r="GP316" s="12"/>
      <c r="GQ316" s="22" t="str">
        <f t="shared" si="95"/>
        <v>OK</v>
      </c>
      <c r="HE316" s="21"/>
      <c r="HF316" s="17" t="str">
        <f t="shared" si="96"/>
        <v>OK</v>
      </c>
      <c r="HM316" s="21"/>
      <c r="HN316" s="17" t="str">
        <f t="shared" si="97"/>
        <v>OK</v>
      </c>
      <c r="HY316" s="19" t="str">
        <f t="shared" si="98"/>
        <v>OK</v>
      </c>
      <c r="HZ316" s="9" t="s">
        <v>135</v>
      </c>
      <c r="IE316" s="11" t="s">
        <v>134</v>
      </c>
      <c r="IF316" s="23">
        <v>41892</v>
      </c>
      <c r="IG316" s="23">
        <v>41892</v>
      </c>
      <c r="IH316" s="23">
        <v>41894</v>
      </c>
      <c r="II316" s="23">
        <v>41902</v>
      </c>
      <c r="IJ316" s="23">
        <v>41936</v>
      </c>
      <c r="IK316" s="23">
        <v>41946</v>
      </c>
    </row>
    <row r="317" spans="1:245" x14ac:dyDescent="0.25">
      <c r="A317" s="8" t="s">
        <v>2056</v>
      </c>
      <c r="B317" s="9" t="s">
        <v>72</v>
      </c>
      <c r="C317" s="55">
        <v>4106902</v>
      </c>
      <c r="D317" s="9" t="s">
        <v>1025</v>
      </c>
      <c r="E317" s="10" t="s">
        <v>85</v>
      </c>
      <c r="J317" s="9" t="s">
        <v>1024</v>
      </c>
      <c r="K317" s="11" t="s">
        <v>83</v>
      </c>
      <c r="L317" s="9" t="s">
        <v>95</v>
      </c>
      <c r="M317" s="11" t="s">
        <v>484</v>
      </c>
      <c r="N317" s="9" t="s">
        <v>1025</v>
      </c>
      <c r="AH317" s="33">
        <f t="shared" si="85"/>
        <v>2</v>
      </c>
      <c r="AI317" s="11" t="s">
        <v>1030</v>
      </c>
      <c r="AJ317" s="9" t="s">
        <v>85</v>
      </c>
      <c r="AO317" s="11" t="s">
        <v>1032</v>
      </c>
      <c r="AP317" s="9" t="s">
        <v>83</v>
      </c>
      <c r="AQ317" s="11" t="s">
        <v>95</v>
      </c>
      <c r="AR317" s="9" t="s">
        <v>415</v>
      </c>
      <c r="AS317" s="11" t="s">
        <v>1030</v>
      </c>
      <c r="AU317" s="11" t="s">
        <v>1078</v>
      </c>
      <c r="AV317" s="9" t="s">
        <v>83</v>
      </c>
      <c r="AW317" s="11" t="s">
        <v>339</v>
      </c>
      <c r="AX317" s="9" t="s">
        <v>685</v>
      </c>
      <c r="AY317" s="11" t="s">
        <v>1030</v>
      </c>
      <c r="BM317" s="34">
        <f t="shared" si="94"/>
        <v>3</v>
      </c>
      <c r="BN317" s="9" t="s">
        <v>104</v>
      </c>
      <c r="BO317" s="11" t="s">
        <v>115</v>
      </c>
      <c r="BP317" s="9" t="s">
        <v>121</v>
      </c>
      <c r="BQ317" s="11" t="s">
        <v>135</v>
      </c>
      <c r="BR317" s="9" t="s">
        <v>135</v>
      </c>
      <c r="BS317" s="11" t="s">
        <v>110</v>
      </c>
      <c r="BU317" s="11" t="s">
        <v>121</v>
      </c>
      <c r="BV317" s="9" t="s">
        <v>135</v>
      </c>
      <c r="BW317" s="11" t="s">
        <v>135</v>
      </c>
      <c r="CC317" s="11" t="s">
        <v>145</v>
      </c>
      <c r="CD317" s="9" t="s">
        <v>135</v>
      </c>
      <c r="CE317" s="20"/>
      <c r="CF317" s="16">
        <f t="shared" si="100"/>
        <v>0</v>
      </c>
      <c r="CG317" s="20"/>
      <c r="CH317" s="16">
        <f t="shared" si="101"/>
        <v>0</v>
      </c>
      <c r="CI317" s="20"/>
      <c r="CJ317" s="16">
        <f t="shared" si="102"/>
        <v>0</v>
      </c>
      <c r="CK317" s="11" t="s">
        <v>1097</v>
      </c>
      <c r="CL317" s="9" t="s">
        <v>334</v>
      </c>
      <c r="CM317" s="11" t="s">
        <v>134</v>
      </c>
      <c r="CN317" s="9" t="s">
        <v>160</v>
      </c>
      <c r="CO317" s="11">
        <v>0</v>
      </c>
      <c r="CP317" s="9" t="s">
        <v>1030</v>
      </c>
      <c r="CQ317" s="11" t="s">
        <v>1032</v>
      </c>
      <c r="CR317" s="9" t="s">
        <v>1078</v>
      </c>
      <c r="CS317" s="11" t="s">
        <v>134</v>
      </c>
      <c r="CT317" s="12">
        <v>20000</v>
      </c>
      <c r="CU317" s="11" t="s">
        <v>173</v>
      </c>
      <c r="CW317" s="67" t="s">
        <v>1326</v>
      </c>
      <c r="DC317" s="11" t="s">
        <v>335</v>
      </c>
      <c r="DP317" s="12"/>
      <c r="DQ317" s="35" t="str">
        <f t="shared" si="93"/>
        <v>OK</v>
      </c>
      <c r="EE317" s="21"/>
      <c r="EL317" s="12"/>
      <c r="EW317" s="10" t="s">
        <v>269</v>
      </c>
      <c r="EX317" s="9" t="s">
        <v>1025</v>
      </c>
      <c r="EY317" s="11" t="s">
        <v>361</v>
      </c>
      <c r="EZ317" s="9" t="s">
        <v>1024</v>
      </c>
      <c r="FA317" s="11" t="s">
        <v>361</v>
      </c>
      <c r="FB317" s="9" t="s">
        <v>1030</v>
      </c>
      <c r="FC317" s="11" t="s">
        <v>360</v>
      </c>
      <c r="FD317" s="9" t="s">
        <v>1032</v>
      </c>
      <c r="FE317" s="11" t="s">
        <v>360</v>
      </c>
      <c r="FF317" s="9" t="s">
        <v>1078</v>
      </c>
      <c r="FG317" s="11" t="s">
        <v>360</v>
      </c>
      <c r="FR317" s="16" t="str">
        <f t="shared" si="99"/>
        <v>PR</v>
      </c>
      <c r="FS317" s="11" t="s">
        <v>1033</v>
      </c>
      <c r="FT317" s="9" t="s">
        <v>276</v>
      </c>
      <c r="FU317" s="11" t="s">
        <v>276</v>
      </c>
      <c r="FV317" s="9" t="s">
        <v>193</v>
      </c>
      <c r="GD317" s="9" t="s">
        <v>281</v>
      </c>
      <c r="GF317" s="9"/>
      <c r="GH317" s="9"/>
      <c r="GI317" s="11" t="s">
        <v>134</v>
      </c>
      <c r="GJ317" s="9" t="s">
        <v>162</v>
      </c>
      <c r="GK317" s="11">
        <v>0</v>
      </c>
      <c r="GL317" s="9" t="s">
        <v>1030</v>
      </c>
      <c r="GM317" s="11" t="s">
        <v>1032</v>
      </c>
      <c r="GN317" s="9" t="s">
        <v>1078</v>
      </c>
      <c r="GO317" s="11" t="s">
        <v>134</v>
      </c>
      <c r="GP317" s="12">
        <v>20000</v>
      </c>
      <c r="GQ317" s="22" t="str">
        <f t="shared" si="95"/>
        <v>REVER</v>
      </c>
      <c r="GR317" s="9" t="s">
        <v>173</v>
      </c>
      <c r="GT317" s="9" t="s">
        <v>1326</v>
      </c>
      <c r="GZ317" s="9" t="s">
        <v>135</v>
      </c>
      <c r="HE317" s="21"/>
      <c r="HF317" s="17" t="str">
        <f t="shared" si="96"/>
        <v>OK</v>
      </c>
      <c r="HM317" s="21"/>
      <c r="HN317" s="17" t="str">
        <f t="shared" si="97"/>
        <v>OK</v>
      </c>
      <c r="HQ317" s="11" t="s">
        <v>135</v>
      </c>
      <c r="HY317" s="19" t="str">
        <f t="shared" si="98"/>
        <v>OK</v>
      </c>
      <c r="HZ317" s="9" t="s">
        <v>135</v>
      </c>
      <c r="IE317" s="11" t="s">
        <v>134</v>
      </c>
      <c r="IF317" s="23">
        <v>41893</v>
      </c>
      <c r="IG317" s="23">
        <v>41893</v>
      </c>
      <c r="IH317" s="23">
        <v>41893</v>
      </c>
      <c r="II317" s="23"/>
      <c r="IJ317" s="23">
        <v>41911</v>
      </c>
      <c r="IK317" s="23">
        <v>41914</v>
      </c>
    </row>
    <row r="318" spans="1:245" x14ac:dyDescent="0.25">
      <c r="A318" s="8">
        <v>3.273462014616E+16</v>
      </c>
      <c r="B318" s="9" t="s">
        <v>72</v>
      </c>
      <c r="C318" s="55">
        <v>4106902</v>
      </c>
      <c r="D318" s="9" t="s">
        <v>520</v>
      </c>
      <c r="E318" s="10" t="s">
        <v>89</v>
      </c>
      <c r="AH318" s="33">
        <f t="shared" si="85"/>
        <v>1</v>
      </c>
      <c r="AI318" s="11" t="s">
        <v>1080</v>
      </c>
      <c r="AJ318" s="9" t="s">
        <v>83</v>
      </c>
      <c r="AK318" s="11" t="s">
        <v>98</v>
      </c>
      <c r="AL318" s="9" t="s">
        <v>1081</v>
      </c>
      <c r="AM318" s="11" t="s">
        <v>2086</v>
      </c>
      <c r="AO318" s="11" t="s">
        <v>1081</v>
      </c>
      <c r="AP318" s="9" t="s">
        <v>84</v>
      </c>
      <c r="AT318" s="28"/>
      <c r="AU318" s="11" t="s">
        <v>113</v>
      </c>
      <c r="AV318" s="9" t="s">
        <v>86</v>
      </c>
      <c r="BM318" s="34">
        <f t="shared" si="94"/>
        <v>3</v>
      </c>
      <c r="BN318" s="9" t="s">
        <v>104</v>
      </c>
      <c r="BO318" s="11" t="s">
        <v>113</v>
      </c>
      <c r="BP318" s="9" t="s">
        <v>391</v>
      </c>
      <c r="BQ318" s="11" t="s">
        <v>135</v>
      </c>
      <c r="BR318" s="9" t="s">
        <v>135</v>
      </c>
      <c r="CC318" s="11" t="s">
        <v>145</v>
      </c>
      <c r="CD318" s="9" t="s">
        <v>135</v>
      </c>
      <c r="CE318" s="20"/>
      <c r="CF318" s="16">
        <f t="shared" si="100"/>
        <v>0</v>
      </c>
      <c r="CG318" s="20"/>
      <c r="CH318" s="16">
        <f t="shared" si="101"/>
        <v>0</v>
      </c>
      <c r="CI318" s="20"/>
      <c r="CJ318" s="16">
        <f t="shared" si="102"/>
        <v>0</v>
      </c>
      <c r="CK318" s="11" t="s">
        <v>1098</v>
      </c>
      <c r="CL318" s="9" t="s">
        <v>334</v>
      </c>
      <c r="CM318" s="11" t="s">
        <v>134</v>
      </c>
      <c r="CN318" s="9" t="s">
        <v>160</v>
      </c>
      <c r="CO318" s="11">
        <v>24</v>
      </c>
      <c r="CP318" s="9" t="s">
        <v>1080</v>
      </c>
      <c r="CQ318" s="11" t="s">
        <v>1081</v>
      </c>
      <c r="CR318" s="9" t="s">
        <v>113</v>
      </c>
      <c r="CS318" s="11" t="s">
        <v>134</v>
      </c>
      <c r="CT318" s="12">
        <v>10000</v>
      </c>
      <c r="CU318" s="11" t="s">
        <v>173</v>
      </c>
      <c r="CW318" s="67" t="s">
        <v>558</v>
      </c>
      <c r="DC318" s="11" t="s">
        <v>334</v>
      </c>
      <c r="DD318" s="9" t="s">
        <v>193</v>
      </c>
      <c r="DH318" s="9" t="s">
        <v>225</v>
      </c>
      <c r="DI318" s="11" t="s">
        <v>134</v>
      </c>
      <c r="DJ318" s="9" t="s">
        <v>161</v>
      </c>
      <c r="DP318" s="12"/>
      <c r="DQ318" s="35" t="str">
        <f t="shared" si="93"/>
        <v>OK</v>
      </c>
      <c r="DW318" s="11" t="s">
        <v>558</v>
      </c>
      <c r="DZ318" s="9" t="s">
        <v>134</v>
      </c>
      <c r="EA318" s="11" t="s">
        <v>161</v>
      </c>
      <c r="EE318" s="21"/>
      <c r="EG318" s="11" t="s">
        <v>447</v>
      </c>
      <c r="EL318" s="12"/>
      <c r="EO318" s="11" t="s">
        <v>135</v>
      </c>
      <c r="EW318" s="10" t="s">
        <v>269</v>
      </c>
      <c r="EX318" s="9" t="s">
        <v>520</v>
      </c>
      <c r="EY318" s="11" t="s">
        <v>361</v>
      </c>
      <c r="EZ318" s="9" t="s">
        <v>1080</v>
      </c>
      <c r="FA318" s="11" t="s">
        <v>360</v>
      </c>
      <c r="FB318" s="9" t="s">
        <v>1081</v>
      </c>
      <c r="FC318" s="11" t="s">
        <v>360</v>
      </c>
      <c r="FD318" s="9" t="s">
        <v>113</v>
      </c>
      <c r="FE318" s="11" t="s">
        <v>360</v>
      </c>
      <c r="FR318" s="16" t="str">
        <f t="shared" si="99"/>
        <v>PR</v>
      </c>
      <c r="FS318" s="11" t="s">
        <v>1040</v>
      </c>
      <c r="FT318" s="9" t="s">
        <v>276</v>
      </c>
      <c r="FU318" s="11" t="s">
        <v>276</v>
      </c>
      <c r="FV318" s="9" t="s">
        <v>193</v>
      </c>
      <c r="GD318" s="9" t="s">
        <v>209</v>
      </c>
      <c r="GF318" s="9"/>
      <c r="GH318" s="9"/>
      <c r="GI318" s="11" t="s">
        <v>134</v>
      </c>
      <c r="GJ318" s="9" t="s">
        <v>161</v>
      </c>
      <c r="GP318" s="12"/>
      <c r="GQ318" s="22" t="str">
        <f t="shared" si="95"/>
        <v>OK</v>
      </c>
      <c r="GW318" s="11" t="s">
        <v>558</v>
      </c>
      <c r="GZ318" s="9" t="s">
        <v>134</v>
      </c>
      <c r="HA318" s="11" t="s">
        <v>161</v>
      </c>
      <c r="HE318" s="21"/>
      <c r="HF318" s="17" t="str">
        <f t="shared" si="96"/>
        <v>OK</v>
      </c>
      <c r="HH318" s="9" t="s">
        <v>447</v>
      </c>
      <c r="HM318" s="21"/>
      <c r="HN318" s="17" t="str">
        <f t="shared" si="97"/>
        <v>OK</v>
      </c>
      <c r="HQ318" s="11" t="s">
        <v>135</v>
      </c>
      <c r="HY318" s="19" t="str">
        <f t="shared" si="98"/>
        <v>OK</v>
      </c>
      <c r="HZ318" s="9" t="s">
        <v>135</v>
      </c>
      <c r="IE318" s="11" t="s">
        <v>134</v>
      </c>
      <c r="IF318" s="23">
        <v>41905</v>
      </c>
      <c r="IG318" s="23">
        <v>41905</v>
      </c>
      <c r="IH318" s="23">
        <v>41906</v>
      </c>
      <c r="II318" s="23">
        <v>41928</v>
      </c>
      <c r="IJ318" s="23">
        <v>41974</v>
      </c>
      <c r="IK318" s="23">
        <v>41984</v>
      </c>
    </row>
    <row r="319" spans="1:245" x14ac:dyDescent="0.25">
      <c r="A319" s="8">
        <v>3.308062014616E+16</v>
      </c>
      <c r="B319" s="9" t="s">
        <v>72</v>
      </c>
      <c r="C319" s="55">
        <v>4106902</v>
      </c>
      <c r="D319" s="9" t="s">
        <v>1032</v>
      </c>
      <c r="E319" s="10" t="s">
        <v>83</v>
      </c>
      <c r="F319" s="9" t="s">
        <v>95</v>
      </c>
      <c r="G319" s="10" t="s">
        <v>415</v>
      </c>
      <c r="H319" s="9" t="s">
        <v>1030</v>
      </c>
      <c r="AH319" s="33">
        <f t="shared" si="85"/>
        <v>1</v>
      </c>
      <c r="AI319" s="11" t="s">
        <v>1082</v>
      </c>
      <c r="AJ319" s="9" t="s">
        <v>90</v>
      </c>
      <c r="BM319" s="34">
        <f t="shared" si="94"/>
        <v>1</v>
      </c>
      <c r="BN319" s="9" t="s">
        <v>105</v>
      </c>
      <c r="BP319" s="9" t="s">
        <v>119</v>
      </c>
      <c r="BQ319" s="11" t="s">
        <v>135</v>
      </c>
      <c r="BR319" s="9" t="s">
        <v>135</v>
      </c>
      <c r="CC319" s="11" t="s">
        <v>145</v>
      </c>
      <c r="CD319" s="9" t="s">
        <v>135</v>
      </c>
      <c r="CE319" s="20"/>
      <c r="CF319" s="16">
        <f t="shared" si="100"/>
        <v>0</v>
      </c>
      <c r="CG319" s="20"/>
      <c r="CH319" s="16">
        <f t="shared" si="101"/>
        <v>0</v>
      </c>
      <c r="CI319" s="20"/>
      <c r="CJ319" s="16">
        <f t="shared" si="102"/>
        <v>0</v>
      </c>
      <c r="CK319" s="11" t="s">
        <v>1099</v>
      </c>
      <c r="CL319" s="9" t="s">
        <v>336</v>
      </c>
      <c r="CT319" s="12"/>
      <c r="CW319" s="67"/>
      <c r="DC319" s="11" t="s">
        <v>334</v>
      </c>
      <c r="DD319" s="9" t="s">
        <v>194</v>
      </c>
      <c r="DE319" s="11" t="s">
        <v>203</v>
      </c>
      <c r="DF319" s="9" t="s">
        <v>1082</v>
      </c>
      <c r="DH319" s="9" t="s">
        <v>227</v>
      </c>
      <c r="DP319" s="12"/>
      <c r="DQ319" s="35" t="str">
        <f t="shared" si="93"/>
        <v>OK</v>
      </c>
      <c r="EE319" s="21"/>
      <c r="EL319" s="12"/>
      <c r="EW319" s="10" t="s">
        <v>269</v>
      </c>
      <c r="EX319" s="9" t="s">
        <v>1032</v>
      </c>
      <c r="EY319" s="11" t="s">
        <v>361</v>
      </c>
      <c r="EZ319" s="9" t="s">
        <v>1082</v>
      </c>
      <c r="FA319" s="11" t="s">
        <v>360</v>
      </c>
      <c r="FR319" s="16" t="str">
        <f t="shared" si="99"/>
        <v>PR</v>
      </c>
      <c r="FS319" s="11" t="s">
        <v>1033</v>
      </c>
      <c r="FT319" s="9" t="s">
        <v>276</v>
      </c>
      <c r="FU319" s="11" t="s">
        <v>276</v>
      </c>
      <c r="FV319" s="9" t="s">
        <v>193</v>
      </c>
      <c r="GD319" s="9" t="s">
        <v>209</v>
      </c>
      <c r="GF319" s="9"/>
      <c r="GH319" s="9"/>
      <c r="GI319" s="11" t="s">
        <v>135</v>
      </c>
      <c r="GP319" s="12"/>
      <c r="GQ319" s="22" t="str">
        <f t="shared" si="95"/>
        <v>OK</v>
      </c>
      <c r="GZ319" s="9" t="s">
        <v>135</v>
      </c>
      <c r="HE319" s="21"/>
      <c r="HF319" s="17" t="str">
        <f t="shared" si="96"/>
        <v>OK</v>
      </c>
      <c r="HM319" s="21"/>
      <c r="HN319" s="17" t="str">
        <f t="shared" si="97"/>
        <v>OK</v>
      </c>
      <c r="HQ319" s="11" t="s">
        <v>135</v>
      </c>
      <c r="HY319" s="19" t="str">
        <f t="shared" si="98"/>
        <v>OK</v>
      </c>
      <c r="HZ319" s="9" t="s">
        <v>135</v>
      </c>
      <c r="IE319" s="11" t="s">
        <v>134</v>
      </c>
      <c r="IF319" s="23">
        <v>41908</v>
      </c>
      <c r="IG319" s="23">
        <v>41908</v>
      </c>
      <c r="IH319" s="23">
        <v>41915</v>
      </c>
      <c r="II319" s="23">
        <v>41915</v>
      </c>
      <c r="IJ319" s="23">
        <v>41936</v>
      </c>
      <c r="IK319" s="23">
        <v>41946</v>
      </c>
    </row>
    <row r="320" spans="1:245" x14ac:dyDescent="0.25">
      <c r="A320" s="8">
        <v>3.439782014616E+16</v>
      </c>
      <c r="B320" s="9" t="s">
        <v>72</v>
      </c>
      <c r="C320" s="55">
        <v>4106902</v>
      </c>
      <c r="D320" s="9" t="s">
        <v>520</v>
      </c>
      <c r="E320" s="10" t="s">
        <v>89</v>
      </c>
      <c r="AH320" s="33">
        <f t="shared" si="85"/>
        <v>1</v>
      </c>
      <c r="AI320" s="11" t="s">
        <v>1083</v>
      </c>
      <c r="AJ320" s="9" t="s">
        <v>83</v>
      </c>
      <c r="AK320" s="11" t="s">
        <v>98</v>
      </c>
      <c r="AL320" s="9" t="s">
        <v>629</v>
      </c>
      <c r="AM320" s="11" t="s">
        <v>2087</v>
      </c>
      <c r="AO320" s="11" t="s">
        <v>629</v>
      </c>
      <c r="AP320" s="9" t="s">
        <v>84</v>
      </c>
      <c r="AT320" s="28"/>
      <c r="AU320" s="11" t="s">
        <v>113</v>
      </c>
      <c r="AV320" s="9" t="s">
        <v>86</v>
      </c>
      <c r="BM320" s="34">
        <f t="shared" si="94"/>
        <v>3</v>
      </c>
      <c r="BN320" s="9" t="s">
        <v>104</v>
      </c>
      <c r="BO320" s="11" t="s">
        <v>113</v>
      </c>
      <c r="BP320" s="9" t="s">
        <v>391</v>
      </c>
      <c r="BQ320" s="11" t="s">
        <v>135</v>
      </c>
      <c r="BR320" s="9" t="s">
        <v>135</v>
      </c>
      <c r="CC320" s="11" t="s">
        <v>145</v>
      </c>
      <c r="CD320" s="9" t="s">
        <v>135</v>
      </c>
      <c r="CE320" s="20"/>
      <c r="CF320" s="16">
        <f t="shared" si="100"/>
        <v>0</v>
      </c>
      <c r="CG320" s="20"/>
      <c r="CH320" s="16">
        <f t="shared" si="101"/>
        <v>0</v>
      </c>
      <c r="CI320" s="20"/>
      <c r="CJ320" s="16">
        <f t="shared" si="102"/>
        <v>0</v>
      </c>
      <c r="CK320" s="11" t="s">
        <v>1100</v>
      </c>
      <c r="CL320" s="9" t="s">
        <v>336</v>
      </c>
      <c r="CT320" s="12"/>
      <c r="CW320" s="67"/>
      <c r="DC320" s="11" t="s">
        <v>334</v>
      </c>
      <c r="DD320" s="9" t="s">
        <v>195</v>
      </c>
      <c r="DE320" s="11" t="s">
        <v>902</v>
      </c>
      <c r="DH320" s="9" t="s">
        <v>227</v>
      </c>
      <c r="DI320" s="11" t="s">
        <v>134</v>
      </c>
      <c r="DJ320" s="9" t="s">
        <v>161</v>
      </c>
      <c r="DP320" s="12"/>
      <c r="DQ320" s="35" t="str">
        <f t="shared" si="93"/>
        <v>OK</v>
      </c>
      <c r="DW320" s="11" t="s">
        <v>558</v>
      </c>
      <c r="DZ320" s="9" t="s">
        <v>134</v>
      </c>
      <c r="EA320" s="11" t="s">
        <v>160</v>
      </c>
      <c r="EB320" s="9" t="s">
        <v>1083</v>
      </c>
      <c r="EE320" s="21">
        <v>5000</v>
      </c>
      <c r="EF320" s="9" t="s">
        <v>447</v>
      </c>
      <c r="EH320" s="9" t="s">
        <v>161</v>
      </c>
      <c r="EI320" s="11" t="s">
        <v>629</v>
      </c>
      <c r="EL320" s="12"/>
      <c r="EN320" s="9" t="s">
        <v>447</v>
      </c>
      <c r="EO320" s="11" t="s">
        <v>135</v>
      </c>
      <c r="EW320" s="10" t="s">
        <v>269</v>
      </c>
      <c r="EX320" s="9" t="s">
        <v>1083</v>
      </c>
      <c r="EY320" s="11" t="s">
        <v>361</v>
      </c>
      <c r="EZ320" s="9" t="s">
        <v>520</v>
      </c>
      <c r="FA320" s="11" t="s">
        <v>360</v>
      </c>
      <c r="FR320" s="16" t="str">
        <f t="shared" si="99"/>
        <v>PR</v>
      </c>
      <c r="FS320" s="11" t="s">
        <v>1028</v>
      </c>
      <c r="FT320" s="9" t="s">
        <v>276</v>
      </c>
      <c r="FU320" s="11" t="s">
        <v>276</v>
      </c>
      <c r="FV320" s="9" t="s">
        <v>193</v>
      </c>
      <c r="GD320" s="9" t="s">
        <v>209</v>
      </c>
      <c r="GF320" s="9"/>
      <c r="GH320" s="9"/>
      <c r="GI320" s="11" t="s">
        <v>135</v>
      </c>
      <c r="GP320" s="12"/>
      <c r="GQ320" s="22" t="str">
        <f t="shared" si="95"/>
        <v>OK</v>
      </c>
      <c r="GZ320" s="9" t="s">
        <v>134</v>
      </c>
      <c r="HA320" s="11" t="s">
        <v>160</v>
      </c>
      <c r="HB320" s="9" t="s">
        <v>1083</v>
      </c>
      <c r="HE320" s="21">
        <v>5000</v>
      </c>
      <c r="HF320" s="17" t="str">
        <f t="shared" si="96"/>
        <v>OK</v>
      </c>
      <c r="HG320" s="11" t="s">
        <v>447</v>
      </c>
      <c r="HM320" s="21"/>
      <c r="HN320" s="17" t="str">
        <f t="shared" si="97"/>
        <v>OK</v>
      </c>
      <c r="HQ320" s="11" t="s">
        <v>135</v>
      </c>
      <c r="HY320" s="19" t="str">
        <f t="shared" si="98"/>
        <v>OK</v>
      </c>
      <c r="HZ320" s="9" t="s">
        <v>134</v>
      </c>
      <c r="IA320" s="11" t="s">
        <v>270</v>
      </c>
      <c r="ID320" s="9" t="s">
        <v>209</v>
      </c>
      <c r="IE320" s="11" t="s">
        <v>135</v>
      </c>
      <c r="IF320" s="23">
        <v>41916</v>
      </c>
      <c r="IG320" s="23">
        <v>41918</v>
      </c>
      <c r="IH320" s="23"/>
      <c r="II320" s="23">
        <v>41935</v>
      </c>
      <c r="IJ320" s="23">
        <v>41971</v>
      </c>
      <c r="IK320" s="23"/>
    </row>
    <row r="321" spans="1:245" x14ac:dyDescent="0.25">
      <c r="A321" s="8">
        <v>3.447552014616E+16</v>
      </c>
      <c r="B321" s="9" t="s">
        <v>72</v>
      </c>
      <c r="C321" s="55">
        <v>4106902</v>
      </c>
      <c r="D321" s="9" t="s">
        <v>520</v>
      </c>
      <c r="E321" s="10" t="s">
        <v>89</v>
      </c>
      <c r="AH321" s="33">
        <f t="shared" si="85"/>
        <v>1</v>
      </c>
      <c r="AI321" s="10" t="s">
        <v>1084</v>
      </c>
      <c r="AJ321" s="9" t="s">
        <v>83</v>
      </c>
      <c r="AK321" s="11" t="s">
        <v>98</v>
      </c>
      <c r="AL321" s="9" t="s">
        <v>685</v>
      </c>
      <c r="AM321" s="11" t="s">
        <v>1085</v>
      </c>
      <c r="AO321" s="11" t="s">
        <v>1085</v>
      </c>
      <c r="AP321" s="9" t="s">
        <v>85</v>
      </c>
      <c r="AU321" s="11" t="s">
        <v>113</v>
      </c>
      <c r="AV321" s="9" t="s">
        <v>86</v>
      </c>
      <c r="BM321" s="34">
        <f t="shared" si="94"/>
        <v>3</v>
      </c>
      <c r="BN321" s="9" t="s">
        <v>104</v>
      </c>
      <c r="BO321" s="11" t="s">
        <v>113</v>
      </c>
      <c r="BP321" s="9" t="s">
        <v>391</v>
      </c>
      <c r="BQ321" s="11" t="s">
        <v>135</v>
      </c>
      <c r="BR321" s="9" t="s">
        <v>135</v>
      </c>
      <c r="CC321" s="11" t="s">
        <v>145</v>
      </c>
      <c r="CD321" s="9" t="s">
        <v>135</v>
      </c>
      <c r="CE321" s="20"/>
      <c r="CF321" s="16">
        <f t="shared" si="100"/>
        <v>0</v>
      </c>
      <c r="CG321" s="20"/>
      <c r="CH321" s="16">
        <f t="shared" si="101"/>
        <v>0</v>
      </c>
      <c r="CI321" s="20"/>
      <c r="CJ321" s="16">
        <f t="shared" si="102"/>
        <v>0</v>
      </c>
      <c r="CK321" s="11" t="s">
        <v>1101</v>
      </c>
      <c r="CL321" s="9" t="s">
        <v>336</v>
      </c>
      <c r="CT321" s="12"/>
      <c r="CW321" s="67"/>
      <c r="DC321" s="11" t="s">
        <v>334</v>
      </c>
      <c r="DD321" s="9" t="s">
        <v>195</v>
      </c>
      <c r="DE321" s="11" t="s">
        <v>203</v>
      </c>
      <c r="DF321" s="9" t="s">
        <v>946</v>
      </c>
      <c r="DH321" s="9" t="s">
        <v>227</v>
      </c>
      <c r="DI321" s="11" t="s">
        <v>134</v>
      </c>
      <c r="DJ321" s="9" t="s">
        <v>161</v>
      </c>
      <c r="DP321" s="12"/>
      <c r="DQ321" s="35" t="str">
        <f t="shared" si="93"/>
        <v>OK</v>
      </c>
      <c r="DW321" s="11" t="s">
        <v>558</v>
      </c>
      <c r="DZ321" s="9" t="s">
        <v>134</v>
      </c>
      <c r="EA321" s="11" t="s">
        <v>160</v>
      </c>
      <c r="EB321" s="9" t="s">
        <v>1084</v>
      </c>
      <c r="EE321" s="21">
        <v>5000</v>
      </c>
      <c r="EF321" s="9" t="s">
        <v>447</v>
      </c>
      <c r="EL321" s="12"/>
      <c r="EO321" s="11" t="s">
        <v>135</v>
      </c>
      <c r="EW321" s="10" t="s">
        <v>269</v>
      </c>
      <c r="EX321" s="9" t="s">
        <v>1084</v>
      </c>
      <c r="EY321" s="11" t="s">
        <v>361</v>
      </c>
      <c r="EZ321" s="9" t="s">
        <v>520</v>
      </c>
      <c r="FA321" s="11" t="s">
        <v>360</v>
      </c>
      <c r="FR321" s="16" t="str">
        <f t="shared" si="99"/>
        <v>PR</v>
      </c>
      <c r="FS321" s="11" t="s">
        <v>1033</v>
      </c>
      <c r="FT321" s="9" t="s">
        <v>276</v>
      </c>
      <c r="FU321" s="11" t="s">
        <v>276</v>
      </c>
      <c r="FV321" s="9" t="s">
        <v>193</v>
      </c>
      <c r="GD321" s="9" t="s">
        <v>209</v>
      </c>
      <c r="GF321" s="9"/>
      <c r="GH321" s="9"/>
      <c r="GI321" s="11" t="s">
        <v>134</v>
      </c>
      <c r="GJ321" s="9" t="s">
        <v>161</v>
      </c>
      <c r="GP321" s="12"/>
      <c r="GQ321" s="22" t="str">
        <f t="shared" si="95"/>
        <v>OK</v>
      </c>
      <c r="GW321" s="11" t="s">
        <v>558</v>
      </c>
      <c r="GZ321" s="9" t="s">
        <v>134</v>
      </c>
      <c r="HA321" s="11" t="s">
        <v>160</v>
      </c>
      <c r="HB321" s="9" t="s">
        <v>1084</v>
      </c>
      <c r="HE321" s="21">
        <v>5000</v>
      </c>
      <c r="HF321" s="17" t="str">
        <f t="shared" si="96"/>
        <v>OK</v>
      </c>
      <c r="HG321" s="11" t="s">
        <v>447</v>
      </c>
      <c r="HM321" s="21"/>
      <c r="HN321" s="17" t="str">
        <f t="shared" si="97"/>
        <v>OK</v>
      </c>
      <c r="HQ321" s="11" t="s">
        <v>135</v>
      </c>
      <c r="HY321" s="19" t="str">
        <f t="shared" si="98"/>
        <v>OK</v>
      </c>
      <c r="HZ321" s="9" t="s">
        <v>135</v>
      </c>
      <c r="IE321" s="11" t="s">
        <v>134</v>
      </c>
      <c r="IF321" s="23">
        <v>41916</v>
      </c>
      <c r="IG321" s="23">
        <v>41918</v>
      </c>
      <c r="IH321" s="23"/>
      <c r="II321" s="23">
        <v>41932</v>
      </c>
      <c r="IJ321" s="23">
        <v>41970</v>
      </c>
      <c r="IK321" s="23">
        <v>41978</v>
      </c>
    </row>
    <row r="322" spans="1:245" x14ac:dyDescent="0.25">
      <c r="A322" s="8">
        <v>3.450102014616E+16</v>
      </c>
      <c r="B322" s="9" t="s">
        <v>72</v>
      </c>
      <c r="C322" s="55">
        <v>4106902</v>
      </c>
      <c r="D322" s="9" t="s">
        <v>520</v>
      </c>
      <c r="E322" s="10" t="s">
        <v>89</v>
      </c>
      <c r="AH322" s="33">
        <f t="shared" ref="AH322:AH385" si="103">COUNTA(D322,J322,P322,V322,AB322)</f>
        <v>1</v>
      </c>
      <c r="AI322" s="11" t="s">
        <v>1086</v>
      </c>
      <c r="AJ322" s="9" t="s">
        <v>83</v>
      </c>
      <c r="AK322" s="11" t="s">
        <v>1087</v>
      </c>
      <c r="AL322" s="9" t="s">
        <v>488</v>
      </c>
      <c r="AM322" s="11" t="s">
        <v>1088</v>
      </c>
      <c r="AO322" s="11" t="s">
        <v>1088</v>
      </c>
      <c r="AP322" s="9" t="s">
        <v>85</v>
      </c>
      <c r="AU322" s="11" t="s">
        <v>113</v>
      </c>
      <c r="AV322" s="9" t="s">
        <v>86</v>
      </c>
      <c r="BM322" s="34">
        <f t="shared" si="94"/>
        <v>3</v>
      </c>
      <c r="BN322" s="9" t="s">
        <v>104</v>
      </c>
      <c r="BO322" s="11" t="s">
        <v>113</v>
      </c>
      <c r="BP322" s="9" t="s">
        <v>391</v>
      </c>
      <c r="BQ322" s="11" t="s">
        <v>135</v>
      </c>
      <c r="BR322" s="9" t="s">
        <v>135</v>
      </c>
      <c r="CC322" s="11" t="s">
        <v>145</v>
      </c>
      <c r="CD322" s="9" t="s">
        <v>135</v>
      </c>
      <c r="CE322" s="20"/>
      <c r="CF322" s="16">
        <f t="shared" si="100"/>
        <v>0</v>
      </c>
      <c r="CG322" s="20"/>
      <c r="CH322" s="16">
        <f t="shared" si="101"/>
        <v>0</v>
      </c>
      <c r="CI322" s="20"/>
      <c r="CJ322" s="16">
        <f t="shared" si="102"/>
        <v>0</v>
      </c>
      <c r="CK322" s="11" t="s">
        <v>1102</v>
      </c>
      <c r="CL322" s="9" t="s">
        <v>336</v>
      </c>
      <c r="CT322" s="12"/>
      <c r="CW322" s="67"/>
      <c r="DC322" s="11" t="s">
        <v>334</v>
      </c>
      <c r="DD322" s="9" t="s">
        <v>195</v>
      </c>
      <c r="DE322" s="11" t="s">
        <v>902</v>
      </c>
      <c r="DH322" s="9" t="s">
        <v>227</v>
      </c>
      <c r="DI322" s="11" t="s">
        <v>134</v>
      </c>
      <c r="DJ322" s="9" t="s">
        <v>161</v>
      </c>
      <c r="DP322" s="12"/>
      <c r="DQ322" s="35" t="str">
        <f t="shared" si="93"/>
        <v>OK</v>
      </c>
      <c r="DW322" s="11" t="s">
        <v>558</v>
      </c>
      <c r="DZ322" s="9" t="s">
        <v>134</v>
      </c>
      <c r="EA322" s="11" t="s">
        <v>160</v>
      </c>
      <c r="EB322" s="9" t="s">
        <v>1086</v>
      </c>
      <c r="EE322" s="21">
        <v>5000</v>
      </c>
      <c r="EF322" s="9" t="s">
        <v>447</v>
      </c>
      <c r="EH322" s="9" t="s">
        <v>161</v>
      </c>
      <c r="EI322" s="11" t="s">
        <v>1088</v>
      </c>
      <c r="EL322" s="12"/>
      <c r="EN322" s="9" t="s">
        <v>447</v>
      </c>
      <c r="EO322" s="11" t="s">
        <v>135</v>
      </c>
      <c r="EW322" s="10" t="s">
        <v>269</v>
      </c>
      <c r="EX322" s="9" t="s">
        <v>1086</v>
      </c>
      <c r="EY322" s="11" t="s">
        <v>361</v>
      </c>
      <c r="EZ322" s="9" t="s">
        <v>520</v>
      </c>
      <c r="FA322" s="11" t="s">
        <v>360</v>
      </c>
      <c r="FR322" s="16" t="str">
        <f t="shared" si="99"/>
        <v>PR</v>
      </c>
      <c r="FS322" s="11" t="s">
        <v>1028</v>
      </c>
      <c r="FT322" s="9" t="s">
        <v>276</v>
      </c>
      <c r="FU322" s="11" t="s">
        <v>276</v>
      </c>
      <c r="FV322" s="9" t="s">
        <v>193</v>
      </c>
      <c r="GD322" s="9" t="s">
        <v>209</v>
      </c>
      <c r="GF322" s="9"/>
      <c r="GH322" s="9"/>
      <c r="GI322" s="11" t="s">
        <v>134</v>
      </c>
      <c r="GJ322" s="9" t="s">
        <v>161</v>
      </c>
      <c r="GP322" s="12"/>
      <c r="GQ322" s="22" t="str">
        <f t="shared" si="95"/>
        <v>OK</v>
      </c>
      <c r="GW322" s="11" t="s">
        <v>558</v>
      </c>
      <c r="GZ322" s="9" t="s">
        <v>134</v>
      </c>
      <c r="HA322" s="11" t="s">
        <v>160</v>
      </c>
      <c r="HB322" s="9" t="s">
        <v>1086</v>
      </c>
      <c r="HE322" s="21">
        <v>5000</v>
      </c>
      <c r="HF322" s="17" t="str">
        <f t="shared" si="96"/>
        <v>OK</v>
      </c>
      <c r="HG322" s="11" t="s">
        <v>447</v>
      </c>
      <c r="HM322" s="21"/>
      <c r="HN322" s="17" t="str">
        <f t="shared" si="97"/>
        <v>OK</v>
      </c>
      <c r="HQ322" s="11" t="s">
        <v>135</v>
      </c>
      <c r="HY322" s="19" t="str">
        <f t="shared" si="98"/>
        <v>OK</v>
      </c>
      <c r="HZ322" s="9" t="s">
        <v>135</v>
      </c>
      <c r="IE322" s="11" t="s">
        <v>134</v>
      </c>
      <c r="IF322" s="23">
        <v>41917</v>
      </c>
      <c r="IG322" s="23">
        <v>41918</v>
      </c>
      <c r="IH322" s="23"/>
      <c r="II322" s="23">
        <v>41939</v>
      </c>
      <c r="IJ322" s="23">
        <v>41971</v>
      </c>
      <c r="IK322" s="23">
        <v>41982</v>
      </c>
    </row>
    <row r="323" spans="1:245" x14ac:dyDescent="0.25">
      <c r="A323" s="8" t="s">
        <v>2091</v>
      </c>
      <c r="B323" s="9" t="s">
        <v>73</v>
      </c>
      <c r="C323" s="55">
        <v>3304557</v>
      </c>
      <c r="D323" s="9" t="s">
        <v>520</v>
      </c>
      <c r="E323" s="10" t="s">
        <v>89</v>
      </c>
      <c r="AH323" s="33">
        <f t="shared" si="103"/>
        <v>1</v>
      </c>
      <c r="AI323" s="11" t="s">
        <v>1089</v>
      </c>
      <c r="AJ323" s="9" t="s">
        <v>90</v>
      </c>
      <c r="BM323" s="34">
        <f t="shared" si="94"/>
        <v>1</v>
      </c>
      <c r="BN323" s="9" t="s">
        <v>104</v>
      </c>
      <c r="BO323" s="11" t="s">
        <v>113</v>
      </c>
      <c r="BP323" s="9" t="s">
        <v>119</v>
      </c>
      <c r="BQ323" s="11" t="s">
        <v>135</v>
      </c>
      <c r="BR323" s="9" t="s">
        <v>135</v>
      </c>
      <c r="CC323" s="11" t="s">
        <v>145</v>
      </c>
      <c r="CD323" s="9" t="s">
        <v>135</v>
      </c>
      <c r="CE323" s="20"/>
      <c r="CF323" s="16">
        <f t="shared" si="100"/>
        <v>0</v>
      </c>
      <c r="CG323" s="20"/>
      <c r="CH323" s="16">
        <f t="shared" si="101"/>
        <v>0</v>
      </c>
      <c r="CI323" s="20"/>
      <c r="CJ323" s="16">
        <f t="shared" si="102"/>
        <v>0</v>
      </c>
      <c r="CK323" s="11" t="s">
        <v>1103</v>
      </c>
      <c r="CL323" s="9" t="s">
        <v>334</v>
      </c>
      <c r="CM323" s="11" t="s">
        <v>134</v>
      </c>
      <c r="CN323" s="9" t="s">
        <v>160</v>
      </c>
      <c r="CO323" s="11">
        <v>0</v>
      </c>
      <c r="CP323" s="9" t="s">
        <v>1089</v>
      </c>
      <c r="CS323" s="11" t="s">
        <v>135</v>
      </c>
      <c r="CT323" s="12"/>
      <c r="CU323" s="11" t="s">
        <v>173</v>
      </c>
      <c r="CW323" s="67" t="s">
        <v>445</v>
      </c>
      <c r="DC323" s="11" t="s">
        <v>334</v>
      </c>
      <c r="DD323" s="9" t="s">
        <v>193</v>
      </c>
      <c r="DH323" s="9" t="s">
        <v>209</v>
      </c>
      <c r="DI323" s="11" t="s">
        <v>134</v>
      </c>
      <c r="DJ323" s="9" t="s">
        <v>160</v>
      </c>
      <c r="DK323" s="11">
        <v>0</v>
      </c>
      <c r="DL323" s="9" t="s">
        <v>1089</v>
      </c>
      <c r="DO323" s="11" t="s">
        <v>135</v>
      </c>
      <c r="DP323" s="12"/>
      <c r="DQ323" s="35" t="str">
        <f t="shared" si="93"/>
        <v>OK</v>
      </c>
      <c r="DR323" s="9" t="s">
        <v>173</v>
      </c>
      <c r="DT323" s="9" t="s">
        <v>445</v>
      </c>
      <c r="DZ323" s="9" t="s">
        <v>134</v>
      </c>
      <c r="EA323" s="11" t="s">
        <v>160</v>
      </c>
      <c r="EB323" s="9" t="s">
        <v>1089</v>
      </c>
      <c r="EE323" s="21">
        <v>6000</v>
      </c>
      <c r="EF323" s="9" t="s">
        <v>446</v>
      </c>
      <c r="EL323" s="12"/>
      <c r="EO323" s="11" t="s">
        <v>135</v>
      </c>
      <c r="EW323" s="10" t="s">
        <v>271</v>
      </c>
      <c r="EX323" s="9" t="s">
        <v>1089</v>
      </c>
      <c r="EY323" s="11" t="s">
        <v>361</v>
      </c>
      <c r="EZ323" s="9" t="s">
        <v>520</v>
      </c>
      <c r="FA323" s="11" t="s">
        <v>360</v>
      </c>
      <c r="FR323" s="16" t="str">
        <f t="shared" si="99"/>
        <v>RJ</v>
      </c>
      <c r="FS323" s="11" t="s">
        <v>1113</v>
      </c>
      <c r="FT323" s="9" t="s">
        <v>276</v>
      </c>
      <c r="FU323" s="11" t="s">
        <v>276</v>
      </c>
      <c r="FV323" s="9" t="s">
        <v>193</v>
      </c>
      <c r="GD323" s="9" t="s">
        <v>209</v>
      </c>
      <c r="GF323" s="9"/>
      <c r="GH323" s="9"/>
      <c r="GI323" s="11" t="s">
        <v>134</v>
      </c>
      <c r="GJ323" s="9" t="s">
        <v>160</v>
      </c>
      <c r="GK323" s="11">
        <v>0</v>
      </c>
      <c r="GL323" s="9" t="s">
        <v>1089</v>
      </c>
      <c r="GO323" s="11" t="s">
        <v>135</v>
      </c>
      <c r="GP323" s="12"/>
      <c r="GQ323" s="22" t="str">
        <f t="shared" si="95"/>
        <v>OK</v>
      </c>
      <c r="GR323" s="9" t="s">
        <v>173</v>
      </c>
      <c r="GT323" s="9" t="s">
        <v>445</v>
      </c>
      <c r="GZ323" s="9" t="s">
        <v>134</v>
      </c>
      <c r="HA323" s="11" t="s">
        <v>160</v>
      </c>
      <c r="HB323" s="9" t="s">
        <v>1089</v>
      </c>
      <c r="HE323" s="21">
        <v>6000</v>
      </c>
      <c r="HF323" s="17" t="str">
        <f t="shared" si="96"/>
        <v>OK</v>
      </c>
      <c r="HG323" s="11" t="s">
        <v>446</v>
      </c>
      <c r="HM323" s="21"/>
      <c r="HN323" s="17" t="str">
        <f t="shared" si="97"/>
        <v>OK</v>
      </c>
      <c r="HQ323" s="11" t="s">
        <v>135</v>
      </c>
      <c r="HY323" s="19" t="str">
        <f t="shared" si="98"/>
        <v>OK</v>
      </c>
      <c r="HZ323" s="9" t="s">
        <v>134</v>
      </c>
      <c r="IA323" s="11" t="s">
        <v>270</v>
      </c>
      <c r="ID323" s="9" t="s">
        <v>209</v>
      </c>
      <c r="IE323" s="11" t="s">
        <v>134</v>
      </c>
      <c r="IF323" s="23">
        <v>41661</v>
      </c>
      <c r="IG323" s="23">
        <v>41662</v>
      </c>
      <c r="IH323" s="23">
        <v>41663</v>
      </c>
      <c r="II323" s="23">
        <v>41680</v>
      </c>
      <c r="IJ323" s="23">
        <v>41710</v>
      </c>
      <c r="IK323" s="23">
        <v>41773</v>
      </c>
    </row>
    <row r="324" spans="1:245" x14ac:dyDescent="0.25">
      <c r="A324" s="8" t="s">
        <v>2092</v>
      </c>
      <c r="B324" s="9" t="s">
        <v>73</v>
      </c>
      <c r="C324" s="55">
        <v>3304557</v>
      </c>
      <c r="D324" s="9" t="s">
        <v>415</v>
      </c>
      <c r="E324" s="10" t="s">
        <v>84</v>
      </c>
      <c r="I324" s="11" t="s">
        <v>101</v>
      </c>
      <c r="J324" s="9" t="s">
        <v>520</v>
      </c>
      <c r="K324" s="11" t="s">
        <v>89</v>
      </c>
      <c r="AH324" s="33">
        <f t="shared" si="103"/>
        <v>2</v>
      </c>
      <c r="AI324" s="11" t="s">
        <v>1076</v>
      </c>
      <c r="AJ324" s="9" t="s">
        <v>83</v>
      </c>
      <c r="AK324" s="11" t="s">
        <v>95</v>
      </c>
      <c r="AL324" s="9" t="s">
        <v>72</v>
      </c>
      <c r="AM324" s="11" t="s">
        <v>1077</v>
      </c>
      <c r="BM324" s="34">
        <f t="shared" si="94"/>
        <v>1</v>
      </c>
      <c r="BN324" s="9" t="s">
        <v>105</v>
      </c>
      <c r="BP324" s="9" t="s">
        <v>119</v>
      </c>
      <c r="BQ324" s="11" t="s">
        <v>135</v>
      </c>
      <c r="BR324" s="9" t="s">
        <v>135</v>
      </c>
      <c r="CC324" s="11" t="s">
        <v>145</v>
      </c>
      <c r="CD324" s="9" t="s">
        <v>135</v>
      </c>
      <c r="CE324" s="20"/>
      <c r="CF324" s="16">
        <f t="shared" si="100"/>
        <v>0</v>
      </c>
      <c r="CG324" s="20"/>
      <c r="CH324" s="16">
        <f t="shared" si="101"/>
        <v>0</v>
      </c>
      <c r="CI324" s="20"/>
      <c r="CJ324" s="16">
        <f t="shared" si="102"/>
        <v>0</v>
      </c>
      <c r="CK324" s="11" t="s">
        <v>1104</v>
      </c>
      <c r="CL324" s="9" t="s">
        <v>334</v>
      </c>
      <c r="CM324" s="11" t="s">
        <v>134</v>
      </c>
      <c r="CN324" s="9" t="s">
        <v>161</v>
      </c>
      <c r="CT324" s="12"/>
      <c r="CW324" s="67"/>
      <c r="CZ324" s="9" t="s">
        <v>445</v>
      </c>
      <c r="DC324" s="11" t="s">
        <v>334</v>
      </c>
      <c r="DD324" s="9" t="s">
        <v>193</v>
      </c>
      <c r="DH324" s="9" t="s">
        <v>209</v>
      </c>
      <c r="DI324" s="11" t="s">
        <v>134</v>
      </c>
      <c r="DJ324" s="9" t="s">
        <v>161</v>
      </c>
      <c r="DP324" s="12"/>
      <c r="DQ324" s="35" t="str">
        <f t="shared" si="93"/>
        <v>OK</v>
      </c>
      <c r="DW324" s="11" t="s">
        <v>445</v>
      </c>
      <c r="DZ324" s="9" t="s">
        <v>134</v>
      </c>
      <c r="EA324" s="11" t="s">
        <v>160</v>
      </c>
      <c r="EB324" s="9" t="s">
        <v>1076</v>
      </c>
      <c r="EE324" s="21">
        <v>6000</v>
      </c>
      <c r="EF324" s="9" t="s">
        <v>446</v>
      </c>
      <c r="EL324" s="12"/>
      <c r="EO324" s="11" t="s">
        <v>135</v>
      </c>
      <c r="EW324" s="10" t="s">
        <v>271</v>
      </c>
      <c r="EX324" s="9" t="s">
        <v>1076</v>
      </c>
      <c r="EY324" s="11" t="s">
        <v>361</v>
      </c>
      <c r="EZ324" s="9" t="s">
        <v>415</v>
      </c>
      <c r="FA324" s="11" t="s">
        <v>360</v>
      </c>
      <c r="FB324" s="9" t="s">
        <v>1076</v>
      </c>
      <c r="FC324" s="11" t="s">
        <v>360</v>
      </c>
      <c r="FD324" s="9" t="s">
        <v>520</v>
      </c>
      <c r="FE324" s="11" t="s">
        <v>362</v>
      </c>
      <c r="FR324" s="16" t="str">
        <f t="shared" si="99"/>
        <v>RJ</v>
      </c>
      <c r="FS324" s="11" t="s">
        <v>1113</v>
      </c>
      <c r="FT324" s="9" t="s">
        <v>276</v>
      </c>
      <c r="FU324" s="11" t="s">
        <v>276</v>
      </c>
      <c r="FV324" s="9" t="s">
        <v>193</v>
      </c>
      <c r="FX324" s="9" t="s">
        <v>276</v>
      </c>
      <c r="FY324" s="11" t="s">
        <v>193</v>
      </c>
      <c r="GD324" s="9" t="s">
        <v>281</v>
      </c>
      <c r="GF324" s="9"/>
      <c r="GH324" s="9"/>
      <c r="GI324" s="11" t="s">
        <v>134</v>
      </c>
      <c r="GJ324" s="9" t="s">
        <v>161</v>
      </c>
      <c r="GP324" s="12"/>
      <c r="GQ324" s="22" t="str">
        <f t="shared" si="95"/>
        <v>OK</v>
      </c>
      <c r="GW324" s="11" t="s">
        <v>445</v>
      </c>
      <c r="GZ324" s="9" t="s">
        <v>134</v>
      </c>
      <c r="HA324" s="11" t="s">
        <v>160</v>
      </c>
      <c r="HB324" s="9" t="s">
        <v>1076</v>
      </c>
      <c r="HE324" s="21">
        <v>15000</v>
      </c>
      <c r="HF324" s="17" t="str">
        <f t="shared" si="96"/>
        <v>REVER</v>
      </c>
      <c r="HG324" s="11" t="s">
        <v>446</v>
      </c>
      <c r="HM324" s="21"/>
      <c r="HN324" s="17" t="str">
        <f t="shared" si="97"/>
        <v>OK</v>
      </c>
      <c r="HQ324" s="11" t="s">
        <v>135</v>
      </c>
      <c r="HY324" s="19" t="str">
        <f t="shared" si="98"/>
        <v>OK</v>
      </c>
      <c r="HZ324" s="9" t="s">
        <v>134</v>
      </c>
      <c r="IA324" s="11" t="s">
        <v>270</v>
      </c>
      <c r="ID324" s="9" t="s">
        <v>209</v>
      </c>
      <c r="IE324" s="11" t="s">
        <v>134</v>
      </c>
      <c r="IF324" s="23">
        <v>41667</v>
      </c>
      <c r="IG324" s="23">
        <v>41667</v>
      </c>
      <c r="IH324" s="23">
        <v>41669</v>
      </c>
      <c r="II324" s="23">
        <v>41715</v>
      </c>
      <c r="IJ324" s="23">
        <v>41766</v>
      </c>
      <c r="IK324" s="23">
        <v>41948</v>
      </c>
    </row>
    <row r="325" spans="1:245" x14ac:dyDescent="0.25">
      <c r="A325" s="8" t="s">
        <v>2093</v>
      </c>
      <c r="B325" s="9" t="s">
        <v>73</v>
      </c>
      <c r="C325" s="55">
        <v>3304557</v>
      </c>
      <c r="D325" s="9" t="s">
        <v>520</v>
      </c>
      <c r="E325" s="10" t="s">
        <v>89</v>
      </c>
      <c r="AH325" s="33">
        <f t="shared" si="103"/>
        <v>1</v>
      </c>
      <c r="AI325" s="11" t="s">
        <v>1076</v>
      </c>
      <c r="AJ325" s="9" t="s">
        <v>83</v>
      </c>
      <c r="AK325" s="11" t="s">
        <v>95</v>
      </c>
      <c r="AL325" s="9" t="s">
        <v>72</v>
      </c>
      <c r="AM325" s="11" t="s">
        <v>1077</v>
      </c>
      <c r="BM325" s="34">
        <f t="shared" si="94"/>
        <v>1</v>
      </c>
      <c r="BN325" s="9" t="s">
        <v>105</v>
      </c>
      <c r="BP325" s="9" t="s">
        <v>119</v>
      </c>
      <c r="BQ325" s="11" t="s">
        <v>135</v>
      </c>
      <c r="BR325" s="9" t="s">
        <v>135</v>
      </c>
      <c r="CC325" s="11" t="s">
        <v>145</v>
      </c>
      <c r="CD325" s="9" t="s">
        <v>135</v>
      </c>
      <c r="CE325" s="20"/>
      <c r="CF325" s="16">
        <f t="shared" si="100"/>
        <v>0</v>
      </c>
      <c r="CG325" s="20"/>
      <c r="CH325" s="16">
        <f t="shared" si="101"/>
        <v>0</v>
      </c>
      <c r="CI325" s="20"/>
      <c r="CJ325" s="16">
        <f t="shared" si="102"/>
        <v>0</v>
      </c>
      <c r="CK325" s="11" t="s">
        <v>1105</v>
      </c>
      <c r="CL325" s="9" t="s">
        <v>334</v>
      </c>
      <c r="CM325" s="11" t="s">
        <v>134</v>
      </c>
      <c r="CN325" s="9" t="s">
        <v>160</v>
      </c>
      <c r="CO325" s="11">
        <v>0</v>
      </c>
      <c r="CP325" s="9" t="s">
        <v>1076</v>
      </c>
      <c r="CS325" s="11" t="s">
        <v>135</v>
      </c>
      <c r="CT325" s="12"/>
      <c r="CU325" s="11" t="s">
        <v>173</v>
      </c>
      <c r="CW325" s="67" t="s">
        <v>445</v>
      </c>
      <c r="DC325" s="11" t="s">
        <v>334</v>
      </c>
      <c r="DD325" s="9" t="s">
        <v>193</v>
      </c>
      <c r="DH325" s="9" t="s">
        <v>209</v>
      </c>
      <c r="DI325" s="11" t="s">
        <v>134</v>
      </c>
      <c r="DJ325" s="9" t="s">
        <v>160</v>
      </c>
      <c r="DK325" s="11">
        <v>0</v>
      </c>
      <c r="DL325" s="9" t="s">
        <v>1076</v>
      </c>
      <c r="DO325" s="11" t="s">
        <v>135</v>
      </c>
      <c r="DP325" s="12"/>
      <c r="DQ325" s="35" t="str">
        <f t="shared" si="93"/>
        <v>OK</v>
      </c>
      <c r="DR325" s="9" t="s">
        <v>173</v>
      </c>
      <c r="DT325" s="9" t="s">
        <v>445</v>
      </c>
      <c r="DZ325" s="9" t="s">
        <v>134</v>
      </c>
      <c r="EA325" s="11" t="s">
        <v>160</v>
      </c>
      <c r="EB325" s="9" t="s">
        <v>1076</v>
      </c>
      <c r="EE325" s="21">
        <v>7000</v>
      </c>
      <c r="EF325" s="9" t="s">
        <v>446</v>
      </c>
      <c r="EL325" s="12"/>
      <c r="EO325" s="11" t="s">
        <v>135</v>
      </c>
      <c r="EW325" s="10" t="s">
        <v>271</v>
      </c>
      <c r="EX325" s="9" t="s">
        <v>1076</v>
      </c>
      <c r="EY325" s="11" t="s">
        <v>361</v>
      </c>
      <c r="EZ325" s="9" t="s">
        <v>520</v>
      </c>
      <c r="FA325" s="11" t="s">
        <v>362</v>
      </c>
      <c r="FB325" s="9" t="s">
        <v>1076</v>
      </c>
      <c r="FC325" s="11" t="s">
        <v>360</v>
      </c>
      <c r="FD325" s="9" t="s">
        <v>520</v>
      </c>
      <c r="FE325" s="11" t="s">
        <v>360</v>
      </c>
      <c r="FR325" s="16" t="str">
        <f t="shared" si="99"/>
        <v>RJ</v>
      </c>
      <c r="FS325" s="11" t="s">
        <v>1113</v>
      </c>
      <c r="FT325" s="9" t="s">
        <v>276</v>
      </c>
      <c r="FU325" s="11" t="s">
        <v>276</v>
      </c>
      <c r="FV325" s="9" t="s">
        <v>193</v>
      </c>
      <c r="FX325" s="9" t="s">
        <v>276</v>
      </c>
      <c r="FY325" s="11" t="s">
        <v>193</v>
      </c>
      <c r="GD325" s="9" t="s">
        <v>281</v>
      </c>
      <c r="GF325" s="9"/>
      <c r="GH325" s="9"/>
      <c r="GI325" s="11" t="s">
        <v>134</v>
      </c>
      <c r="GJ325" s="9" t="s">
        <v>160</v>
      </c>
      <c r="GK325" s="11">
        <v>0</v>
      </c>
      <c r="GL325" s="9" t="s">
        <v>1076</v>
      </c>
      <c r="GO325" s="11" t="s">
        <v>135</v>
      </c>
      <c r="GP325" s="12"/>
      <c r="GQ325" s="22" t="str">
        <f t="shared" si="95"/>
        <v>REVER</v>
      </c>
      <c r="GR325" s="9" t="s">
        <v>173</v>
      </c>
      <c r="GT325" s="9" t="s">
        <v>445</v>
      </c>
      <c r="GZ325" s="9" t="s">
        <v>134</v>
      </c>
      <c r="HA325" s="11" t="s">
        <v>160</v>
      </c>
      <c r="HB325" s="9" t="s">
        <v>1076</v>
      </c>
      <c r="HE325" s="21">
        <v>15000</v>
      </c>
      <c r="HF325" s="17" t="str">
        <f t="shared" si="96"/>
        <v>REVER</v>
      </c>
      <c r="HG325" s="11" t="s">
        <v>446</v>
      </c>
      <c r="HM325" s="21"/>
      <c r="HN325" s="17" t="str">
        <f t="shared" si="97"/>
        <v>OK</v>
      </c>
      <c r="HQ325" s="11" t="s">
        <v>135</v>
      </c>
      <c r="HY325" s="19" t="str">
        <f t="shared" si="98"/>
        <v>OK</v>
      </c>
      <c r="HZ325" s="9" t="s">
        <v>134</v>
      </c>
      <c r="IA325" s="11" t="s">
        <v>270</v>
      </c>
      <c r="ID325" s="9" t="s">
        <v>209</v>
      </c>
      <c r="IE325" s="11" t="s">
        <v>134</v>
      </c>
      <c r="IF325" s="23">
        <v>41683</v>
      </c>
      <c r="IG325" s="23">
        <v>41684</v>
      </c>
      <c r="IH325" s="23">
        <v>41688</v>
      </c>
      <c r="II325" s="23">
        <v>41715</v>
      </c>
      <c r="IJ325" s="23">
        <v>41757</v>
      </c>
      <c r="IK325" s="23">
        <v>41989</v>
      </c>
    </row>
    <row r="326" spans="1:245" x14ac:dyDescent="0.25">
      <c r="A326" s="8">
        <v>1250820136000000</v>
      </c>
      <c r="B326" s="9" t="s">
        <v>73</v>
      </c>
      <c r="C326" s="55">
        <v>5300108</v>
      </c>
      <c r="D326" s="9" t="s">
        <v>72</v>
      </c>
      <c r="E326" s="10" t="s">
        <v>84</v>
      </c>
      <c r="I326" s="11" t="s">
        <v>102</v>
      </c>
      <c r="AH326" s="33">
        <f t="shared" si="103"/>
        <v>1</v>
      </c>
      <c r="AI326" s="11" t="s">
        <v>415</v>
      </c>
      <c r="AJ326" s="9" t="s">
        <v>84</v>
      </c>
      <c r="AN326" s="9" t="s">
        <v>102</v>
      </c>
      <c r="AO326" s="11" t="s">
        <v>1090</v>
      </c>
      <c r="AP326" s="9" t="s">
        <v>83</v>
      </c>
      <c r="AQ326" s="11" t="s">
        <v>95</v>
      </c>
      <c r="AR326" s="9" t="s">
        <v>415</v>
      </c>
      <c r="AS326" s="11" t="s">
        <v>1091</v>
      </c>
      <c r="BM326" s="34">
        <f t="shared" si="94"/>
        <v>2</v>
      </c>
      <c r="BN326" s="9" t="s">
        <v>104</v>
      </c>
      <c r="BO326" s="11" t="s">
        <v>115</v>
      </c>
      <c r="BP326" s="9" t="s">
        <v>121</v>
      </c>
      <c r="BQ326" s="11" t="s">
        <v>135</v>
      </c>
      <c r="BR326" s="9" t="s">
        <v>135</v>
      </c>
      <c r="CC326" s="11" t="s">
        <v>145</v>
      </c>
      <c r="CD326" s="9" t="s">
        <v>135</v>
      </c>
      <c r="CE326" s="20"/>
      <c r="CF326" s="16">
        <f t="shared" si="100"/>
        <v>0</v>
      </c>
      <c r="CG326" s="20"/>
      <c r="CH326" s="16">
        <f t="shared" si="101"/>
        <v>0</v>
      </c>
      <c r="CI326" s="20"/>
      <c r="CJ326" s="16">
        <f t="shared" si="102"/>
        <v>0</v>
      </c>
      <c r="CK326" s="11" t="s">
        <v>1106</v>
      </c>
      <c r="CL326" s="9" t="s">
        <v>334</v>
      </c>
      <c r="CM326" s="11" t="s">
        <v>134</v>
      </c>
      <c r="CN326" s="9" t="s">
        <v>160</v>
      </c>
      <c r="CO326" s="11">
        <v>24</v>
      </c>
      <c r="CP326" s="9" t="s">
        <v>1090</v>
      </c>
      <c r="CQ326" s="11" t="s">
        <v>415</v>
      </c>
      <c r="CS326" s="11" t="s">
        <v>134</v>
      </c>
      <c r="CT326" s="12">
        <v>20000</v>
      </c>
      <c r="CU326" s="11" t="s">
        <v>173</v>
      </c>
      <c r="CW326" s="67" t="s">
        <v>445</v>
      </c>
      <c r="DC326" s="11" t="s">
        <v>336</v>
      </c>
      <c r="DP326" s="12"/>
      <c r="DQ326" s="35" t="str">
        <f t="shared" si="93"/>
        <v>OK</v>
      </c>
      <c r="EE326" s="21"/>
      <c r="EL326" s="12"/>
      <c r="EW326" s="10" t="s">
        <v>2073</v>
      </c>
      <c r="FR326" s="16" t="str">
        <f t="shared" si="99"/>
        <v>RJ</v>
      </c>
      <c r="FS326" s="11" t="s">
        <v>1114</v>
      </c>
      <c r="GD326" s="9" t="s">
        <v>227</v>
      </c>
      <c r="GE326" s="11" t="s">
        <v>194</v>
      </c>
      <c r="GF326" s="9" t="s">
        <v>903</v>
      </c>
      <c r="GH326" s="9"/>
      <c r="GP326" s="12"/>
      <c r="GQ326" s="22" t="str">
        <f t="shared" si="95"/>
        <v>OK</v>
      </c>
      <c r="HE326" s="21"/>
      <c r="HF326" s="17" t="str">
        <f t="shared" si="96"/>
        <v>OK</v>
      </c>
      <c r="HM326" s="21"/>
      <c r="HN326" s="17" t="str">
        <f t="shared" si="97"/>
        <v>OK</v>
      </c>
      <c r="HY326" s="19" t="str">
        <f t="shared" si="98"/>
        <v>OK</v>
      </c>
      <c r="HZ326" s="9" t="s">
        <v>135</v>
      </c>
      <c r="IE326" s="11" t="s">
        <v>134</v>
      </c>
      <c r="IF326" s="23">
        <v>41617</v>
      </c>
      <c r="IG326" s="23">
        <v>41620</v>
      </c>
      <c r="IH326" s="23">
        <v>41715</v>
      </c>
      <c r="II326" s="23"/>
      <c r="IJ326" s="23">
        <v>41792</v>
      </c>
      <c r="IK326" s="23">
        <v>41820</v>
      </c>
    </row>
    <row r="327" spans="1:245" x14ac:dyDescent="0.25">
      <c r="A327" s="8" t="s">
        <v>2094</v>
      </c>
      <c r="B327" s="9" t="s">
        <v>73</v>
      </c>
      <c r="C327" s="55">
        <v>3304557</v>
      </c>
      <c r="D327" s="9" t="s">
        <v>415</v>
      </c>
      <c r="E327" s="10" t="s">
        <v>84</v>
      </c>
      <c r="AH327" s="33">
        <f t="shared" si="103"/>
        <v>1</v>
      </c>
      <c r="AI327" s="11" t="s">
        <v>1076</v>
      </c>
      <c r="AJ327" s="9" t="s">
        <v>83</v>
      </c>
      <c r="AK327" s="11" t="s">
        <v>95</v>
      </c>
      <c r="AL327" s="9" t="s">
        <v>72</v>
      </c>
      <c r="AM327" s="11" t="s">
        <v>1077</v>
      </c>
      <c r="BM327" s="34">
        <f t="shared" si="94"/>
        <v>1</v>
      </c>
      <c r="BN327" s="9" t="s">
        <v>104</v>
      </c>
      <c r="BO327" s="11" t="s">
        <v>113</v>
      </c>
      <c r="BP327" s="9" t="s">
        <v>119</v>
      </c>
      <c r="BQ327" s="11" t="s">
        <v>135</v>
      </c>
      <c r="BR327" s="9" t="s">
        <v>135</v>
      </c>
      <c r="CC327" s="11" t="s">
        <v>145</v>
      </c>
      <c r="CD327" s="9" t="s">
        <v>135</v>
      </c>
      <c r="CE327" s="20"/>
      <c r="CF327" s="16">
        <f t="shared" si="100"/>
        <v>0</v>
      </c>
      <c r="CG327" s="20"/>
      <c r="CH327" s="16">
        <f t="shared" si="101"/>
        <v>0</v>
      </c>
      <c r="CI327" s="20"/>
      <c r="CJ327" s="16">
        <f t="shared" si="102"/>
        <v>0</v>
      </c>
      <c r="CK327" s="11" t="s">
        <v>1107</v>
      </c>
      <c r="CL327" s="9" t="s">
        <v>334</v>
      </c>
      <c r="CM327" s="11" t="s">
        <v>134</v>
      </c>
      <c r="CN327" s="9" t="s">
        <v>160</v>
      </c>
      <c r="CO327" s="11">
        <v>0</v>
      </c>
      <c r="CP327" s="9" t="s">
        <v>1076</v>
      </c>
      <c r="CS327" s="11" t="s">
        <v>134</v>
      </c>
      <c r="CT327" s="12">
        <v>5000</v>
      </c>
      <c r="CU327" s="11" t="s">
        <v>173</v>
      </c>
      <c r="CW327" s="67" t="s">
        <v>445</v>
      </c>
      <c r="DC327" s="11" t="s">
        <v>335</v>
      </c>
      <c r="DP327" s="12"/>
      <c r="DQ327" s="35" t="str">
        <f t="shared" si="93"/>
        <v>OK</v>
      </c>
      <c r="EE327" s="21"/>
      <c r="EL327" s="12"/>
      <c r="EW327" s="10" t="s">
        <v>269</v>
      </c>
      <c r="EX327" s="9" t="s">
        <v>1076</v>
      </c>
      <c r="EY327" s="11" t="s">
        <v>361</v>
      </c>
      <c r="EZ327" s="9" t="s">
        <v>415</v>
      </c>
      <c r="FA327" s="11" t="s">
        <v>360</v>
      </c>
      <c r="FR327" s="16" t="str">
        <f t="shared" si="99"/>
        <v>RJ</v>
      </c>
      <c r="FS327" s="11" t="s">
        <v>1115</v>
      </c>
      <c r="FT327" s="9" t="s">
        <v>276</v>
      </c>
      <c r="FU327" s="11" t="s">
        <v>276</v>
      </c>
      <c r="FV327" s="9" t="s">
        <v>193</v>
      </c>
      <c r="GD327" s="9" t="s">
        <v>411</v>
      </c>
      <c r="GF327" s="9"/>
      <c r="GH327" s="9"/>
      <c r="GI327" s="11" t="s">
        <v>134</v>
      </c>
      <c r="GJ327" s="9" t="s">
        <v>160</v>
      </c>
      <c r="GK327" s="11">
        <v>0</v>
      </c>
      <c r="GL327" s="9" t="s">
        <v>1076</v>
      </c>
      <c r="GO327" s="11" t="s">
        <v>134</v>
      </c>
      <c r="GP327" s="12">
        <v>5000</v>
      </c>
      <c r="GQ327" s="22" t="str">
        <f t="shared" si="95"/>
        <v>OK</v>
      </c>
      <c r="GR327" s="9" t="s">
        <v>173</v>
      </c>
      <c r="GT327" s="9" t="s">
        <v>445</v>
      </c>
      <c r="GZ327" s="9" t="s">
        <v>134</v>
      </c>
      <c r="HA327" s="11" t="s">
        <v>160</v>
      </c>
      <c r="HB327" s="9" t="s">
        <v>1076</v>
      </c>
      <c r="HE327" s="21">
        <v>15000</v>
      </c>
      <c r="HF327" s="17" t="str">
        <f t="shared" si="96"/>
        <v>REVER</v>
      </c>
      <c r="HG327" s="11" t="s">
        <v>446</v>
      </c>
      <c r="HM327" s="21"/>
      <c r="HN327" s="17" t="str">
        <f t="shared" si="97"/>
        <v>OK</v>
      </c>
      <c r="HQ327" s="11" t="s">
        <v>135</v>
      </c>
      <c r="HY327" s="19" t="str">
        <f t="shared" si="98"/>
        <v>OK</v>
      </c>
      <c r="HZ327" s="9" t="s">
        <v>134</v>
      </c>
      <c r="IA327" s="11" t="s">
        <v>270</v>
      </c>
      <c r="ID327" s="9" t="s">
        <v>225</v>
      </c>
      <c r="IE327" s="11" t="s">
        <v>134</v>
      </c>
      <c r="IF327" s="23">
        <v>41739</v>
      </c>
      <c r="IG327" s="23">
        <v>41739</v>
      </c>
      <c r="IH327" s="23">
        <v>41740</v>
      </c>
      <c r="II327" s="23"/>
      <c r="IJ327" s="23">
        <v>41869</v>
      </c>
      <c r="IK327" s="23">
        <v>41989</v>
      </c>
    </row>
    <row r="328" spans="1:245" x14ac:dyDescent="0.25">
      <c r="A328" s="8" t="s">
        <v>2095</v>
      </c>
      <c r="B328" s="9" t="s">
        <v>73</v>
      </c>
      <c r="C328" s="55">
        <v>3304557</v>
      </c>
      <c r="D328" s="9" t="s">
        <v>415</v>
      </c>
      <c r="E328" s="10" t="s">
        <v>84</v>
      </c>
      <c r="AH328" s="33">
        <f t="shared" si="103"/>
        <v>1</v>
      </c>
      <c r="AI328" s="11" t="s">
        <v>1076</v>
      </c>
      <c r="AJ328" s="9" t="s">
        <v>83</v>
      </c>
      <c r="AK328" s="11" t="s">
        <v>95</v>
      </c>
      <c r="AL328" s="9" t="s">
        <v>72</v>
      </c>
      <c r="AM328" s="11" t="s">
        <v>1077</v>
      </c>
      <c r="BM328" s="34">
        <f t="shared" si="94"/>
        <v>1</v>
      </c>
      <c r="BN328" s="9" t="s">
        <v>104</v>
      </c>
      <c r="BO328" s="11" t="s">
        <v>113</v>
      </c>
      <c r="BP328" s="9" t="s">
        <v>119</v>
      </c>
      <c r="BQ328" s="11" t="s">
        <v>135</v>
      </c>
      <c r="BR328" s="9" t="s">
        <v>135</v>
      </c>
      <c r="CC328" s="11" t="s">
        <v>145</v>
      </c>
      <c r="CD328" s="9" t="s">
        <v>135</v>
      </c>
      <c r="CE328" s="20"/>
      <c r="CF328" s="16">
        <f t="shared" si="100"/>
        <v>0</v>
      </c>
      <c r="CG328" s="20"/>
      <c r="CH328" s="16">
        <f t="shared" si="101"/>
        <v>0</v>
      </c>
      <c r="CI328" s="20"/>
      <c r="CJ328" s="16">
        <f t="shared" si="102"/>
        <v>0</v>
      </c>
      <c r="CK328" s="11" t="s">
        <v>1108</v>
      </c>
      <c r="CL328" s="9" t="s">
        <v>334</v>
      </c>
      <c r="CM328" s="11" t="s">
        <v>134</v>
      </c>
      <c r="CN328" s="9" t="s">
        <v>160</v>
      </c>
      <c r="CO328" s="11">
        <v>0</v>
      </c>
      <c r="CP328" s="9" t="s">
        <v>1076</v>
      </c>
      <c r="CS328" s="11" t="s">
        <v>134</v>
      </c>
      <c r="CT328" s="12">
        <v>5000</v>
      </c>
      <c r="CU328" s="11" t="s">
        <v>173</v>
      </c>
      <c r="CW328" s="67" t="s">
        <v>445</v>
      </c>
      <c r="DC328" s="11" t="s">
        <v>334</v>
      </c>
      <c r="DD328" s="9" t="s">
        <v>193</v>
      </c>
      <c r="DH328" s="9" t="s">
        <v>209</v>
      </c>
      <c r="DI328" s="11" t="s">
        <v>134</v>
      </c>
      <c r="DJ328" s="9" t="s">
        <v>160</v>
      </c>
      <c r="DK328" s="11">
        <v>0</v>
      </c>
      <c r="DL328" s="9" t="s">
        <v>1076</v>
      </c>
      <c r="DO328" s="11" t="s">
        <v>134</v>
      </c>
      <c r="DP328" s="12">
        <v>5000</v>
      </c>
      <c r="DQ328" s="35" t="str">
        <f t="shared" si="93"/>
        <v>OK</v>
      </c>
      <c r="DR328" s="9" t="s">
        <v>173</v>
      </c>
      <c r="DT328" s="9" t="s">
        <v>445</v>
      </c>
      <c r="DZ328" s="9" t="s">
        <v>134</v>
      </c>
      <c r="EA328" s="11" t="s">
        <v>160</v>
      </c>
      <c r="EB328" s="9" t="s">
        <v>1076</v>
      </c>
      <c r="EE328" s="21">
        <v>20000</v>
      </c>
      <c r="EF328" s="9" t="s">
        <v>446</v>
      </c>
      <c r="EL328" s="12"/>
      <c r="EO328" s="11" t="s">
        <v>135</v>
      </c>
      <c r="EW328" s="10" t="s">
        <v>269</v>
      </c>
      <c r="EX328" s="9" t="s">
        <v>1076</v>
      </c>
      <c r="EY328" s="11" t="s">
        <v>361</v>
      </c>
      <c r="EZ328" s="9" t="s">
        <v>415</v>
      </c>
      <c r="FA328" s="11" t="s">
        <v>360</v>
      </c>
      <c r="FR328" s="16" t="str">
        <f t="shared" si="99"/>
        <v>RJ</v>
      </c>
      <c r="FS328" s="11" t="s">
        <v>1115</v>
      </c>
      <c r="FT328" s="9" t="s">
        <v>276</v>
      </c>
      <c r="FU328" s="11" t="s">
        <v>276</v>
      </c>
      <c r="FV328" s="9" t="s">
        <v>193</v>
      </c>
      <c r="GD328" s="9" t="s">
        <v>209</v>
      </c>
      <c r="GF328" s="9"/>
      <c r="GH328" s="9"/>
      <c r="GI328" s="11" t="s">
        <v>134</v>
      </c>
      <c r="GJ328" s="9" t="s">
        <v>160</v>
      </c>
      <c r="GK328" s="11">
        <v>0</v>
      </c>
      <c r="GL328" s="9" t="s">
        <v>1076</v>
      </c>
      <c r="GO328" s="11" t="s">
        <v>134</v>
      </c>
      <c r="GP328" s="12">
        <v>5000</v>
      </c>
      <c r="GQ328" s="22" t="str">
        <f t="shared" si="95"/>
        <v>OK</v>
      </c>
      <c r="GR328" s="9" t="s">
        <v>173</v>
      </c>
      <c r="GT328" s="9" t="s">
        <v>445</v>
      </c>
      <c r="GZ328" s="9" t="s">
        <v>134</v>
      </c>
      <c r="HA328" s="11" t="s">
        <v>160</v>
      </c>
      <c r="HB328" s="9" t="s">
        <v>1076</v>
      </c>
      <c r="HE328" s="21">
        <v>20000</v>
      </c>
      <c r="HF328" s="17" t="str">
        <f t="shared" si="96"/>
        <v>OK</v>
      </c>
      <c r="HG328" s="11" t="s">
        <v>446</v>
      </c>
      <c r="HM328" s="21"/>
      <c r="HN328" s="17" t="str">
        <f t="shared" si="97"/>
        <v>OK</v>
      </c>
      <c r="HQ328" s="11" t="s">
        <v>135</v>
      </c>
      <c r="HY328" s="19" t="str">
        <f t="shared" si="98"/>
        <v>OK</v>
      </c>
      <c r="HZ328" s="9" t="s">
        <v>134</v>
      </c>
      <c r="IA328" s="11" t="s">
        <v>270</v>
      </c>
      <c r="ID328" s="9" t="s">
        <v>209</v>
      </c>
      <c r="IE328" s="11" t="s">
        <v>134</v>
      </c>
      <c r="IF328" s="23">
        <v>41753</v>
      </c>
      <c r="IG328" s="23">
        <v>41754</v>
      </c>
      <c r="IH328" s="23">
        <v>41754</v>
      </c>
      <c r="II328" s="23">
        <v>41800</v>
      </c>
      <c r="IJ328" s="23">
        <v>41884</v>
      </c>
      <c r="IK328" s="23">
        <v>41897</v>
      </c>
    </row>
    <row r="329" spans="1:245" x14ac:dyDescent="0.25">
      <c r="A329" s="8" t="s">
        <v>2096</v>
      </c>
      <c r="B329" s="9" t="s">
        <v>73</v>
      </c>
      <c r="C329" s="55">
        <v>3304557</v>
      </c>
      <c r="D329" s="9" t="s">
        <v>415</v>
      </c>
      <c r="E329" s="10" t="s">
        <v>84</v>
      </c>
      <c r="AH329" s="33">
        <f t="shared" si="103"/>
        <v>1</v>
      </c>
      <c r="AI329" s="11" t="s">
        <v>1076</v>
      </c>
      <c r="AJ329" s="9" t="s">
        <v>83</v>
      </c>
      <c r="AK329" s="11" t="s">
        <v>95</v>
      </c>
      <c r="AL329" s="9" t="s">
        <v>72</v>
      </c>
      <c r="AM329" s="11" t="s">
        <v>1077</v>
      </c>
      <c r="BM329" s="34">
        <f t="shared" si="94"/>
        <v>1</v>
      </c>
      <c r="BN329" s="9" t="s">
        <v>104</v>
      </c>
      <c r="BO329" s="11" t="s">
        <v>113</v>
      </c>
      <c r="BP329" s="9" t="s">
        <v>119</v>
      </c>
      <c r="BQ329" s="11" t="s">
        <v>135</v>
      </c>
      <c r="BR329" s="9" t="s">
        <v>135</v>
      </c>
      <c r="CC329" s="11" t="s">
        <v>145</v>
      </c>
      <c r="CD329" s="9" t="s">
        <v>135</v>
      </c>
      <c r="CE329" s="20"/>
      <c r="CF329" s="16">
        <f t="shared" si="100"/>
        <v>0</v>
      </c>
      <c r="CG329" s="20"/>
      <c r="CH329" s="16">
        <f t="shared" si="101"/>
        <v>0</v>
      </c>
      <c r="CI329" s="20"/>
      <c r="CJ329" s="16">
        <f t="shared" si="102"/>
        <v>0</v>
      </c>
      <c r="CK329" s="11" t="s">
        <v>1109</v>
      </c>
      <c r="CL329" s="9" t="s">
        <v>334</v>
      </c>
      <c r="CM329" s="11" t="s">
        <v>134</v>
      </c>
      <c r="CN329" s="9" t="s">
        <v>160</v>
      </c>
      <c r="CO329" s="11">
        <v>0</v>
      </c>
      <c r="CP329" s="9" t="s">
        <v>1076</v>
      </c>
      <c r="CS329" s="11" t="s">
        <v>134</v>
      </c>
      <c r="CT329" s="12">
        <v>5000</v>
      </c>
      <c r="CU329" s="11" t="s">
        <v>173</v>
      </c>
      <c r="CW329" s="67" t="s">
        <v>445</v>
      </c>
      <c r="DC329" s="11" t="s">
        <v>334</v>
      </c>
      <c r="DD329" s="9" t="s">
        <v>193</v>
      </c>
      <c r="DH329" s="9" t="s">
        <v>209</v>
      </c>
      <c r="DI329" s="11" t="s">
        <v>134</v>
      </c>
      <c r="DJ329" s="9" t="s">
        <v>160</v>
      </c>
      <c r="DK329" s="11">
        <v>0</v>
      </c>
      <c r="DL329" s="9" t="s">
        <v>1076</v>
      </c>
      <c r="DO329" s="11" t="s">
        <v>134</v>
      </c>
      <c r="DP329" s="12">
        <v>5000</v>
      </c>
      <c r="DQ329" s="35" t="str">
        <f t="shared" si="93"/>
        <v>OK</v>
      </c>
      <c r="DR329" s="9" t="s">
        <v>173</v>
      </c>
      <c r="DT329" s="9" t="s">
        <v>445</v>
      </c>
      <c r="DZ329" s="9" t="s">
        <v>134</v>
      </c>
      <c r="EA329" s="11" t="s">
        <v>160</v>
      </c>
      <c r="EB329" s="9" t="s">
        <v>1076</v>
      </c>
      <c r="EE329" s="21">
        <v>20000</v>
      </c>
      <c r="EF329" s="9" t="s">
        <v>446</v>
      </c>
      <c r="EL329" s="12"/>
      <c r="EO329" s="11" t="s">
        <v>135</v>
      </c>
      <c r="EW329" s="10" t="s">
        <v>269</v>
      </c>
      <c r="EX329" s="9" t="s">
        <v>1076</v>
      </c>
      <c r="EY329" s="11" t="s">
        <v>361</v>
      </c>
      <c r="EZ329" s="9" t="s">
        <v>415</v>
      </c>
      <c r="FA329" s="11" t="s">
        <v>360</v>
      </c>
      <c r="FR329" s="16" t="str">
        <f t="shared" si="99"/>
        <v>RJ</v>
      </c>
      <c r="FS329" s="11" t="s">
        <v>1115</v>
      </c>
      <c r="FT329" s="9" t="s">
        <v>276</v>
      </c>
      <c r="FU329" s="11" t="s">
        <v>276</v>
      </c>
      <c r="FV329" s="9" t="s">
        <v>193</v>
      </c>
      <c r="GD329" s="9" t="s">
        <v>209</v>
      </c>
      <c r="GF329" s="9"/>
      <c r="GH329" s="9"/>
      <c r="GI329" s="11" t="s">
        <v>134</v>
      </c>
      <c r="GJ329" s="9" t="s">
        <v>160</v>
      </c>
      <c r="GK329" s="11">
        <v>0</v>
      </c>
      <c r="GL329" s="9" t="s">
        <v>1076</v>
      </c>
      <c r="GO329" s="11" t="s">
        <v>134</v>
      </c>
      <c r="GP329" s="12">
        <v>5000</v>
      </c>
      <c r="GQ329" s="22" t="str">
        <f t="shared" si="95"/>
        <v>OK</v>
      </c>
      <c r="GR329" s="9" t="s">
        <v>173</v>
      </c>
      <c r="GT329" s="9" t="s">
        <v>445</v>
      </c>
      <c r="GZ329" s="9" t="s">
        <v>134</v>
      </c>
      <c r="HA329" s="11" t="s">
        <v>160</v>
      </c>
      <c r="HB329" s="9" t="s">
        <v>1076</v>
      </c>
      <c r="HE329" s="21">
        <v>20000</v>
      </c>
      <c r="HF329" s="17" t="str">
        <f t="shared" si="96"/>
        <v>OK</v>
      </c>
      <c r="HG329" s="11" t="s">
        <v>446</v>
      </c>
      <c r="HM329" s="21"/>
      <c r="HN329" s="17" t="str">
        <f t="shared" si="97"/>
        <v>OK</v>
      </c>
      <c r="HQ329" s="11" t="s">
        <v>135</v>
      </c>
      <c r="HY329" s="19" t="str">
        <f t="shared" si="98"/>
        <v>OK</v>
      </c>
      <c r="HZ329" s="9" t="s">
        <v>134</v>
      </c>
      <c r="IA329" s="11" t="s">
        <v>270</v>
      </c>
      <c r="IE329" s="11" t="s">
        <v>135</v>
      </c>
      <c r="IF329" s="23">
        <v>41753</v>
      </c>
      <c r="IG329" s="23">
        <v>41754</v>
      </c>
      <c r="IH329" s="23">
        <v>41766</v>
      </c>
      <c r="II329" s="23">
        <v>41801</v>
      </c>
      <c r="IJ329" s="23">
        <v>41884</v>
      </c>
      <c r="IK329" s="23"/>
    </row>
    <row r="330" spans="1:245" x14ac:dyDescent="0.25">
      <c r="A330" s="8" t="s">
        <v>2097</v>
      </c>
      <c r="B330" s="9" t="s">
        <v>73</v>
      </c>
      <c r="C330" s="55">
        <v>3304557</v>
      </c>
      <c r="D330" s="9" t="s">
        <v>415</v>
      </c>
      <c r="E330" s="10" t="s">
        <v>84</v>
      </c>
      <c r="AH330" s="33">
        <f t="shared" si="103"/>
        <v>1</v>
      </c>
      <c r="AI330" s="11" t="s">
        <v>1076</v>
      </c>
      <c r="AJ330" s="9" t="s">
        <v>83</v>
      </c>
      <c r="AK330" s="11" t="s">
        <v>95</v>
      </c>
      <c r="AL330" s="9" t="s">
        <v>72</v>
      </c>
      <c r="AM330" s="11" t="s">
        <v>1077</v>
      </c>
      <c r="BM330" s="34">
        <f t="shared" si="94"/>
        <v>1</v>
      </c>
      <c r="BN330" s="9" t="s">
        <v>104</v>
      </c>
      <c r="BO330" s="11" t="s">
        <v>113</v>
      </c>
      <c r="BP330" s="9" t="s">
        <v>119</v>
      </c>
      <c r="BQ330" s="11" t="s">
        <v>135</v>
      </c>
      <c r="BR330" s="9" t="s">
        <v>135</v>
      </c>
      <c r="CC330" s="11" t="s">
        <v>145</v>
      </c>
      <c r="CD330" s="9" t="s">
        <v>135</v>
      </c>
      <c r="CE330" s="20"/>
      <c r="CF330" s="16">
        <f t="shared" si="100"/>
        <v>0</v>
      </c>
      <c r="CG330" s="20"/>
      <c r="CH330" s="16">
        <f t="shared" si="101"/>
        <v>0</v>
      </c>
      <c r="CI330" s="20"/>
      <c r="CJ330" s="16">
        <f t="shared" si="102"/>
        <v>0</v>
      </c>
      <c r="CK330" s="11" t="s">
        <v>1110</v>
      </c>
      <c r="CL330" s="9" t="s">
        <v>334</v>
      </c>
      <c r="CM330" s="11" t="s">
        <v>134</v>
      </c>
      <c r="CN330" s="9" t="s">
        <v>160</v>
      </c>
      <c r="CO330" s="11">
        <v>0</v>
      </c>
      <c r="CP330" s="9" t="s">
        <v>1076</v>
      </c>
      <c r="CS330" s="11" t="s">
        <v>134</v>
      </c>
      <c r="CT330" s="12">
        <v>5000</v>
      </c>
      <c r="CU330" s="11" t="s">
        <v>173</v>
      </c>
      <c r="CW330" s="67" t="s">
        <v>445</v>
      </c>
      <c r="DC330" s="11" t="s">
        <v>334</v>
      </c>
      <c r="DD330" s="9" t="s">
        <v>193</v>
      </c>
      <c r="DH330" s="9" t="s">
        <v>209</v>
      </c>
      <c r="DI330" s="11" t="s">
        <v>134</v>
      </c>
      <c r="DJ330" s="9" t="s">
        <v>160</v>
      </c>
      <c r="DK330" s="11">
        <v>0</v>
      </c>
      <c r="DL330" s="9" t="s">
        <v>1076</v>
      </c>
      <c r="DO330" s="11" t="s">
        <v>134</v>
      </c>
      <c r="DP330" s="12">
        <v>5000</v>
      </c>
      <c r="DQ330" s="35" t="str">
        <f t="shared" si="93"/>
        <v>OK</v>
      </c>
      <c r="DR330" s="9" t="s">
        <v>173</v>
      </c>
      <c r="DT330" s="9" t="s">
        <v>445</v>
      </c>
      <c r="DZ330" s="9" t="s">
        <v>134</v>
      </c>
      <c r="EA330" s="11" t="s">
        <v>160</v>
      </c>
      <c r="EB330" s="9" t="s">
        <v>1076</v>
      </c>
      <c r="EE330" s="21">
        <v>20000</v>
      </c>
      <c r="EF330" s="9" t="s">
        <v>446</v>
      </c>
      <c r="EL330" s="12"/>
      <c r="EO330" s="11" t="s">
        <v>135</v>
      </c>
      <c r="EW330" s="10" t="s">
        <v>269</v>
      </c>
      <c r="EX330" s="9" t="s">
        <v>1076</v>
      </c>
      <c r="EY330" s="11" t="s">
        <v>361</v>
      </c>
      <c r="EZ330" s="9" t="s">
        <v>415</v>
      </c>
      <c r="FA330" s="11" t="s">
        <v>360</v>
      </c>
      <c r="FR330" s="16" t="str">
        <f t="shared" si="99"/>
        <v>RJ</v>
      </c>
      <c r="FS330" s="11" t="s">
        <v>1115</v>
      </c>
      <c r="FT330" s="9" t="s">
        <v>276</v>
      </c>
      <c r="FU330" s="11" t="s">
        <v>276</v>
      </c>
      <c r="FV330" s="9" t="s">
        <v>193</v>
      </c>
      <c r="GD330" s="9" t="s">
        <v>209</v>
      </c>
      <c r="GF330" s="9"/>
      <c r="GH330" s="9"/>
      <c r="GI330" s="11" t="s">
        <v>134</v>
      </c>
      <c r="GJ330" s="9" t="s">
        <v>160</v>
      </c>
      <c r="GK330" s="11">
        <v>0</v>
      </c>
      <c r="GL330" s="9" t="s">
        <v>1076</v>
      </c>
      <c r="GO330" s="11" t="s">
        <v>134</v>
      </c>
      <c r="GP330" s="12">
        <v>5000</v>
      </c>
      <c r="GQ330" s="22" t="str">
        <f t="shared" si="95"/>
        <v>OK</v>
      </c>
      <c r="GR330" s="9" t="s">
        <v>173</v>
      </c>
      <c r="GT330" s="9" t="s">
        <v>445</v>
      </c>
      <c r="GZ330" s="9" t="s">
        <v>134</v>
      </c>
      <c r="HA330" s="11" t="s">
        <v>160</v>
      </c>
      <c r="HB330" s="9" t="s">
        <v>1076</v>
      </c>
      <c r="HE330" s="21">
        <v>20000</v>
      </c>
      <c r="HF330" s="17" t="str">
        <f t="shared" si="96"/>
        <v>OK</v>
      </c>
      <c r="HG330" s="11" t="s">
        <v>446</v>
      </c>
      <c r="HM330" s="21"/>
      <c r="HN330" s="17" t="str">
        <f t="shared" si="97"/>
        <v>OK</v>
      </c>
      <c r="HQ330" s="11" t="s">
        <v>135</v>
      </c>
      <c r="HY330" s="19" t="str">
        <f t="shared" si="98"/>
        <v>OK</v>
      </c>
      <c r="HZ330" s="9" t="s">
        <v>134</v>
      </c>
      <c r="IA330" s="11" t="s">
        <v>270</v>
      </c>
      <c r="ID330" s="9" t="s">
        <v>209</v>
      </c>
      <c r="IE330" s="11" t="s">
        <v>134</v>
      </c>
      <c r="IF330" s="23">
        <v>41754</v>
      </c>
      <c r="IG330" s="23">
        <v>41754</v>
      </c>
      <c r="IH330" s="23">
        <v>41758</v>
      </c>
      <c r="II330" s="23">
        <v>41800</v>
      </c>
      <c r="IJ330" s="23">
        <v>41876</v>
      </c>
      <c r="IK330" s="23">
        <v>41991</v>
      </c>
    </row>
    <row r="331" spans="1:245" x14ac:dyDescent="0.25">
      <c r="A331" s="8" t="s">
        <v>2098</v>
      </c>
      <c r="B331" s="9" t="s">
        <v>73</v>
      </c>
      <c r="C331" s="55">
        <v>3304557</v>
      </c>
      <c r="D331" s="9" t="s">
        <v>72</v>
      </c>
      <c r="E331" s="10" t="s">
        <v>84</v>
      </c>
      <c r="I331" s="11" t="s">
        <v>101</v>
      </c>
      <c r="J331" s="9" t="s">
        <v>1076</v>
      </c>
      <c r="K331" s="11" t="s">
        <v>83</v>
      </c>
      <c r="L331" s="9" t="s">
        <v>95</v>
      </c>
      <c r="M331" s="11" t="s">
        <v>72</v>
      </c>
      <c r="N331" s="9" t="s">
        <v>1077</v>
      </c>
      <c r="AH331" s="33">
        <f t="shared" si="103"/>
        <v>2</v>
      </c>
      <c r="AI331" s="11" t="s">
        <v>505</v>
      </c>
      <c r="AJ331" s="9" t="s">
        <v>86</v>
      </c>
      <c r="BM331" s="34">
        <f t="shared" si="94"/>
        <v>1</v>
      </c>
      <c r="BN331" s="9" t="s">
        <v>104</v>
      </c>
      <c r="BO331" s="11" t="s">
        <v>115</v>
      </c>
      <c r="BP331" s="9" t="s">
        <v>121</v>
      </c>
      <c r="BQ331" s="11" t="s">
        <v>135</v>
      </c>
      <c r="BR331" s="9" t="s">
        <v>135</v>
      </c>
      <c r="CC331" s="11" t="s">
        <v>145</v>
      </c>
      <c r="CD331" s="9" t="s">
        <v>135</v>
      </c>
      <c r="CE331" s="20"/>
      <c r="CF331" s="16">
        <f t="shared" si="100"/>
        <v>0</v>
      </c>
      <c r="CG331" s="20"/>
      <c r="CH331" s="16">
        <f t="shared" si="101"/>
        <v>0</v>
      </c>
      <c r="CI331" s="20"/>
      <c r="CJ331" s="16">
        <f t="shared" si="102"/>
        <v>0</v>
      </c>
      <c r="CK331" s="11" t="s">
        <v>1111</v>
      </c>
      <c r="CL331" s="9" t="s">
        <v>334</v>
      </c>
      <c r="CM331" s="11" t="s">
        <v>134</v>
      </c>
      <c r="CN331" s="9" t="s">
        <v>160</v>
      </c>
      <c r="CO331" s="11" t="s">
        <v>1328</v>
      </c>
      <c r="CP331" s="9" t="s">
        <v>505</v>
      </c>
      <c r="CS331" s="11" t="s">
        <v>134</v>
      </c>
      <c r="CT331" s="12">
        <v>1000</v>
      </c>
      <c r="CU331" s="11" t="s">
        <v>173</v>
      </c>
      <c r="CW331" s="67" t="s">
        <v>2057</v>
      </c>
      <c r="DC331" s="11" t="s">
        <v>334</v>
      </c>
      <c r="DD331" s="9" t="s">
        <v>193</v>
      </c>
      <c r="DH331" s="9" t="s">
        <v>209</v>
      </c>
      <c r="DI331" s="11" t="s">
        <v>134</v>
      </c>
      <c r="DJ331" s="9" t="s">
        <v>160</v>
      </c>
      <c r="DK331" s="11" t="s">
        <v>1328</v>
      </c>
      <c r="DL331" s="9" t="s">
        <v>505</v>
      </c>
      <c r="DO331" s="11" t="s">
        <v>134</v>
      </c>
      <c r="DP331" s="12">
        <v>1000</v>
      </c>
      <c r="DQ331" s="35" t="str">
        <f t="shared" si="93"/>
        <v>OK</v>
      </c>
      <c r="DR331" s="9" t="s">
        <v>173</v>
      </c>
      <c r="DT331" s="9" t="s">
        <v>2057</v>
      </c>
      <c r="DZ331" s="9" t="s">
        <v>135</v>
      </c>
      <c r="EE331" s="21"/>
      <c r="EL331" s="12"/>
      <c r="EO331" s="11" t="s">
        <v>135</v>
      </c>
      <c r="EW331" s="10" t="s">
        <v>271</v>
      </c>
      <c r="EX331" s="9" t="s">
        <v>505</v>
      </c>
      <c r="EY331" s="11" t="s">
        <v>361</v>
      </c>
      <c r="EZ331" s="9" t="s">
        <v>1076</v>
      </c>
      <c r="FA331" s="11" t="s">
        <v>360</v>
      </c>
      <c r="FR331" s="16" t="str">
        <f t="shared" si="99"/>
        <v>RJ</v>
      </c>
      <c r="FS331" s="11" t="s">
        <v>1116</v>
      </c>
      <c r="FT331" s="9" t="s">
        <v>276</v>
      </c>
      <c r="FU331" s="11" t="s">
        <v>276</v>
      </c>
      <c r="FV331" s="9" t="s">
        <v>193</v>
      </c>
      <c r="GD331" s="9" t="s">
        <v>209</v>
      </c>
      <c r="GF331" s="9"/>
      <c r="GH331" s="9"/>
      <c r="GI331" s="11" t="s">
        <v>134</v>
      </c>
      <c r="GJ331" s="9" t="s">
        <v>160</v>
      </c>
      <c r="GK331" s="11" t="s">
        <v>1328</v>
      </c>
      <c r="GL331" s="9" t="s">
        <v>505</v>
      </c>
      <c r="GO331" s="11" t="s">
        <v>134</v>
      </c>
      <c r="GP331" s="12">
        <v>1000</v>
      </c>
      <c r="GQ331" s="22" t="str">
        <f t="shared" si="95"/>
        <v>OK</v>
      </c>
      <c r="GR331" s="9" t="s">
        <v>173</v>
      </c>
      <c r="GT331" s="9" t="s">
        <v>2057</v>
      </c>
      <c r="GZ331" s="9" t="s">
        <v>135</v>
      </c>
      <c r="HE331" s="21"/>
      <c r="HF331" s="17" t="str">
        <f t="shared" si="96"/>
        <v>OK</v>
      </c>
      <c r="HM331" s="21"/>
      <c r="HN331" s="17" t="str">
        <f t="shared" si="97"/>
        <v>OK</v>
      </c>
      <c r="HQ331" s="11" t="s">
        <v>135</v>
      </c>
      <c r="HY331" s="19" t="str">
        <f t="shared" si="98"/>
        <v>OK</v>
      </c>
      <c r="HZ331" s="9" t="s">
        <v>135</v>
      </c>
      <c r="IE331" s="11" t="s">
        <v>134</v>
      </c>
      <c r="IF331" s="23">
        <v>41768</v>
      </c>
      <c r="IG331" s="23">
        <v>41768</v>
      </c>
      <c r="IH331" s="23">
        <v>41771</v>
      </c>
      <c r="II331" s="23">
        <v>41795</v>
      </c>
      <c r="IJ331" s="23">
        <v>41834</v>
      </c>
      <c r="IK331" s="23">
        <v>41844</v>
      </c>
    </row>
    <row r="332" spans="1:245" x14ac:dyDescent="0.25">
      <c r="A332" s="8">
        <v>2077420146190000</v>
      </c>
      <c r="B332" s="9" t="s">
        <v>73</v>
      </c>
      <c r="C332" s="55">
        <v>3304557</v>
      </c>
      <c r="D332" s="9" t="s">
        <v>1076</v>
      </c>
      <c r="E332" s="11" t="s">
        <v>83</v>
      </c>
      <c r="F332" s="9" t="s">
        <v>95</v>
      </c>
      <c r="G332" s="11" t="s">
        <v>72</v>
      </c>
      <c r="H332" s="9" t="s">
        <v>1077</v>
      </c>
      <c r="AH332" s="33">
        <f t="shared" si="103"/>
        <v>1</v>
      </c>
      <c r="AI332" s="11" t="s">
        <v>113</v>
      </c>
      <c r="AJ332" s="9" t="s">
        <v>86</v>
      </c>
      <c r="BM332" s="34">
        <f t="shared" si="94"/>
        <v>1</v>
      </c>
      <c r="BN332" s="9" t="s">
        <v>104</v>
      </c>
      <c r="BO332" s="11" t="s">
        <v>113</v>
      </c>
      <c r="BP332" s="9" t="s">
        <v>387</v>
      </c>
      <c r="BQ332" s="11" t="s">
        <v>135</v>
      </c>
      <c r="BR332" s="9" t="s">
        <v>135</v>
      </c>
      <c r="CC332" s="11" t="s">
        <v>145</v>
      </c>
      <c r="CD332" s="9" t="s">
        <v>135</v>
      </c>
      <c r="CE332" s="20"/>
      <c r="CF332" s="16">
        <f t="shared" si="100"/>
        <v>0</v>
      </c>
      <c r="CG332" s="20"/>
      <c r="CH332" s="16">
        <f t="shared" si="101"/>
        <v>0</v>
      </c>
      <c r="CI332" s="20"/>
      <c r="CJ332" s="16">
        <f t="shared" si="102"/>
        <v>0</v>
      </c>
      <c r="CK332" s="11" t="s">
        <v>1112</v>
      </c>
      <c r="CL332" s="9" t="s">
        <v>334</v>
      </c>
      <c r="CM332" s="11" t="s">
        <v>134</v>
      </c>
      <c r="CN332" s="9" t="s">
        <v>160</v>
      </c>
      <c r="CO332" s="11">
        <v>0</v>
      </c>
      <c r="CP332" s="9" t="s">
        <v>113</v>
      </c>
      <c r="CS332" s="11" t="s">
        <v>134</v>
      </c>
      <c r="CT332" s="12">
        <v>10000</v>
      </c>
      <c r="CU332" s="11" t="s">
        <v>173</v>
      </c>
      <c r="CW332" s="67" t="s">
        <v>445</v>
      </c>
      <c r="DC332" s="11" t="s">
        <v>334</v>
      </c>
      <c r="DD332" s="9" t="s">
        <v>193</v>
      </c>
      <c r="DH332" s="9" t="s">
        <v>209</v>
      </c>
      <c r="DI332" s="11" t="s">
        <v>134</v>
      </c>
      <c r="DJ332" s="9" t="s">
        <v>160</v>
      </c>
      <c r="DK332" s="11">
        <v>0</v>
      </c>
      <c r="DL332" s="9" t="s">
        <v>113</v>
      </c>
      <c r="DO332" s="11" t="s">
        <v>134</v>
      </c>
      <c r="DP332" s="12">
        <v>10000</v>
      </c>
      <c r="DQ332" s="35" t="str">
        <f t="shared" si="93"/>
        <v>OK</v>
      </c>
      <c r="DR332" s="9" t="s">
        <v>173</v>
      </c>
      <c r="DT332" s="9" t="s">
        <v>445</v>
      </c>
      <c r="DZ332" s="9" t="s">
        <v>135</v>
      </c>
      <c r="EE332" s="21"/>
      <c r="EL332" s="12"/>
      <c r="EO332" s="11" t="s">
        <v>135</v>
      </c>
      <c r="EW332" s="10" t="s">
        <v>269</v>
      </c>
      <c r="EX332" s="9" t="s">
        <v>113</v>
      </c>
      <c r="EY332" s="11" t="s">
        <v>361</v>
      </c>
      <c r="EZ332" s="9" t="s">
        <v>1076</v>
      </c>
      <c r="FA332" s="11" t="s">
        <v>360</v>
      </c>
      <c r="FR332" s="16" t="str">
        <f t="shared" si="99"/>
        <v>RJ</v>
      </c>
      <c r="FS332" s="11" t="s">
        <v>1113</v>
      </c>
      <c r="FT332" s="9" t="s">
        <v>276</v>
      </c>
      <c r="FU332" s="11" t="s">
        <v>276</v>
      </c>
      <c r="FV332" s="9" t="s">
        <v>193</v>
      </c>
      <c r="GD332" s="9" t="s">
        <v>209</v>
      </c>
      <c r="GF332" s="9"/>
      <c r="GH332" s="9"/>
      <c r="GI332" s="11" t="s">
        <v>134</v>
      </c>
      <c r="GJ332" s="9" t="s">
        <v>160</v>
      </c>
      <c r="GK332" s="11">
        <v>0</v>
      </c>
      <c r="GL332" s="9" t="s">
        <v>113</v>
      </c>
      <c r="GO332" s="11" t="s">
        <v>134</v>
      </c>
      <c r="GP332" s="12">
        <v>10000</v>
      </c>
      <c r="GQ332" s="22" t="str">
        <f t="shared" si="95"/>
        <v>OK</v>
      </c>
      <c r="GR332" s="9" t="s">
        <v>173</v>
      </c>
      <c r="GT332" s="9" t="s">
        <v>445</v>
      </c>
      <c r="GZ332" s="9" t="s">
        <v>135</v>
      </c>
      <c r="HE332" s="21"/>
      <c r="HF332" s="17" t="str">
        <f t="shared" si="96"/>
        <v>OK</v>
      </c>
      <c r="HM332" s="21"/>
      <c r="HN332" s="17" t="str">
        <f t="shared" si="97"/>
        <v>OK</v>
      </c>
      <c r="HQ332" s="11" t="s">
        <v>135</v>
      </c>
      <c r="HY332" s="19" t="str">
        <f t="shared" si="98"/>
        <v>OK</v>
      </c>
      <c r="HZ332" s="9" t="s">
        <v>135</v>
      </c>
      <c r="IE332" s="11" t="s">
        <v>134</v>
      </c>
      <c r="IF332" s="23">
        <v>41788</v>
      </c>
      <c r="IG332" s="23">
        <v>41789</v>
      </c>
      <c r="IH332" s="23">
        <v>41792</v>
      </c>
      <c r="II332" s="23">
        <v>41817</v>
      </c>
      <c r="IJ332" s="23">
        <v>41834</v>
      </c>
      <c r="IK332" s="23">
        <v>41844</v>
      </c>
    </row>
    <row r="333" spans="1:245" x14ac:dyDescent="0.25">
      <c r="A333" s="8" t="s">
        <v>2061</v>
      </c>
      <c r="B333" s="9" t="s">
        <v>73</v>
      </c>
      <c r="C333" s="55">
        <v>3304557</v>
      </c>
      <c r="D333" s="9" t="s">
        <v>413</v>
      </c>
      <c r="E333" s="10" t="s">
        <v>84</v>
      </c>
      <c r="I333" s="11" t="s">
        <v>101</v>
      </c>
      <c r="J333" s="9" t="s">
        <v>1442</v>
      </c>
      <c r="K333" s="11" t="s">
        <v>83</v>
      </c>
      <c r="L333" s="9" t="s">
        <v>95</v>
      </c>
      <c r="M333" s="11" t="s">
        <v>413</v>
      </c>
      <c r="N333" s="9" t="s">
        <v>1443</v>
      </c>
      <c r="AH333" s="33">
        <f t="shared" si="103"/>
        <v>2</v>
      </c>
      <c r="AI333" s="11" t="s">
        <v>505</v>
      </c>
      <c r="AJ333" s="9" t="s">
        <v>86</v>
      </c>
      <c r="BM333" s="34">
        <f t="shared" si="94"/>
        <v>1</v>
      </c>
      <c r="BN333" s="9" t="s">
        <v>1964</v>
      </c>
      <c r="BP333" s="9" t="s">
        <v>391</v>
      </c>
      <c r="BQ333" s="11" t="s">
        <v>135</v>
      </c>
      <c r="BR333" s="9" t="s">
        <v>135</v>
      </c>
      <c r="CC333" s="11" t="s">
        <v>1904</v>
      </c>
      <c r="CD333" s="9" t="s">
        <v>135</v>
      </c>
      <c r="CE333" s="20"/>
      <c r="CF333" s="16">
        <f t="shared" si="100"/>
        <v>0</v>
      </c>
      <c r="CG333" s="20"/>
      <c r="CH333" s="16">
        <f t="shared" si="101"/>
        <v>0</v>
      </c>
      <c r="CI333" s="20"/>
      <c r="CJ333" s="16">
        <f t="shared" si="102"/>
        <v>0</v>
      </c>
      <c r="CK333" s="11" t="s">
        <v>1917</v>
      </c>
      <c r="CL333" s="9" t="s">
        <v>335</v>
      </c>
      <c r="CT333" s="12"/>
      <c r="CW333" s="67"/>
      <c r="DC333" s="11" t="s">
        <v>334</v>
      </c>
      <c r="DD333" s="9" t="s">
        <v>193</v>
      </c>
      <c r="DH333" s="9" t="s">
        <v>209</v>
      </c>
      <c r="DI333" s="11" t="s">
        <v>134</v>
      </c>
      <c r="DJ333" s="9" t="s">
        <v>160</v>
      </c>
      <c r="DK333" s="11">
        <v>48</v>
      </c>
      <c r="DL333" s="9" t="s">
        <v>505</v>
      </c>
      <c r="DO333" s="11" t="s">
        <v>134</v>
      </c>
      <c r="DP333" s="12">
        <v>1000</v>
      </c>
      <c r="DQ333" s="35" t="str">
        <f t="shared" si="93"/>
        <v>REVER</v>
      </c>
      <c r="DR333" s="9" t="s">
        <v>173</v>
      </c>
      <c r="DT333" s="9" t="s">
        <v>2057</v>
      </c>
      <c r="DZ333" s="9" t="s">
        <v>135</v>
      </c>
      <c r="EE333" s="21"/>
      <c r="EL333" s="12"/>
      <c r="EO333" s="11" t="s">
        <v>135</v>
      </c>
      <c r="EW333" s="10" t="s">
        <v>269</v>
      </c>
      <c r="EX333" s="9" t="s">
        <v>505</v>
      </c>
      <c r="EY333" s="11" t="s">
        <v>361</v>
      </c>
      <c r="EZ333" s="9" t="s">
        <v>413</v>
      </c>
      <c r="FA333" s="11" t="s">
        <v>360</v>
      </c>
      <c r="FB333" s="9" t="s">
        <v>1442</v>
      </c>
      <c r="FC333" s="11" t="s">
        <v>360</v>
      </c>
      <c r="FR333" s="16" t="str">
        <f t="shared" si="99"/>
        <v>RJ</v>
      </c>
      <c r="FS333" s="11" t="s">
        <v>1116</v>
      </c>
      <c r="FT333" s="9" t="s">
        <v>276</v>
      </c>
      <c r="FU333" s="11" t="s">
        <v>276</v>
      </c>
      <c r="FV333" s="9" t="s">
        <v>193</v>
      </c>
      <c r="GD333" s="9" t="s">
        <v>209</v>
      </c>
      <c r="GF333" s="9"/>
      <c r="GH333" s="9"/>
      <c r="GI333" s="11" t="s">
        <v>134</v>
      </c>
      <c r="GJ333" s="9" t="s">
        <v>160</v>
      </c>
      <c r="GK333" s="11">
        <v>48</v>
      </c>
      <c r="GL333" s="9" t="s">
        <v>505</v>
      </c>
      <c r="GO333" s="11" t="s">
        <v>134</v>
      </c>
      <c r="GP333" s="12">
        <v>1000</v>
      </c>
      <c r="GQ333" s="22" t="str">
        <f t="shared" si="95"/>
        <v>OK</v>
      </c>
      <c r="GR333" s="9" t="s">
        <v>173</v>
      </c>
      <c r="GT333" s="9" t="s">
        <v>2057</v>
      </c>
      <c r="GZ333" s="9" t="s">
        <v>135</v>
      </c>
      <c r="HE333" s="21"/>
      <c r="HF333" s="17" t="str">
        <f t="shared" si="96"/>
        <v>OK</v>
      </c>
      <c r="HM333" s="21"/>
      <c r="HN333" s="17" t="str">
        <f t="shared" si="97"/>
        <v>OK</v>
      </c>
      <c r="HQ333" s="11" t="s">
        <v>135</v>
      </c>
      <c r="HY333" s="19" t="str">
        <f t="shared" si="98"/>
        <v>OK</v>
      </c>
      <c r="HZ333" s="9" t="s">
        <v>134</v>
      </c>
      <c r="IA333" s="11" t="s">
        <v>270</v>
      </c>
      <c r="IB333" s="9" t="s">
        <v>1331</v>
      </c>
      <c r="IC333" s="11" t="s">
        <v>271</v>
      </c>
      <c r="ID333" s="9" t="s">
        <v>209</v>
      </c>
      <c r="IE333" s="11" t="s">
        <v>134</v>
      </c>
      <c r="IF333" s="23">
        <v>41789</v>
      </c>
      <c r="IG333" s="23">
        <v>41792</v>
      </c>
      <c r="IH333" s="23"/>
      <c r="II333" s="23">
        <v>41831</v>
      </c>
      <c r="IJ333" s="23">
        <v>41884</v>
      </c>
      <c r="IK333" s="23">
        <v>42303</v>
      </c>
    </row>
    <row r="334" spans="1:245" x14ac:dyDescent="0.25">
      <c r="A334" s="8" t="s">
        <v>1302</v>
      </c>
      <c r="B334" s="9" t="s">
        <v>73</v>
      </c>
      <c r="C334" s="55">
        <v>3304557</v>
      </c>
      <c r="D334" s="9" t="s">
        <v>1442</v>
      </c>
      <c r="E334" s="10" t="s">
        <v>83</v>
      </c>
      <c r="F334" s="9" t="s">
        <v>95</v>
      </c>
      <c r="G334" s="10" t="s">
        <v>413</v>
      </c>
      <c r="H334" s="9" t="s">
        <v>1443</v>
      </c>
      <c r="J334" s="9" t="s">
        <v>413</v>
      </c>
      <c r="K334" s="11" t="s">
        <v>84</v>
      </c>
      <c r="O334" s="11" t="s">
        <v>101</v>
      </c>
      <c r="AH334" s="33">
        <f t="shared" si="103"/>
        <v>2</v>
      </c>
      <c r="AI334" s="11" t="s">
        <v>505</v>
      </c>
      <c r="AJ334" s="9" t="s">
        <v>86</v>
      </c>
      <c r="BM334" s="34">
        <v>1</v>
      </c>
      <c r="BN334" s="9" t="s">
        <v>104</v>
      </c>
      <c r="BO334" s="11" t="s">
        <v>115</v>
      </c>
      <c r="BP334" s="9" t="s">
        <v>121</v>
      </c>
      <c r="BQ334" s="11" t="s">
        <v>1145</v>
      </c>
      <c r="BR334" s="9" t="s">
        <v>135</v>
      </c>
      <c r="CC334" s="11" t="s">
        <v>1904</v>
      </c>
      <c r="CD334" s="9" t="s">
        <v>134</v>
      </c>
      <c r="CE334" s="8" t="s">
        <v>2061</v>
      </c>
      <c r="CF334" s="16" t="str">
        <f t="shared" si="100"/>
        <v>Ação Cautelar</v>
      </c>
      <c r="CG334" s="20"/>
      <c r="CH334" s="16">
        <v>0</v>
      </c>
      <c r="CI334" s="20"/>
      <c r="CJ334" s="16">
        <v>0</v>
      </c>
      <c r="CK334" s="11" t="s">
        <v>1453</v>
      </c>
      <c r="CL334" s="9" t="s">
        <v>335</v>
      </c>
      <c r="CT334" s="12"/>
      <c r="CW334" s="67"/>
      <c r="DC334" s="11" t="s">
        <v>334</v>
      </c>
      <c r="DD334" s="9" t="s">
        <v>193</v>
      </c>
      <c r="DH334" s="9" t="s">
        <v>209</v>
      </c>
      <c r="DI334" s="11" t="s">
        <v>134</v>
      </c>
      <c r="DJ334" s="9" t="s">
        <v>160</v>
      </c>
      <c r="DK334" s="11">
        <v>48</v>
      </c>
      <c r="DL334" s="9" t="s">
        <v>505</v>
      </c>
      <c r="DO334" s="11" t="s">
        <v>134</v>
      </c>
      <c r="DP334" s="12">
        <v>5000</v>
      </c>
      <c r="DQ334" s="35" t="s">
        <v>1717</v>
      </c>
      <c r="DR334" s="9" t="s">
        <v>173</v>
      </c>
      <c r="DT334" s="9" t="s">
        <v>2057</v>
      </c>
      <c r="DZ334" s="9" t="s">
        <v>135</v>
      </c>
      <c r="EE334" s="21"/>
      <c r="EL334" s="12"/>
      <c r="EO334" s="11" t="s">
        <v>135</v>
      </c>
      <c r="FR334" s="16" t="s">
        <v>73</v>
      </c>
      <c r="GF334" s="9"/>
      <c r="GH334" s="9"/>
      <c r="GP334" s="12"/>
      <c r="GQ334" s="22" t="s">
        <v>1717</v>
      </c>
      <c r="HE334" s="21"/>
      <c r="HF334" s="17" t="s">
        <v>1717</v>
      </c>
      <c r="HM334" s="21"/>
      <c r="HN334" s="17" t="s">
        <v>1717</v>
      </c>
      <c r="HY334" s="19" t="s">
        <v>1717</v>
      </c>
      <c r="HZ334" s="9" t="s">
        <v>135</v>
      </c>
      <c r="IE334" s="11" t="s">
        <v>134</v>
      </c>
      <c r="IF334" s="23">
        <v>41794</v>
      </c>
      <c r="IG334" s="23">
        <v>41794</v>
      </c>
      <c r="IH334" s="23"/>
      <c r="II334" s="23">
        <v>41834</v>
      </c>
      <c r="IJ334" s="23"/>
      <c r="IK334" s="23">
        <v>41891</v>
      </c>
    </row>
    <row r="335" spans="1:245" x14ac:dyDescent="0.25">
      <c r="A335" s="8" t="s">
        <v>1303</v>
      </c>
      <c r="B335" s="9" t="s">
        <v>73</v>
      </c>
      <c r="C335" s="55">
        <v>3304557</v>
      </c>
      <c r="D335" s="9" t="s">
        <v>520</v>
      </c>
      <c r="E335" s="10" t="s">
        <v>89</v>
      </c>
      <c r="AH335" s="33">
        <f t="shared" si="103"/>
        <v>1</v>
      </c>
      <c r="AI335" s="11" t="s">
        <v>1090</v>
      </c>
      <c r="AJ335" s="9" t="s">
        <v>83</v>
      </c>
      <c r="AK335" s="11" t="s">
        <v>95</v>
      </c>
      <c r="AL335" s="9" t="s">
        <v>415</v>
      </c>
      <c r="AM335" s="11" t="s">
        <v>1091</v>
      </c>
      <c r="BM335" s="34">
        <f t="shared" si="94"/>
        <v>1</v>
      </c>
      <c r="BN335" s="9" t="s">
        <v>104</v>
      </c>
      <c r="BO335" s="11" t="s">
        <v>115</v>
      </c>
      <c r="BP335" s="9" t="s">
        <v>121</v>
      </c>
      <c r="BQ335" s="11" t="s">
        <v>1145</v>
      </c>
      <c r="BR335" s="9" t="s">
        <v>135</v>
      </c>
      <c r="CC335" s="11" t="s">
        <v>145</v>
      </c>
      <c r="CD335" s="9" t="s">
        <v>135</v>
      </c>
      <c r="CE335" s="20"/>
      <c r="CF335" s="16">
        <f t="shared" si="100"/>
        <v>0</v>
      </c>
      <c r="CG335" s="20"/>
      <c r="CH335" s="16">
        <f t="shared" ref="CH335:CH366" si="104">IF(ISBLANK(CG335),0,(VLOOKUP(CG335,$A$2:$CC$484,81,)))</f>
        <v>0</v>
      </c>
      <c r="CI335" s="20"/>
      <c r="CJ335" s="16">
        <f t="shared" ref="CJ335:CJ366" si="105">IF(ISBLANK(CI335),0,(VLOOKUP(CI335,$A$2:$CC$484,81,)))</f>
        <v>0</v>
      </c>
      <c r="CK335" s="11" t="s">
        <v>1454</v>
      </c>
      <c r="CL335" s="9" t="s">
        <v>336</v>
      </c>
      <c r="CT335" s="12"/>
      <c r="CW335" s="67"/>
      <c r="DC335" s="11" t="s">
        <v>336</v>
      </c>
      <c r="DP335" s="12"/>
      <c r="DQ335" s="35" t="str">
        <f t="shared" si="93"/>
        <v>OK</v>
      </c>
      <c r="EE335" s="21"/>
      <c r="EL335" s="12"/>
      <c r="EW335" s="10" t="s">
        <v>2073</v>
      </c>
      <c r="FR335" s="16" t="str">
        <f t="shared" ref="FR335:FR366" si="106">B335</f>
        <v>RJ</v>
      </c>
      <c r="FS335" s="11" t="s">
        <v>1468</v>
      </c>
      <c r="FT335" s="9" t="s">
        <v>276</v>
      </c>
      <c r="FU335" s="11" t="s">
        <v>276</v>
      </c>
      <c r="FV335" s="9" t="s">
        <v>193</v>
      </c>
      <c r="GD335" s="9" t="s">
        <v>227</v>
      </c>
      <c r="GE335" s="11" t="s">
        <v>193</v>
      </c>
      <c r="GF335" s="9"/>
      <c r="GH335" s="9"/>
      <c r="GI335" s="11" t="s">
        <v>135</v>
      </c>
      <c r="GP335" s="12"/>
      <c r="GQ335" s="22" t="str">
        <f t="shared" ref="GQ335:GQ366" si="107">IF(OR((AND(GD335="Mantém",GP335=DP335)),GD335="Mantém - Ind.",GD335="Reforma Total", GD335="Parcial - Agrava",GD335="Parcial - Relaxa",GD335="Reverte",GD335="Inaplicável",GJ335="Indefere",GJ335=""),"OK","REVER")</f>
        <v>OK</v>
      </c>
      <c r="GZ335" s="9" t="s">
        <v>134</v>
      </c>
      <c r="HA335" s="11" t="s">
        <v>160</v>
      </c>
      <c r="HB335" s="9" t="s">
        <v>1090</v>
      </c>
      <c r="HE335" s="21">
        <v>10000</v>
      </c>
      <c r="HF335" s="17" t="str">
        <f t="shared" ref="HF335:HF366" si="108">IF(OR((AND(GD335="Mantém",HE335=EE335)),GD335="Reverte",GD335="Inaplicável",HA335="Indefere",HA335=""),"OK","REVER")</f>
        <v>OK</v>
      </c>
      <c r="HG335" s="11" t="s">
        <v>446</v>
      </c>
      <c r="HM335" s="21"/>
      <c r="HN335" s="17" t="str">
        <f t="shared" ref="HN335:HN366" si="109">IF(OR((AND(GO335="Mantém",HM335=EM335)),GO335="Reverte",GO335="Inaplicável",HI335="Indefere",HI335=""),"OK","REVER")</f>
        <v>OK</v>
      </c>
      <c r="HQ335" s="11" t="s">
        <v>135</v>
      </c>
      <c r="HY335" s="19" t="str">
        <f t="shared" ref="HY335:HY366" si="110">IF(OR((AND(GD335="Mantém",HX335=EV335)),GD335="Reverte",GD335="Inaplicável",HR335="Indefere",HR335=""),"OK","REVER")</f>
        <v>OK</v>
      </c>
      <c r="HZ335" s="9" t="s">
        <v>134</v>
      </c>
      <c r="IA335" s="11" t="s">
        <v>272</v>
      </c>
      <c r="IB335" s="9" t="s">
        <v>270</v>
      </c>
      <c r="ID335" s="9" t="s">
        <v>225</v>
      </c>
      <c r="IE335" s="11" t="s">
        <v>134</v>
      </c>
      <c r="IF335" s="23">
        <v>41522</v>
      </c>
      <c r="IG335" s="23">
        <v>41526</v>
      </c>
      <c r="IH335" s="23"/>
      <c r="II335" s="23"/>
      <c r="IJ335" s="23">
        <v>41596</v>
      </c>
      <c r="IK335" s="23">
        <v>42436</v>
      </c>
    </row>
    <row r="336" spans="1:245" x14ac:dyDescent="0.25">
      <c r="A336" s="8" t="s">
        <v>1304</v>
      </c>
      <c r="B336" s="9" t="s">
        <v>73</v>
      </c>
      <c r="C336" s="55">
        <v>3304557</v>
      </c>
      <c r="D336" s="9" t="s">
        <v>1076</v>
      </c>
      <c r="E336" s="10" t="s">
        <v>83</v>
      </c>
      <c r="F336" s="9" t="s">
        <v>95</v>
      </c>
      <c r="G336" s="10" t="s">
        <v>72</v>
      </c>
      <c r="H336" s="9" t="s">
        <v>1077</v>
      </c>
      <c r="AH336" s="33">
        <f t="shared" si="103"/>
        <v>1</v>
      </c>
      <c r="AI336" s="11" t="s">
        <v>113</v>
      </c>
      <c r="AJ336" s="9" t="s">
        <v>86</v>
      </c>
      <c r="BM336" s="34">
        <f t="shared" si="94"/>
        <v>1</v>
      </c>
      <c r="BN336" s="9" t="s">
        <v>104</v>
      </c>
      <c r="BO336" s="11" t="s">
        <v>113</v>
      </c>
      <c r="BP336" s="9" t="s">
        <v>390</v>
      </c>
      <c r="BQ336" s="11" t="s">
        <v>135</v>
      </c>
      <c r="BR336" s="9" t="s">
        <v>135</v>
      </c>
      <c r="CC336" s="11" t="s">
        <v>145</v>
      </c>
      <c r="CD336" s="9" t="s">
        <v>135</v>
      </c>
      <c r="CE336" s="20"/>
      <c r="CF336" s="16">
        <f t="shared" si="100"/>
        <v>0</v>
      </c>
      <c r="CG336" s="20"/>
      <c r="CH336" s="16">
        <f t="shared" si="104"/>
        <v>0</v>
      </c>
      <c r="CI336" s="20"/>
      <c r="CJ336" s="16">
        <f t="shared" si="105"/>
        <v>0</v>
      </c>
      <c r="CK336" s="11" t="s">
        <v>1455</v>
      </c>
      <c r="CL336" s="9" t="s">
        <v>334</v>
      </c>
      <c r="CM336" s="11" t="s">
        <v>134</v>
      </c>
      <c r="CN336" s="9" t="s">
        <v>160</v>
      </c>
      <c r="CO336" s="11" t="s">
        <v>1328</v>
      </c>
      <c r="CP336" s="9" t="s">
        <v>113</v>
      </c>
      <c r="CS336" s="11" t="s">
        <v>134</v>
      </c>
      <c r="CT336" s="12">
        <v>5000</v>
      </c>
      <c r="CU336" s="11" t="s">
        <v>174</v>
      </c>
      <c r="CW336" s="67" t="s">
        <v>2057</v>
      </c>
      <c r="DC336" s="11" t="s">
        <v>334</v>
      </c>
      <c r="DD336" s="9" t="s">
        <v>193</v>
      </c>
      <c r="DH336" s="9" t="s">
        <v>209</v>
      </c>
      <c r="DI336" s="11" t="s">
        <v>134</v>
      </c>
      <c r="DJ336" s="9" t="s">
        <v>160</v>
      </c>
      <c r="DK336" s="11" t="s">
        <v>1328</v>
      </c>
      <c r="DL336" s="9" t="s">
        <v>113</v>
      </c>
      <c r="DO336" s="11" t="s">
        <v>134</v>
      </c>
      <c r="DP336" s="12">
        <v>5000</v>
      </c>
      <c r="DQ336" s="35" t="str">
        <f t="shared" si="93"/>
        <v>OK</v>
      </c>
      <c r="DR336" s="9" t="s">
        <v>174</v>
      </c>
      <c r="DT336" s="9" t="s">
        <v>2057</v>
      </c>
      <c r="DZ336" s="9" t="s">
        <v>135</v>
      </c>
      <c r="EE336" s="21"/>
      <c r="EL336" s="12"/>
      <c r="EO336" s="11" t="s">
        <v>135</v>
      </c>
      <c r="EW336" s="10" t="s">
        <v>269</v>
      </c>
      <c r="EX336" s="9" t="s">
        <v>113</v>
      </c>
      <c r="EY336" s="11" t="s">
        <v>361</v>
      </c>
      <c r="EZ336" s="9" t="s">
        <v>1076</v>
      </c>
      <c r="FA336" s="11" t="s">
        <v>360</v>
      </c>
      <c r="FR336" s="16" t="str">
        <f t="shared" si="106"/>
        <v>RJ</v>
      </c>
      <c r="FS336" s="11" t="s">
        <v>1116</v>
      </c>
      <c r="FT336" s="9" t="s">
        <v>276</v>
      </c>
      <c r="FU336" s="11" t="s">
        <v>276</v>
      </c>
      <c r="FV336" s="9" t="s">
        <v>193</v>
      </c>
      <c r="GD336" s="9" t="s">
        <v>209</v>
      </c>
      <c r="GE336" s="11" t="s">
        <v>193</v>
      </c>
      <c r="GF336" s="9"/>
      <c r="GH336" s="9"/>
      <c r="GI336" s="11" t="s">
        <v>134</v>
      </c>
      <c r="GJ336" s="9" t="s">
        <v>160</v>
      </c>
      <c r="GK336" s="11" t="s">
        <v>1328</v>
      </c>
      <c r="GL336" s="9" t="s">
        <v>113</v>
      </c>
      <c r="GO336" s="11" t="s">
        <v>134</v>
      </c>
      <c r="GP336" s="12">
        <v>5000</v>
      </c>
      <c r="GQ336" s="22" t="str">
        <f t="shared" si="107"/>
        <v>OK</v>
      </c>
      <c r="GR336" s="9" t="s">
        <v>174</v>
      </c>
      <c r="GT336" s="9" t="s">
        <v>2057</v>
      </c>
      <c r="GZ336" s="9" t="s">
        <v>135</v>
      </c>
      <c r="HE336" s="21"/>
      <c r="HF336" s="17" t="str">
        <f t="shared" si="108"/>
        <v>OK</v>
      </c>
      <c r="HM336" s="21"/>
      <c r="HN336" s="17" t="str">
        <f t="shared" si="109"/>
        <v>OK</v>
      </c>
      <c r="HQ336" s="11" t="s">
        <v>135</v>
      </c>
      <c r="HY336" s="19" t="str">
        <f t="shared" si="110"/>
        <v>OK</v>
      </c>
      <c r="HZ336" s="9" t="s">
        <v>135</v>
      </c>
      <c r="IE336" s="11" t="s">
        <v>134</v>
      </c>
      <c r="IF336" s="23">
        <v>41796</v>
      </c>
      <c r="IG336" s="23">
        <v>41799</v>
      </c>
      <c r="IH336" s="23">
        <v>41799</v>
      </c>
      <c r="II336" s="23">
        <v>41822</v>
      </c>
      <c r="IJ336" s="23">
        <v>41834</v>
      </c>
      <c r="IK336" s="23">
        <v>41864</v>
      </c>
    </row>
    <row r="337" spans="1:245" x14ac:dyDescent="0.25">
      <c r="A337" s="8" t="s">
        <v>1305</v>
      </c>
      <c r="B337" s="9" t="s">
        <v>73</v>
      </c>
      <c r="C337" s="55">
        <v>3304557</v>
      </c>
      <c r="D337" s="9" t="s">
        <v>415</v>
      </c>
      <c r="E337" s="10" t="s">
        <v>84</v>
      </c>
      <c r="AH337" s="33">
        <f t="shared" si="103"/>
        <v>1</v>
      </c>
      <c r="AI337" s="11" t="s">
        <v>1076</v>
      </c>
      <c r="AJ337" s="9" t="s">
        <v>83</v>
      </c>
      <c r="AK337" s="11" t="s">
        <v>95</v>
      </c>
      <c r="AL337" s="9" t="s">
        <v>72</v>
      </c>
      <c r="AM337" s="11" t="s">
        <v>1077</v>
      </c>
      <c r="BM337" s="34">
        <f t="shared" si="94"/>
        <v>1</v>
      </c>
      <c r="BN337" s="9" t="s">
        <v>104</v>
      </c>
      <c r="BO337" s="11" t="s">
        <v>113</v>
      </c>
      <c r="BP337" s="9" t="s">
        <v>387</v>
      </c>
      <c r="BQ337" s="11" t="s">
        <v>135</v>
      </c>
      <c r="BR337" s="9" t="s">
        <v>135</v>
      </c>
      <c r="CC337" s="11" t="s">
        <v>145</v>
      </c>
      <c r="CD337" s="9" t="s">
        <v>135</v>
      </c>
      <c r="CE337" s="20"/>
      <c r="CF337" s="16">
        <f t="shared" si="100"/>
        <v>0</v>
      </c>
      <c r="CG337" s="20"/>
      <c r="CH337" s="16">
        <f t="shared" si="104"/>
        <v>0</v>
      </c>
      <c r="CI337" s="20"/>
      <c r="CJ337" s="16">
        <f t="shared" si="105"/>
        <v>0</v>
      </c>
      <c r="CK337" s="11" t="s">
        <v>1456</v>
      </c>
      <c r="CL337" s="9" t="s">
        <v>334</v>
      </c>
      <c r="CM337" s="11" t="s">
        <v>134</v>
      </c>
      <c r="CN337" s="9" t="s">
        <v>160</v>
      </c>
      <c r="CO337" s="11">
        <v>0</v>
      </c>
      <c r="CP337" s="9" t="s">
        <v>1076</v>
      </c>
      <c r="CS337" s="11" t="s">
        <v>134</v>
      </c>
      <c r="CT337" s="12">
        <v>5000</v>
      </c>
      <c r="CU337" s="11" t="s">
        <v>173</v>
      </c>
      <c r="CW337" s="67" t="s">
        <v>445</v>
      </c>
      <c r="DC337" s="11" t="s">
        <v>334</v>
      </c>
      <c r="DD337" s="9" t="s">
        <v>193</v>
      </c>
      <c r="DH337" s="9" t="s">
        <v>209</v>
      </c>
      <c r="DI337" s="11" t="s">
        <v>134</v>
      </c>
      <c r="DJ337" s="9" t="s">
        <v>160</v>
      </c>
      <c r="DK337" s="11">
        <v>0</v>
      </c>
      <c r="DL337" s="9" t="s">
        <v>1076</v>
      </c>
      <c r="DO337" s="11" t="s">
        <v>134</v>
      </c>
      <c r="DP337" s="12">
        <v>5000</v>
      </c>
      <c r="DQ337" s="35" t="str">
        <f t="shared" si="93"/>
        <v>OK</v>
      </c>
      <c r="DR337" s="9" t="s">
        <v>173</v>
      </c>
      <c r="DT337" s="9" t="s">
        <v>445</v>
      </c>
      <c r="DZ337" s="9" t="s">
        <v>134</v>
      </c>
      <c r="EA337" s="11" t="s">
        <v>160</v>
      </c>
      <c r="EB337" s="9" t="s">
        <v>1076</v>
      </c>
      <c r="EE337" s="21">
        <v>20000</v>
      </c>
      <c r="EF337" s="9" t="s">
        <v>446</v>
      </c>
      <c r="EL337" s="12"/>
      <c r="EO337" s="11" t="s">
        <v>135</v>
      </c>
      <c r="EW337" s="10" t="s">
        <v>269</v>
      </c>
      <c r="EX337" s="9" t="s">
        <v>1076</v>
      </c>
      <c r="EY337" s="11" t="s">
        <v>361</v>
      </c>
      <c r="EZ337" s="9" t="s">
        <v>415</v>
      </c>
      <c r="FA337" s="11" t="s">
        <v>360</v>
      </c>
      <c r="FR337" s="16" t="str">
        <f t="shared" si="106"/>
        <v>RJ</v>
      </c>
      <c r="FS337" s="11" t="s">
        <v>1115</v>
      </c>
      <c r="FT337" s="9" t="s">
        <v>277</v>
      </c>
      <c r="FU337" s="11" t="s">
        <v>277</v>
      </c>
      <c r="FV337" s="9" t="s">
        <v>193</v>
      </c>
      <c r="GD337" s="9" t="s">
        <v>209</v>
      </c>
      <c r="GE337" s="11" t="s">
        <v>193</v>
      </c>
      <c r="GF337" s="9"/>
      <c r="GH337" s="9"/>
      <c r="GI337" s="11" t="s">
        <v>135</v>
      </c>
      <c r="GP337" s="12"/>
      <c r="GQ337" s="22" t="str">
        <f t="shared" si="107"/>
        <v>OK</v>
      </c>
      <c r="GZ337" s="9" t="s">
        <v>134</v>
      </c>
      <c r="HA337" s="11" t="s">
        <v>160</v>
      </c>
      <c r="HB337" s="9" t="s">
        <v>1076</v>
      </c>
      <c r="HE337" s="21">
        <v>20000</v>
      </c>
      <c r="HF337" s="17" t="str">
        <f t="shared" si="108"/>
        <v>OK</v>
      </c>
      <c r="HG337" s="11" t="s">
        <v>446</v>
      </c>
      <c r="HM337" s="21"/>
      <c r="HN337" s="17" t="str">
        <f t="shared" si="109"/>
        <v>OK</v>
      </c>
      <c r="HQ337" s="11" t="s">
        <v>135</v>
      </c>
      <c r="HY337" s="19" t="str">
        <f t="shared" si="110"/>
        <v>OK</v>
      </c>
      <c r="HZ337" s="9" t="s">
        <v>134</v>
      </c>
      <c r="IA337" s="11" t="s">
        <v>270</v>
      </c>
      <c r="ID337" s="9" t="s">
        <v>225</v>
      </c>
      <c r="IE337" s="11" t="s">
        <v>134</v>
      </c>
      <c r="IF337" s="23">
        <v>41810</v>
      </c>
      <c r="IG337" s="23">
        <v>41814</v>
      </c>
      <c r="IH337" s="23">
        <v>41852</v>
      </c>
      <c r="II337" s="23">
        <v>41866</v>
      </c>
      <c r="IJ337" s="23">
        <v>41884</v>
      </c>
      <c r="IK337" s="23">
        <v>42311</v>
      </c>
    </row>
    <row r="338" spans="1:245" x14ac:dyDescent="0.25">
      <c r="A338" s="8" t="s">
        <v>1306</v>
      </c>
      <c r="B338" s="9" t="s">
        <v>73</v>
      </c>
      <c r="C338" s="55">
        <v>3304557</v>
      </c>
      <c r="D338" s="9" t="s">
        <v>415</v>
      </c>
      <c r="E338" s="10" t="s">
        <v>84</v>
      </c>
      <c r="AH338" s="33">
        <f t="shared" si="103"/>
        <v>1</v>
      </c>
      <c r="AI338" s="11" t="s">
        <v>648</v>
      </c>
      <c r="AJ338" s="9" t="s">
        <v>84</v>
      </c>
      <c r="AO338" s="11" t="s">
        <v>1445</v>
      </c>
      <c r="AP338" s="9" t="s">
        <v>83</v>
      </c>
      <c r="AQ338" s="11" t="s">
        <v>96</v>
      </c>
      <c r="AR338" s="9" t="s">
        <v>648</v>
      </c>
      <c r="AS338" s="11" t="s">
        <v>1091</v>
      </c>
      <c r="BM338" s="34">
        <f t="shared" si="94"/>
        <v>2</v>
      </c>
      <c r="BN338" s="9" t="s">
        <v>1332</v>
      </c>
      <c r="BP338" s="9" t="s">
        <v>387</v>
      </c>
      <c r="BQ338" s="11" t="s">
        <v>135</v>
      </c>
      <c r="BR338" s="9" t="s">
        <v>135</v>
      </c>
      <c r="CC338" s="11" t="s">
        <v>145</v>
      </c>
      <c r="CD338" s="9" t="s">
        <v>135</v>
      </c>
      <c r="CE338" s="20"/>
      <c r="CF338" s="16">
        <f t="shared" si="100"/>
        <v>0</v>
      </c>
      <c r="CG338" s="20"/>
      <c r="CH338" s="16">
        <f t="shared" si="104"/>
        <v>0</v>
      </c>
      <c r="CI338" s="20"/>
      <c r="CJ338" s="16">
        <f t="shared" si="105"/>
        <v>0</v>
      </c>
      <c r="CK338" s="11" t="s">
        <v>1457</v>
      </c>
      <c r="CL338" s="9" t="s">
        <v>334</v>
      </c>
      <c r="CM338" s="11" t="s">
        <v>134</v>
      </c>
      <c r="CN338" s="9" t="s">
        <v>160</v>
      </c>
      <c r="CO338" s="11">
        <v>0</v>
      </c>
      <c r="CP338" s="9" t="s">
        <v>648</v>
      </c>
      <c r="CQ338" s="11" t="s">
        <v>1445</v>
      </c>
      <c r="CS338" s="11" t="s">
        <v>134</v>
      </c>
      <c r="CT338" s="12">
        <v>50000</v>
      </c>
      <c r="CU338" s="11" t="s">
        <v>173</v>
      </c>
      <c r="CW338" s="67" t="s">
        <v>445</v>
      </c>
      <c r="DC338" s="11" t="s">
        <v>336</v>
      </c>
      <c r="DP338" s="12"/>
      <c r="DQ338" s="35" t="str">
        <f t="shared" si="93"/>
        <v>OK</v>
      </c>
      <c r="EE338" s="21"/>
      <c r="EL338" s="12"/>
      <c r="EW338" s="10" t="s">
        <v>2073</v>
      </c>
      <c r="FR338" s="16" t="str">
        <f t="shared" si="106"/>
        <v>RJ</v>
      </c>
      <c r="FS338" s="11" t="s">
        <v>1469</v>
      </c>
      <c r="FT338" s="9" t="s">
        <v>276</v>
      </c>
      <c r="FU338" s="11" t="s">
        <v>276</v>
      </c>
      <c r="FV338" s="9" t="s">
        <v>193</v>
      </c>
      <c r="GD338" s="9" t="s">
        <v>227</v>
      </c>
      <c r="GE338" s="11" t="s">
        <v>193</v>
      </c>
      <c r="GF338" s="9"/>
      <c r="GH338" s="9"/>
      <c r="GI338" s="11" t="s">
        <v>135</v>
      </c>
      <c r="GP338" s="12"/>
      <c r="GQ338" s="22" t="str">
        <f t="shared" si="107"/>
        <v>OK</v>
      </c>
      <c r="GZ338" s="9" t="s">
        <v>134</v>
      </c>
      <c r="HA338" s="11" t="s">
        <v>160</v>
      </c>
      <c r="HB338" s="9" t="s">
        <v>648</v>
      </c>
      <c r="HC338" s="11" t="s">
        <v>1445</v>
      </c>
      <c r="HE338" s="21">
        <v>125000</v>
      </c>
      <c r="HF338" s="17" t="str">
        <f t="shared" si="108"/>
        <v>OK</v>
      </c>
      <c r="HG338" s="11" t="s">
        <v>446</v>
      </c>
      <c r="HM338" s="21"/>
      <c r="HN338" s="17" t="str">
        <f t="shared" si="109"/>
        <v>OK</v>
      </c>
      <c r="HQ338" s="11" t="s">
        <v>135</v>
      </c>
      <c r="HY338" s="19" t="str">
        <f t="shared" si="110"/>
        <v>OK</v>
      </c>
      <c r="HZ338" s="9" t="s">
        <v>134</v>
      </c>
      <c r="IA338" s="11" t="s">
        <v>272</v>
      </c>
      <c r="IB338" s="9" t="s">
        <v>270</v>
      </c>
      <c r="ID338" s="9" t="s">
        <v>225</v>
      </c>
      <c r="IE338" s="11" t="s">
        <v>134</v>
      </c>
      <c r="IF338" s="23">
        <v>41563</v>
      </c>
      <c r="IG338" s="23">
        <v>41564</v>
      </c>
      <c r="IH338" s="23">
        <v>41564</v>
      </c>
      <c r="II338" s="23"/>
      <c r="IJ338" s="23">
        <v>41743</v>
      </c>
      <c r="IK338" s="23">
        <v>42079</v>
      </c>
    </row>
    <row r="339" spans="1:245" x14ac:dyDescent="0.25">
      <c r="A339" s="8" t="s">
        <v>1307</v>
      </c>
      <c r="B339" s="9" t="s">
        <v>73</v>
      </c>
      <c r="C339" s="55">
        <v>3304557</v>
      </c>
      <c r="D339" s="9" t="s">
        <v>520</v>
      </c>
      <c r="E339" s="10" t="s">
        <v>89</v>
      </c>
      <c r="AH339" s="33">
        <f t="shared" si="103"/>
        <v>1</v>
      </c>
      <c r="AI339" s="11" t="s">
        <v>1076</v>
      </c>
      <c r="AJ339" s="9" t="s">
        <v>83</v>
      </c>
      <c r="AK339" s="11" t="s">
        <v>95</v>
      </c>
      <c r="AL339" s="9" t="s">
        <v>72</v>
      </c>
      <c r="AM339" s="11" t="s">
        <v>1077</v>
      </c>
      <c r="AO339" s="11" t="s">
        <v>113</v>
      </c>
      <c r="AP339" s="9" t="s">
        <v>86</v>
      </c>
      <c r="BM339" s="34">
        <f t="shared" si="94"/>
        <v>2</v>
      </c>
      <c r="BN339" s="9" t="s">
        <v>104</v>
      </c>
      <c r="BO339" s="11" t="s">
        <v>113</v>
      </c>
      <c r="BP339" s="9" t="s">
        <v>387</v>
      </c>
      <c r="BQ339" s="11" t="s">
        <v>135</v>
      </c>
      <c r="BR339" s="9" t="s">
        <v>135</v>
      </c>
      <c r="CC339" s="11" t="s">
        <v>145</v>
      </c>
      <c r="CD339" s="9" t="s">
        <v>135</v>
      </c>
      <c r="CE339" s="20"/>
      <c r="CF339" s="16">
        <f t="shared" si="100"/>
        <v>0</v>
      </c>
      <c r="CG339" s="20"/>
      <c r="CH339" s="16">
        <f t="shared" si="104"/>
        <v>0</v>
      </c>
      <c r="CI339" s="20"/>
      <c r="CJ339" s="16">
        <f t="shared" si="105"/>
        <v>0</v>
      </c>
      <c r="CK339" s="11" t="s">
        <v>1458</v>
      </c>
      <c r="CL339" s="9" t="s">
        <v>336</v>
      </c>
      <c r="CT339" s="12"/>
      <c r="CW339" s="67"/>
      <c r="DC339" s="11" t="s">
        <v>334</v>
      </c>
      <c r="DD339" s="9" t="s">
        <v>195</v>
      </c>
      <c r="DE339" s="11" t="s">
        <v>203</v>
      </c>
      <c r="DF339" s="9" t="s">
        <v>113</v>
      </c>
      <c r="DH339" s="9" t="s">
        <v>227</v>
      </c>
      <c r="DI339" s="11" t="s">
        <v>135</v>
      </c>
      <c r="DP339" s="12"/>
      <c r="DQ339" s="35" t="str">
        <f t="shared" si="93"/>
        <v>OK</v>
      </c>
      <c r="DZ339" s="9" t="s">
        <v>134</v>
      </c>
      <c r="EA339" s="11" t="s">
        <v>160</v>
      </c>
      <c r="EB339" s="9" t="s">
        <v>1076</v>
      </c>
      <c r="EE339" s="21">
        <v>15000</v>
      </c>
      <c r="EF339" s="9" t="s">
        <v>446</v>
      </c>
      <c r="EL339" s="12"/>
      <c r="EO339" s="11" t="s">
        <v>135</v>
      </c>
      <c r="EW339" s="10" t="s">
        <v>271</v>
      </c>
      <c r="EX339" s="9" t="s">
        <v>1076</v>
      </c>
      <c r="EY339" s="11" t="s">
        <v>361</v>
      </c>
      <c r="EZ339" s="9" t="s">
        <v>520</v>
      </c>
      <c r="FA339" s="11" t="s">
        <v>360</v>
      </c>
      <c r="FR339" s="16" t="str">
        <f t="shared" si="106"/>
        <v>RJ</v>
      </c>
      <c r="FS339" s="11" t="s">
        <v>1113</v>
      </c>
      <c r="FT339" s="9" t="s">
        <v>276</v>
      </c>
      <c r="FU339" s="11" t="s">
        <v>276</v>
      </c>
      <c r="FV339" s="9" t="s">
        <v>1426</v>
      </c>
      <c r="GD339" s="9" t="s">
        <v>209</v>
      </c>
      <c r="GE339" s="11" t="s">
        <v>193</v>
      </c>
      <c r="GF339" s="9"/>
      <c r="GH339" s="9"/>
      <c r="GI339" s="11" t="s">
        <v>135</v>
      </c>
      <c r="GP339" s="12"/>
      <c r="GQ339" s="22" t="str">
        <f t="shared" si="107"/>
        <v>OK</v>
      </c>
      <c r="GZ339" s="9" t="s">
        <v>134</v>
      </c>
      <c r="HA339" s="11" t="s">
        <v>160</v>
      </c>
      <c r="HB339" s="9" t="s">
        <v>1076</v>
      </c>
      <c r="HE339" s="21">
        <v>15000</v>
      </c>
      <c r="HF339" s="17" t="str">
        <f t="shared" si="108"/>
        <v>OK</v>
      </c>
      <c r="HG339" s="11" t="s">
        <v>446</v>
      </c>
      <c r="HM339" s="21"/>
      <c r="HN339" s="17" t="str">
        <f t="shared" si="109"/>
        <v>OK</v>
      </c>
      <c r="HQ339" s="11" t="s">
        <v>135</v>
      </c>
      <c r="HY339" s="19" t="str">
        <f t="shared" si="110"/>
        <v>OK</v>
      </c>
      <c r="HZ339" s="9" t="s">
        <v>134</v>
      </c>
      <c r="IA339" s="11" t="s">
        <v>270</v>
      </c>
      <c r="ID339" s="9" t="s">
        <v>209</v>
      </c>
      <c r="IE339" s="11" t="s">
        <v>134</v>
      </c>
      <c r="IF339" s="23">
        <v>41814</v>
      </c>
      <c r="IG339" s="23">
        <v>41816</v>
      </c>
      <c r="IH339" s="23"/>
      <c r="II339" s="23">
        <v>41831</v>
      </c>
      <c r="IJ339" s="23">
        <v>41841</v>
      </c>
      <c r="IK339" s="23">
        <v>41966</v>
      </c>
    </row>
    <row r="340" spans="1:245" x14ac:dyDescent="0.25">
      <c r="A340" s="8" t="s">
        <v>1308</v>
      </c>
      <c r="B340" s="9" t="s">
        <v>73</v>
      </c>
      <c r="C340" s="55">
        <v>3303005</v>
      </c>
      <c r="D340" s="9" t="s">
        <v>520</v>
      </c>
      <c r="E340" s="10" t="s">
        <v>89</v>
      </c>
      <c r="AH340" s="33">
        <f t="shared" si="103"/>
        <v>1</v>
      </c>
      <c r="AI340" s="11" t="s">
        <v>1446</v>
      </c>
      <c r="AJ340" s="9" t="s">
        <v>83</v>
      </c>
      <c r="AK340" s="11" t="s">
        <v>97</v>
      </c>
      <c r="AL340" s="9" t="s">
        <v>425</v>
      </c>
      <c r="AM340" s="11" t="s">
        <v>1420</v>
      </c>
      <c r="BM340" s="34">
        <f t="shared" si="94"/>
        <v>1</v>
      </c>
      <c r="BN340" s="9" t="s">
        <v>107</v>
      </c>
      <c r="BP340" s="9" t="s">
        <v>387</v>
      </c>
      <c r="BQ340" s="11" t="s">
        <v>135</v>
      </c>
      <c r="BR340" s="9" t="s">
        <v>135</v>
      </c>
      <c r="CC340" s="11" t="s">
        <v>145</v>
      </c>
      <c r="CD340" s="9" t="s">
        <v>135</v>
      </c>
      <c r="CE340" s="20"/>
      <c r="CF340" s="16">
        <f t="shared" si="100"/>
        <v>0</v>
      </c>
      <c r="CG340" s="20"/>
      <c r="CH340" s="16">
        <f t="shared" si="104"/>
        <v>0</v>
      </c>
      <c r="CI340" s="20"/>
      <c r="CJ340" s="16">
        <f t="shared" si="105"/>
        <v>0</v>
      </c>
      <c r="CK340" s="11" t="s">
        <v>1459</v>
      </c>
      <c r="CL340" s="9" t="s">
        <v>336</v>
      </c>
      <c r="CT340" s="12"/>
      <c r="CW340" s="67"/>
      <c r="DC340" s="11" t="s">
        <v>334</v>
      </c>
      <c r="DD340" s="9" t="s">
        <v>193</v>
      </c>
      <c r="DH340" s="9" t="s">
        <v>227</v>
      </c>
      <c r="DI340" s="11" t="s">
        <v>135</v>
      </c>
      <c r="DP340" s="12"/>
      <c r="DQ340" s="35" t="str">
        <f t="shared" si="93"/>
        <v>OK</v>
      </c>
      <c r="DZ340" s="9" t="s">
        <v>134</v>
      </c>
      <c r="EA340" s="11" t="s">
        <v>160</v>
      </c>
      <c r="EB340" s="9" t="s">
        <v>1446</v>
      </c>
      <c r="EE340" s="21">
        <v>15000</v>
      </c>
      <c r="EF340" s="9" t="s">
        <v>446</v>
      </c>
      <c r="EL340" s="12"/>
      <c r="EO340" s="11" t="s">
        <v>135</v>
      </c>
      <c r="EW340" s="10" t="s">
        <v>269</v>
      </c>
      <c r="EX340" s="9" t="s">
        <v>1446</v>
      </c>
      <c r="EY340" s="11" t="s">
        <v>361</v>
      </c>
      <c r="EZ340" s="9" t="s">
        <v>520</v>
      </c>
      <c r="FA340" s="11" t="s">
        <v>360</v>
      </c>
      <c r="FR340" s="16" t="str">
        <f t="shared" si="106"/>
        <v>RJ</v>
      </c>
      <c r="FS340" s="11" t="s">
        <v>1113</v>
      </c>
      <c r="FT340" s="9" t="s">
        <v>276</v>
      </c>
      <c r="FU340" s="11" t="s">
        <v>276</v>
      </c>
      <c r="FV340" s="9" t="s">
        <v>1426</v>
      </c>
      <c r="GD340" s="9" t="s">
        <v>209</v>
      </c>
      <c r="GE340" s="11" t="s">
        <v>193</v>
      </c>
      <c r="GF340" s="9"/>
      <c r="GH340" s="9"/>
      <c r="GI340" s="11" t="s">
        <v>135</v>
      </c>
      <c r="GP340" s="12"/>
      <c r="GQ340" s="22" t="str">
        <f t="shared" si="107"/>
        <v>OK</v>
      </c>
      <c r="GZ340" s="9" t="s">
        <v>134</v>
      </c>
      <c r="HA340" s="11" t="s">
        <v>160</v>
      </c>
      <c r="HB340" s="9" t="s">
        <v>1446</v>
      </c>
      <c r="HE340" s="21">
        <v>15000</v>
      </c>
      <c r="HF340" s="17" t="str">
        <f t="shared" si="108"/>
        <v>OK</v>
      </c>
      <c r="HG340" s="11" t="s">
        <v>446</v>
      </c>
      <c r="HM340" s="21"/>
      <c r="HN340" s="17" t="str">
        <f t="shared" si="109"/>
        <v>OK</v>
      </c>
      <c r="HQ340" s="11" t="s">
        <v>135</v>
      </c>
      <c r="HY340" s="19" t="str">
        <f t="shared" si="110"/>
        <v>OK</v>
      </c>
      <c r="HZ340" s="9" t="s">
        <v>134</v>
      </c>
      <c r="IA340" s="11" t="s">
        <v>272</v>
      </c>
      <c r="IB340" s="9" t="s">
        <v>270</v>
      </c>
      <c r="IC340" s="11" t="s">
        <v>1331</v>
      </c>
      <c r="ID340" s="9" t="s">
        <v>209</v>
      </c>
      <c r="IE340" s="11" t="s">
        <v>134</v>
      </c>
      <c r="IF340" s="23">
        <v>41821</v>
      </c>
      <c r="IG340" s="23">
        <v>41822</v>
      </c>
      <c r="IH340" s="23"/>
      <c r="II340" s="23">
        <v>41843</v>
      </c>
      <c r="IJ340" s="23">
        <v>41850</v>
      </c>
      <c r="IK340" s="23">
        <v>41948</v>
      </c>
    </row>
    <row r="341" spans="1:245" x14ac:dyDescent="0.25">
      <c r="A341" s="8" t="s">
        <v>1309</v>
      </c>
      <c r="B341" s="9" t="s">
        <v>73</v>
      </c>
      <c r="C341" s="55">
        <v>3304557</v>
      </c>
      <c r="D341" s="9" t="s">
        <v>415</v>
      </c>
      <c r="E341" s="10" t="s">
        <v>84</v>
      </c>
      <c r="I341" s="11" t="s">
        <v>101</v>
      </c>
      <c r="AH341" s="33">
        <f t="shared" si="103"/>
        <v>1</v>
      </c>
      <c r="AI341" s="11" t="s">
        <v>1076</v>
      </c>
      <c r="AJ341" s="9" t="s">
        <v>83</v>
      </c>
      <c r="AK341" s="11" t="s">
        <v>95</v>
      </c>
      <c r="AL341" s="9" t="s">
        <v>72</v>
      </c>
      <c r="AM341" s="11" t="s">
        <v>1077</v>
      </c>
      <c r="BM341" s="34">
        <f t="shared" si="94"/>
        <v>1</v>
      </c>
      <c r="BN341" s="9" t="s">
        <v>104</v>
      </c>
      <c r="BO341" s="11" t="s">
        <v>113</v>
      </c>
      <c r="BP341" s="9" t="s">
        <v>387</v>
      </c>
      <c r="BQ341" s="11" t="s">
        <v>134</v>
      </c>
      <c r="BR341" s="9" t="s">
        <v>135</v>
      </c>
      <c r="CC341" s="11" t="s">
        <v>145</v>
      </c>
      <c r="CD341" s="9" t="s">
        <v>135</v>
      </c>
      <c r="CE341" s="20"/>
      <c r="CF341" s="16">
        <f t="shared" si="100"/>
        <v>0</v>
      </c>
      <c r="CG341" s="20"/>
      <c r="CH341" s="16">
        <f t="shared" si="104"/>
        <v>0</v>
      </c>
      <c r="CI341" s="20"/>
      <c r="CJ341" s="16">
        <f t="shared" si="105"/>
        <v>0</v>
      </c>
      <c r="CK341" s="11" t="s">
        <v>1460</v>
      </c>
      <c r="CL341" s="9" t="s">
        <v>335</v>
      </c>
      <c r="CT341" s="12"/>
      <c r="CW341" s="67"/>
      <c r="DC341" s="11" t="s">
        <v>334</v>
      </c>
      <c r="DD341" s="9" t="s">
        <v>193</v>
      </c>
      <c r="DH341" s="9" t="s">
        <v>227</v>
      </c>
      <c r="DI341" s="11" t="s">
        <v>135</v>
      </c>
      <c r="DP341" s="12"/>
      <c r="DQ341" s="35" t="str">
        <f t="shared" si="93"/>
        <v>OK</v>
      </c>
      <c r="DZ341" s="9" t="s">
        <v>134</v>
      </c>
      <c r="EA341" s="11" t="s">
        <v>160</v>
      </c>
      <c r="EB341" s="9" t="s">
        <v>1076</v>
      </c>
      <c r="EE341" s="21">
        <v>15000</v>
      </c>
      <c r="EF341" s="9" t="s">
        <v>446</v>
      </c>
      <c r="EL341" s="12"/>
      <c r="EO341" s="11" t="s">
        <v>135</v>
      </c>
      <c r="EW341" s="10" t="s">
        <v>271</v>
      </c>
      <c r="EX341" s="9" t="s">
        <v>1076</v>
      </c>
      <c r="EY341" s="11" t="s">
        <v>361</v>
      </c>
      <c r="EZ341" s="9" t="s">
        <v>415</v>
      </c>
      <c r="FA341" s="11" t="s">
        <v>360</v>
      </c>
      <c r="FR341" s="16" t="str">
        <f t="shared" si="106"/>
        <v>RJ</v>
      </c>
      <c r="FS341" s="11" t="s">
        <v>1113</v>
      </c>
      <c r="FT341" s="9" t="s">
        <v>276</v>
      </c>
      <c r="FU341" s="11" t="s">
        <v>276</v>
      </c>
      <c r="FV341" s="9" t="s">
        <v>193</v>
      </c>
      <c r="GD341" s="9" t="s">
        <v>209</v>
      </c>
      <c r="GE341" s="11" t="s">
        <v>193</v>
      </c>
      <c r="GF341" s="9"/>
      <c r="GH341" s="9"/>
      <c r="GI341" s="11" t="s">
        <v>135</v>
      </c>
      <c r="GP341" s="12"/>
      <c r="GQ341" s="22" t="str">
        <f t="shared" si="107"/>
        <v>OK</v>
      </c>
      <c r="GZ341" s="9" t="s">
        <v>134</v>
      </c>
      <c r="HA341" s="11" t="s">
        <v>160</v>
      </c>
      <c r="HB341" s="9" t="s">
        <v>1076</v>
      </c>
      <c r="HE341" s="21">
        <v>15000</v>
      </c>
      <c r="HF341" s="17" t="str">
        <f t="shared" si="108"/>
        <v>OK</v>
      </c>
      <c r="HG341" s="11" t="s">
        <v>446</v>
      </c>
      <c r="HM341" s="21"/>
      <c r="HN341" s="17" t="str">
        <f t="shared" si="109"/>
        <v>OK</v>
      </c>
      <c r="HQ341" s="11" t="s">
        <v>135</v>
      </c>
      <c r="HY341" s="19" t="str">
        <f t="shared" si="110"/>
        <v>OK</v>
      </c>
      <c r="HZ341" s="9" t="s">
        <v>134</v>
      </c>
      <c r="IA341" s="11" t="s">
        <v>270</v>
      </c>
      <c r="IB341" s="9" t="s">
        <v>271</v>
      </c>
      <c r="ID341" s="9" t="s">
        <v>225</v>
      </c>
      <c r="IE341" s="11" t="s">
        <v>134</v>
      </c>
      <c r="IF341" s="23">
        <v>41822</v>
      </c>
      <c r="IG341" s="23">
        <v>41823</v>
      </c>
      <c r="IH341" s="23">
        <v>41825</v>
      </c>
      <c r="II341" s="23">
        <v>41832</v>
      </c>
      <c r="IJ341" s="23">
        <v>41843</v>
      </c>
      <c r="IK341" s="23">
        <v>42093</v>
      </c>
    </row>
    <row r="342" spans="1:245" x14ac:dyDescent="0.25">
      <c r="A342" s="8" t="s">
        <v>1310</v>
      </c>
      <c r="B342" s="9" t="s">
        <v>73</v>
      </c>
      <c r="C342" s="55">
        <v>3304557</v>
      </c>
      <c r="D342" s="9" t="s">
        <v>520</v>
      </c>
      <c r="E342" s="10" t="s">
        <v>89</v>
      </c>
      <c r="AH342" s="33">
        <f t="shared" si="103"/>
        <v>1</v>
      </c>
      <c r="AI342" s="11" t="s">
        <v>1447</v>
      </c>
      <c r="AJ342" s="9" t="s">
        <v>83</v>
      </c>
      <c r="AK342" s="11" t="s">
        <v>97</v>
      </c>
      <c r="AL342" s="9" t="s">
        <v>415</v>
      </c>
      <c r="AM342" s="11" t="s">
        <v>1420</v>
      </c>
      <c r="BM342" s="34">
        <f t="shared" si="94"/>
        <v>1</v>
      </c>
      <c r="BN342" s="9" t="s">
        <v>104</v>
      </c>
      <c r="BO342" s="11" t="s">
        <v>113</v>
      </c>
      <c r="BP342" s="9" t="s">
        <v>387</v>
      </c>
      <c r="BQ342" s="11" t="s">
        <v>1145</v>
      </c>
      <c r="BR342" s="9" t="s">
        <v>135</v>
      </c>
      <c r="CC342" s="11" t="s">
        <v>145</v>
      </c>
      <c r="CD342" s="9" t="s">
        <v>135</v>
      </c>
      <c r="CE342" s="20"/>
      <c r="CF342" s="16">
        <f t="shared" si="100"/>
        <v>0</v>
      </c>
      <c r="CG342" s="20"/>
      <c r="CH342" s="16">
        <f t="shared" si="104"/>
        <v>0</v>
      </c>
      <c r="CI342" s="20"/>
      <c r="CJ342" s="16">
        <f t="shared" si="105"/>
        <v>0</v>
      </c>
      <c r="CK342" s="11" t="s">
        <v>1461</v>
      </c>
      <c r="CL342" s="9" t="s">
        <v>334</v>
      </c>
      <c r="CM342" s="11" t="s">
        <v>134</v>
      </c>
      <c r="CN342" s="9" t="s">
        <v>160</v>
      </c>
      <c r="CO342" s="11">
        <v>24</v>
      </c>
      <c r="CP342" s="9" t="s">
        <v>1447</v>
      </c>
      <c r="CS342" s="11" t="s">
        <v>134</v>
      </c>
      <c r="CT342" s="12">
        <v>20000</v>
      </c>
      <c r="CU342" s="11" t="s">
        <v>173</v>
      </c>
      <c r="CW342" s="67" t="s">
        <v>445</v>
      </c>
      <c r="DC342" s="11" t="s">
        <v>336</v>
      </c>
      <c r="DP342" s="12"/>
      <c r="DQ342" s="35" t="str">
        <f t="shared" si="93"/>
        <v>OK</v>
      </c>
      <c r="EE342" s="21"/>
      <c r="EL342" s="12"/>
      <c r="EW342" s="10" t="s">
        <v>2073</v>
      </c>
      <c r="FR342" s="16" t="str">
        <f t="shared" si="106"/>
        <v>RJ</v>
      </c>
      <c r="FS342" s="11" t="s">
        <v>1114</v>
      </c>
      <c r="FT342" s="9" t="s">
        <v>276</v>
      </c>
      <c r="FU342" s="11" t="s">
        <v>276</v>
      </c>
      <c r="FV342" s="9" t="s">
        <v>193</v>
      </c>
      <c r="GD342" s="9" t="s">
        <v>227</v>
      </c>
      <c r="GE342" s="11" t="s">
        <v>193</v>
      </c>
      <c r="GF342" s="9"/>
      <c r="GH342" s="9"/>
      <c r="GI342" s="11" t="s">
        <v>135</v>
      </c>
      <c r="GP342" s="12"/>
      <c r="GQ342" s="22" t="str">
        <f t="shared" si="107"/>
        <v>OK</v>
      </c>
      <c r="GZ342" s="9" t="s">
        <v>134</v>
      </c>
      <c r="HA342" s="11" t="s">
        <v>160</v>
      </c>
      <c r="HB342" s="9" t="s">
        <v>1447</v>
      </c>
      <c r="HE342" s="21">
        <v>10000</v>
      </c>
      <c r="HF342" s="17" t="str">
        <f t="shared" si="108"/>
        <v>OK</v>
      </c>
      <c r="HG342" s="11" t="s">
        <v>446</v>
      </c>
      <c r="HM342" s="21"/>
      <c r="HN342" s="17" t="str">
        <f t="shared" si="109"/>
        <v>OK</v>
      </c>
      <c r="HQ342" s="11" t="s">
        <v>135</v>
      </c>
      <c r="HY342" s="19" t="str">
        <f t="shared" si="110"/>
        <v>OK</v>
      </c>
      <c r="HZ342" s="9" t="s">
        <v>135</v>
      </c>
      <c r="IE342" s="11" t="s">
        <v>134</v>
      </c>
      <c r="IF342" s="23">
        <v>41603</v>
      </c>
      <c r="IG342" s="23">
        <v>41604</v>
      </c>
      <c r="IH342" s="23">
        <v>41611</v>
      </c>
      <c r="II342" s="23"/>
      <c r="IJ342" s="23">
        <v>41724</v>
      </c>
      <c r="IK342" s="23">
        <v>41743</v>
      </c>
    </row>
    <row r="343" spans="1:245" x14ac:dyDescent="0.25">
      <c r="A343" s="8" t="s">
        <v>1311</v>
      </c>
      <c r="B343" s="9" t="s">
        <v>73</v>
      </c>
      <c r="C343" s="55">
        <v>3304557</v>
      </c>
      <c r="D343" s="9" t="s">
        <v>1076</v>
      </c>
      <c r="E343" s="10" t="s">
        <v>83</v>
      </c>
      <c r="F343" s="9" t="s">
        <v>95</v>
      </c>
      <c r="G343" s="10" t="s">
        <v>72</v>
      </c>
      <c r="H343" s="9" t="s">
        <v>1077</v>
      </c>
      <c r="AH343" s="33">
        <f t="shared" si="103"/>
        <v>1</v>
      </c>
      <c r="AI343" s="11" t="s">
        <v>113</v>
      </c>
      <c r="AJ343" s="9" t="s">
        <v>86</v>
      </c>
      <c r="BM343" s="34">
        <f t="shared" si="94"/>
        <v>1</v>
      </c>
      <c r="BN343" s="9" t="s">
        <v>104</v>
      </c>
      <c r="BO343" s="11" t="s">
        <v>113</v>
      </c>
      <c r="BP343" s="9" t="s">
        <v>390</v>
      </c>
      <c r="BQ343" s="11" t="s">
        <v>135</v>
      </c>
      <c r="BR343" s="9" t="s">
        <v>135</v>
      </c>
      <c r="CC343" s="11" t="s">
        <v>145</v>
      </c>
      <c r="CD343" s="9" t="s">
        <v>135</v>
      </c>
      <c r="CE343" s="20"/>
      <c r="CF343" s="16">
        <f t="shared" si="100"/>
        <v>0</v>
      </c>
      <c r="CG343" s="20"/>
      <c r="CH343" s="16">
        <f t="shared" si="104"/>
        <v>0</v>
      </c>
      <c r="CI343" s="20"/>
      <c r="CJ343" s="16">
        <f t="shared" si="105"/>
        <v>0</v>
      </c>
      <c r="CK343" s="11" t="s">
        <v>1462</v>
      </c>
      <c r="CL343" s="9" t="s">
        <v>334</v>
      </c>
      <c r="CM343" s="11" t="s">
        <v>134</v>
      </c>
      <c r="CN343" s="9" t="s">
        <v>160</v>
      </c>
      <c r="CO343" s="11">
        <v>0</v>
      </c>
      <c r="CP343" s="9" t="s">
        <v>113</v>
      </c>
      <c r="CS343" s="11" t="s">
        <v>134</v>
      </c>
      <c r="CT343" s="12">
        <v>10000</v>
      </c>
      <c r="CU343" s="11" t="s">
        <v>174</v>
      </c>
      <c r="CW343" s="67" t="s">
        <v>2057</v>
      </c>
      <c r="DC343" s="11" t="s">
        <v>334</v>
      </c>
      <c r="DD343" s="9" t="s">
        <v>193</v>
      </c>
      <c r="DH343" s="9" t="s">
        <v>209</v>
      </c>
      <c r="DI343" s="11" t="s">
        <v>134</v>
      </c>
      <c r="DJ343" s="9" t="s">
        <v>160</v>
      </c>
      <c r="DK343" s="11">
        <v>0</v>
      </c>
      <c r="DL343" s="9" t="s">
        <v>113</v>
      </c>
      <c r="DO343" s="11" t="s">
        <v>134</v>
      </c>
      <c r="DP343" s="12">
        <v>10000</v>
      </c>
      <c r="DQ343" s="35" t="str">
        <f t="shared" si="93"/>
        <v>OK</v>
      </c>
      <c r="DR343" s="9" t="s">
        <v>174</v>
      </c>
      <c r="DT343" s="9" t="s">
        <v>2057</v>
      </c>
      <c r="DZ343" s="9" t="s">
        <v>135</v>
      </c>
      <c r="EE343" s="21"/>
      <c r="EL343" s="12"/>
      <c r="EO343" s="11" t="s">
        <v>135</v>
      </c>
      <c r="EW343" s="10" t="s">
        <v>269</v>
      </c>
      <c r="EX343" s="9" t="s">
        <v>113</v>
      </c>
      <c r="EY343" s="11" t="s">
        <v>361</v>
      </c>
      <c r="EZ343" s="9" t="s">
        <v>1076</v>
      </c>
      <c r="FA343" s="11" t="s">
        <v>360</v>
      </c>
      <c r="FR343" s="16" t="str">
        <f t="shared" si="106"/>
        <v>RJ</v>
      </c>
      <c r="FS343" s="11" t="s">
        <v>1113</v>
      </c>
      <c r="FT343" s="9" t="s">
        <v>276</v>
      </c>
      <c r="FU343" s="11" t="s">
        <v>276</v>
      </c>
      <c r="FV343" s="9" t="s">
        <v>193</v>
      </c>
      <c r="GD343" s="9" t="s">
        <v>209</v>
      </c>
      <c r="GE343" s="11" t="s">
        <v>193</v>
      </c>
      <c r="GF343" s="9"/>
      <c r="GH343" s="9"/>
      <c r="GI343" s="11" t="s">
        <v>134</v>
      </c>
      <c r="GJ343" s="9" t="s">
        <v>160</v>
      </c>
      <c r="GK343" s="11">
        <v>0</v>
      </c>
      <c r="GL343" s="9" t="s">
        <v>113</v>
      </c>
      <c r="GO343" s="11" t="s">
        <v>134</v>
      </c>
      <c r="GP343" s="12">
        <v>10000</v>
      </c>
      <c r="GQ343" s="22" t="str">
        <f t="shared" si="107"/>
        <v>OK</v>
      </c>
      <c r="GR343" s="9" t="s">
        <v>174</v>
      </c>
      <c r="GT343" s="9" t="s">
        <v>2057</v>
      </c>
      <c r="GZ343" s="9" t="s">
        <v>135</v>
      </c>
      <c r="HE343" s="21"/>
      <c r="HF343" s="17" t="str">
        <f t="shared" si="108"/>
        <v>OK</v>
      </c>
      <c r="HM343" s="21"/>
      <c r="HN343" s="17" t="str">
        <f t="shared" si="109"/>
        <v>OK</v>
      </c>
      <c r="HQ343" s="11" t="s">
        <v>135</v>
      </c>
      <c r="HY343" s="19" t="str">
        <f t="shared" si="110"/>
        <v>OK</v>
      </c>
      <c r="HZ343" s="9" t="s">
        <v>135</v>
      </c>
      <c r="IE343" s="11" t="s">
        <v>134</v>
      </c>
      <c r="IF343" s="23">
        <v>41825</v>
      </c>
      <c r="IG343" s="23">
        <v>41827</v>
      </c>
      <c r="IH343" s="23">
        <v>41827</v>
      </c>
      <c r="II343" s="23">
        <v>41838</v>
      </c>
      <c r="IJ343" s="23">
        <v>41850</v>
      </c>
      <c r="IK343" s="23">
        <v>41853</v>
      </c>
    </row>
    <row r="344" spans="1:245" x14ac:dyDescent="0.25">
      <c r="A344" s="8" t="s">
        <v>1312</v>
      </c>
      <c r="B344" s="9" t="s">
        <v>73</v>
      </c>
      <c r="C344" s="55">
        <v>3304557</v>
      </c>
      <c r="D344" s="9" t="s">
        <v>520</v>
      </c>
      <c r="E344" s="10" t="s">
        <v>89</v>
      </c>
      <c r="AH344" s="33">
        <f t="shared" si="103"/>
        <v>1</v>
      </c>
      <c r="AI344" s="11" t="s">
        <v>1448</v>
      </c>
      <c r="AJ344" s="9" t="s">
        <v>83</v>
      </c>
      <c r="AK344" s="11" t="s">
        <v>98</v>
      </c>
      <c r="AL344" s="9" t="s">
        <v>415</v>
      </c>
      <c r="AM344" s="11" t="s">
        <v>1420</v>
      </c>
      <c r="BM344" s="34">
        <f t="shared" si="94"/>
        <v>1</v>
      </c>
      <c r="BN344" s="9" t="s">
        <v>107</v>
      </c>
      <c r="BP344" s="9" t="s">
        <v>119</v>
      </c>
      <c r="BQ344" s="11" t="s">
        <v>1145</v>
      </c>
      <c r="BR344" s="9" t="s">
        <v>135</v>
      </c>
      <c r="CC344" s="11" t="s">
        <v>145</v>
      </c>
      <c r="CD344" s="9" t="s">
        <v>135</v>
      </c>
      <c r="CE344" s="20"/>
      <c r="CF344" s="16">
        <f t="shared" si="100"/>
        <v>0</v>
      </c>
      <c r="CG344" s="20"/>
      <c r="CH344" s="16">
        <f t="shared" si="104"/>
        <v>0</v>
      </c>
      <c r="CI344" s="20"/>
      <c r="CJ344" s="16">
        <f t="shared" si="105"/>
        <v>0</v>
      </c>
      <c r="CK344" s="11" t="s">
        <v>1463</v>
      </c>
      <c r="CL344" s="9" t="s">
        <v>336</v>
      </c>
      <c r="CT344" s="12"/>
      <c r="CW344" s="67"/>
      <c r="DC344" s="11" t="s">
        <v>334</v>
      </c>
      <c r="DD344" s="9" t="s">
        <v>193</v>
      </c>
      <c r="DH344" s="9" t="s">
        <v>227</v>
      </c>
      <c r="DI344" s="11" t="s">
        <v>135</v>
      </c>
      <c r="DP344" s="12"/>
      <c r="DQ344" s="35" t="str">
        <f t="shared" si="93"/>
        <v>OK</v>
      </c>
      <c r="DZ344" s="9" t="s">
        <v>134</v>
      </c>
      <c r="EA344" s="11" t="s">
        <v>160</v>
      </c>
      <c r="EB344" s="9" t="s">
        <v>1448</v>
      </c>
      <c r="EE344" s="21">
        <v>6000</v>
      </c>
      <c r="EF344" s="9" t="s">
        <v>446</v>
      </c>
      <c r="EL344" s="12"/>
      <c r="EO344" s="11" t="s">
        <v>135</v>
      </c>
      <c r="EW344" s="10" t="s">
        <v>271</v>
      </c>
      <c r="EX344" s="9" t="s">
        <v>1448</v>
      </c>
      <c r="EY344" s="11" t="s">
        <v>361</v>
      </c>
      <c r="EZ344" s="9" t="s">
        <v>520</v>
      </c>
      <c r="FA344" s="11" t="s">
        <v>360</v>
      </c>
      <c r="FR344" s="16" t="str">
        <f t="shared" si="106"/>
        <v>RJ</v>
      </c>
      <c r="FS344" s="11" t="s">
        <v>1113</v>
      </c>
      <c r="FT344" s="9" t="s">
        <v>276</v>
      </c>
      <c r="FU344" s="11" t="s">
        <v>276</v>
      </c>
      <c r="FV344" s="9" t="s">
        <v>193</v>
      </c>
      <c r="GD344" s="9" t="s">
        <v>209</v>
      </c>
      <c r="GE344" s="11" t="s">
        <v>193</v>
      </c>
      <c r="GF344" s="9"/>
      <c r="GH344" s="9"/>
      <c r="GI344" s="11" t="s">
        <v>135</v>
      </c>
      <c r="GP344" s="12"/>
      <c r="GQ344" s="22" t="str">
        <f t="shared" si="107"/>
        <v>OK</v>
      </c>
      <c r="GZ344" s="9" t="s">
        <v>134</v>
      </c>
      <c r="HA344" s="11" t="s">
        <v>160</v>
      </c>
      <c r="HB344" s="9" t="s">
        <v>1448</v>
      </c>
      <c r="HE344" s="21">
        <v>6000</v>
      </c>
      <c r="HF344" s="17" t="str">
        <f t="shared" si="108"/>
        <v>OK</v>
      </c>
      <c r="HG344" s="11" t="s">
        <v>446</v>
      </c>
      <c r="HM344" s="21"/>
      <c r="HN344" s="17" t="str">
        <f t="shared" si="109"/>
        <v>OK</v>
      </c>
      <c r="HQ344" s="11" t="s">
        <v>135</v>
      </c>
      <c r="HY344" s="19" t="str">
        <f t="shared" si="110"/>
        <v>OK</v>
      </c>
      <c r="HZ344" s="9" t="s">
        <v>135</v>
      </c>
      <c r="IE344" s="11" t="s">
        <v>134</v>
      </c>
      <c r="IF344" s="23">
        <v>41831</v>
      </c>
      <c r="IG344" s="23">
        <v>41834</v>
      </c>
      <c r="IH344" s="23"/>
      <c r="II344" s="23">
        <v>41845</v>
      </c>
      <c r="IJ344" s="23">
        <v>41857</v>
      </c>
      <c r="IK344" s="23">
        <v>41860</v>
      </c>
    </row>
    <row r="345" spans="1:245" x14ac:dyDescent="0.25">
      <c r="A345" s="8" t="s">
        <v>1313</v>
      </c>
      <c r="B345" s="9" t="s">
        <v>73</v>
      </c>
      <c r="C345" s="55">
        <v>3304557</v>
      </c>
      <c r="D345" s="9" t="s">
        <v>1443</v>
      </c>
      <c r="E345" s="10" t="s">
        <v>85</v>
      </c>
      <c r="J345" s="9" t="s">
        <v>1442</v>
      </c>
      <c r="K345" s="11" t="s">
        <v>83</v>
      </c>
      <c r="L345" s="9" t="s">
        <v>95</v>
      </c>
      <c r="M345" s="11" t="s">
        <v>413</v>
      </c>
      <c r="N345" s="9" t="s">
        <v>1443</v>
      </c>
      <c r="AH345" s="33">
        <f t="shared" si="103"/>
        <v>2</v>
      </c>
      <c r="AI345" s="11" t="s">
        <v>1449</v>
      </c>
      <c r="AJ345" s="9" t="s">
        <v>91</v>
      </c>
      <c r="BM345" s="34">
        <f t="shared" si="94"/>
        <v>1</v>
      </c>
      <c r="BN345" s="9" t="s">
        <v>104</v>
      </c>
      <c r="BO345" s="11" t="s">
        <v>113</v>
      </c>
      <c r="BP345" s="9" t="s">
        <v>390</v>
      </c>
      <c r="BQ345" s="11" t="s">
        <v>135</v>
      </c>
      <c r="BR345" s="9" t="s">
        <v>135</v>
      </c>
      <c r="CC345" s="11" t="s">
        <v>145</v>
      </c>
      <c r="CD345" s="9" t="s">
        <v>135</v>
      </c>
      <c r="CE345" s="20"/>
      <c r="CF345" s="16">
        <f t="shared" si="100"/>
        <v>0</v>
      </c>
      <c r="CG345" s="20"/>
      <c r="CH345" s="16">
        <f t="shared" si="104"/>
        <v>0</v>
      </c>
      <c r="CI345" s="20"/>
      <c r="CJ345" s="16">
        <f t="shared" si="105"/>
        <v>0</v>
      </c>
      <c r="CK345" s="11" t="s">
        <v>1464</v>
      </c>
      <c r="CL345" s="9" t="s">
        <v>334</v>
      </c>
      <c r="CM345" s="11" t="s">
        <v>134</v>
      </c>
      <c r="CN345" s="9" t="s">
        <v>160</v>
      </c>
      <c r="CO345" s="11" t="s">
        <v>1328</v>
      </c>
      <c r="CP345" s="9" t="s">
        <v>1449</v>
      </c>
      <c r="CS345" s="11" t="s">
        <v>134</v>
      </c>
      <c r="CT345" s="12">
        <v>5000</v>
      </c>
      <c r="CU345" s="11" t="s">
        <v>174</v>
      </c>
      <c r="CW345" s="67" t="s">
        <v>2057</v>
      </c>
      <c r="DC345" s="11" t="s">
        <v>334</v>
      </c>
      <c r="DD345" s="9" t="s">
        <v>193</v>
      </c>
      <c r="DH345" s="9" t="s">
        <v>209</v>
      </c>
      <c r="DI345" s="11" t="s">
        <v>134</v>
      </c>
      <c r="DJ345" s="9" t="s">
        <v>160</v>
      </c>
      <c r="DK345" s="11" t="s">
        <v>1328</v>
      </c>
      <c r="DL345" s="9" t="s">
        <v>1449</v>
      </c>
      <c r="DO345" s="11" t="s">
        <v>134</v>
      </c>
      <c r="DP345" s="12">
        <v>5000</v>
      </c>
      <c r="DQ345" s="35" t="str">
        <f t="shared" si="93"/>
        <v>OK</v>
      </c>
      <c r="DR345" s="9" t="s">
        <v>174</v>
      </c>
      <c r="DT345" s="9" t="s">
        <v>2057</v>
      </c>
      <c r="DZ345" s="9" t="s">
        <v>134</v>
      </c>
      <c r="EA345" s="11" t="s">
        <v>160</v>
      </c>
      <c r="EB345" s="9" t="s">
        <v>1449</v>
      </c>
      <c r="EE345" s="21">
        <v>5000</v>
      </c>
      <c r="EF345" s="9" t="s">
        <v>250</v>
      </c>
      <c r="EL345" s="12"/>
      <c r="EO345" s="11" t="s">
        <v>135</v>
      </c>
      <c r="EW345" s="10" t="s">
        <v>269</v>
      </c>
      <c r="EX345" s="9" t="s">
        <v>1449</v>
      </c>
      <c r="EY345" s="11" t="s">
        <v>361</v>
      </c>
      <c r="EZ345" s="9" t="s">
        <v>1443</v>
      </c>
      <c r="FA345" s="11" t="s">
        <v>360</v>
      </c>
      <c r="FB345" s="9" t="s">
        <v>1442</v>
      </c>
      <c r="FC345" s="11" t="s">
        <v>360</v>
      </c>
      <c r="FR345" s="16" t="str">
        <f t="shared" si="106"/>
        <v>RJ</v>
      </c>
      <c r="FS345" s="11" t="s">
        <v>1116</v>
      </c>
      <c r="FT345" s="9" t="s">
        <v>276</v>
      </c>
      <c r="FU345" s="11" t="s">
        <v>276</v>
      </c>
      <c r="FV345" s="9" t="s">
        <v>193</v>
      </c>
      <c r="GD345" s="9" t="s">
        <v>209</v>
      </c>
      <c r="GE345" s="11" t="s">
        <v>193</v>
      </c>
      <c r="GF345" s="9"/>
      <c r="GH345" s="9"/>
      <c r="GI345" s="11" t="s">
        <v>135</v>
      </c>
      <c r="GP345" s="12"/>
      <c r="GQ345" s="22" t="str">
        <f t="shared" si="107"/>
        <v>OK</v>
      </c>
      <c r="GZ345" s="9" t="s">
        <v>134</v>
      </c>
      <c r="HA345" s="11" t="s">
        <v>160</v>
      </c>
      <c r="HB345" s="9" t="s">
        <v>1449</v>
      </c>
      <c r="HE345" s="21">
        <v>5000</v>
      </c>
      <c r="HF345" s="17" t="str">
        <f t="shared" si="108"/>
        <v>OK</v>
      </c>
      <c r="HG345" s="11" t="s">
        <v>250</v>
      </c>
      <c r="HM345" s="21"/>
      <c r="HN345" s="17" t="str">
        <f t="shared" si="109"/>
        <v>OK</v>
      </c>
      <c r="HQ345" s="11" t="s">
        <v>135</v>
      </c>
      <c r="HY345" s="19" t="str">
        <f t="shared" si="110"/>
        <v>OK</v>
      </c>
      <c r="HZ345" s="9" t="s">
        <v>134</v>
      </c>
      <c r="IA345" s="11" t="s">
        <v>270</v>
      </c>
      <c r="IB345" s="9" t="s">
        <v>1331</v>
      </c>
      <c r="ID345" s="9" t="s">
        <v>209</v>
      </c>
      <c r="IE345" s="11" t="s">
        <v>135</v>
      </c>
      <c r="IF345" s="23">
        <v>41836</v>
      </c>
      <c r="IG345" s="23">
        <v>41837</v>
      </c>
      <c r="IH345" s="23">
        <v>41837</v>
      </c>
      <c r="II345" s="23">
        <v>41851</v>
      </c>
      <c r="IJ345" s="23">
        <v>41876</v>
      </c>
      <c r="IK345" s="23"/>
    </row>
    <row r="346" spans="1:245" x14ac:dyDescent="0.25">
      <c r="A346" s="8" t="s">
        <v>1314</v>
      </c>
      <c r="B346" s="9" t="s">
        <v>73</v>
      </c>
      <c r="C346" s="55">
        <v>3304557</v>
      </c>
      <c r="D346" s="9" t="s">
        <v>520</v>
      </c>
      <c r="E346" s="10" t="s">
        <v>89</v>
      </c>
      <c r="AH346" s="33">
        <f t="shared" si="103"/>
        <v>1</v>
      </c>
      <c r="AI346" s="11" t="s">
        <v>1447</v>
      </c>
      <c r="AJ346" s="9" t="s">
        <v>83</v>
      </c>
      <c r="AK346" s="11" t="s">
        <v>97</v>
      </c>
      <c r="AL346" s="9" t="s">
        <v>415</v>
      </c>
      <c r="AM346" s="11" t="s">
        <v>1420</v>
      </c>
      <c r="BM346" s="34">
        <f t="shared" si="94"/>
        <v>1</v>
      </c>
      <c r="BN346" s="9" t="s">
        <v>104</v>
      </c>
      <c r="BO346" s="11" t="s">
        <v>113</v>
      </c>
      <c r="BP346" s="9" t="s">
        <v>387</v>
      </c>
      <c r="BQ346" s="11" t="s">
        <v>135</v>
      </c>
      <c r="BR346" s="9" t="s">
        <v>135</v>
      </c>
      <c r="CC346" s="11" t="s">
        <v>145</v>
      </c>
      <c r="CD346" s="9" t="s">
        <v>135</v>
      </c>
      <c r="CE346" s="20"/>
      <c r="CF346" s="16">
        <f t="shared" si="100"/>
        <v>0</v>
      </c>
      <c r="CG346" s="20"/>
      <c r="CH346" s="16">
        <f t="shared" si="104"/>
        <v>0</v>
      </c>
      <c r="CI346" s="20"/>
      <c r="CJ346" s="16">
        <f t="shared" si="105"/>
        <v>0</v>
      </c>
      <c r="CK346" s="11" t="s">
        <v>1465</v>
      </c>
      <c r="CL346" s="9" t="s">
        <v>336</v>
      </c>
      <c r="CT346" s="12"/>
      <c r="CW346" s="67"/>
      <c r="DC346" s="11" t="s">
        <v>334</v>
      </c>
      <c r="DD346" s="9" t="s">
        <v>193</v>
      </c>
      <c r="DH346" s="9" t="s">
        <v>227</v>
      </c>
      <c r="DI346" s="11" t="s">
        <v>135</v>
      </c>
      <c r="DP346" s="12"/>
      <c r="DQ346" s="35" t="str">
        <f t="shared" ref="DQ346:DQ395" si="111">IF(OR((AND(DH346="Mantém",DP346=CT346)),DH346="Agrava",DH346="Relaxa",DH346="Reverte",DH346="Inaplicável",DJ346="Indefere",DJ346=""),"OK","REVER")</f>
        <v>OK</v>
      </c>
      <c r="DZ346" s="9" t="s">
        <v>134</v>
      </c>
      <c r="EA346" s="11" t="s">
        <v>160</v>
      </c>
      <c r="EB346" s="9" t="s">
        <v>1447</v>
      </c>
      <c r="EE346" s="21">
        <v>5000</v>
      </c>
      <c r="EF346" s="9" t="s">
        <v>446</v>
      </c>
      <c r="EL346" s="12"/>
      <c r="EO346" s="11" t="s">
        <v>135</v>
      </c>
      <c r="EW346" s="10" t="s">
        <v>269</v>
      </c>
      <c r="EX346" s="9" t="s">
        <v>1447</v>
      </c>
      <c r="EY346" s="11" t="s">
        <v>361</v>
      </c>
      <c r="EZ346" s="9" t="s">
        <v>520</v>
      </c>
      <c r="FA346" s="11" t="s">
        <v>360</v>
      </c>
      <c r="FR346" s="16" t="str">
        <f t="shared" si="106"/>
        <v>RJ</v>
      </c>
      <c r="FS346" s="11" t="s">
        <v>1113</v>
      </c>
      <c r="FT346" s="9" t="s">
        <v>276</v>
      </c>
      <c r="FU346" s="11" t="s">
        <v>276</v>
      </c>
      <c r="FV346" s="9" t="s">
        <v>193</v>
      </c>
      <c r="GD346" s="9" t="s">
        <v>209</v>
      </c>
      <c r="GE346" s="11" t="s">
        <v>193</v>
      </c>
      <c r="GF346" s="9"/>
      <c r="GH346" s="9"/>
      <c r="GI346" s="11" t="s">
        <v>135</v>
      </c>
      <c r="GP346" s="12"/>
      <c r="GQ346" s="22" t="str">
        <f t="shared" si="107"/>
        <v>OK</v>
      </c>
      <c r="GZ346" s="9" t="s">
        <v>134</v>
      </c>
      <c r="HA346" s="11" t="s">
        <v>160</v>
      </c>
      <c r="HB346" s="9" t="s">
        <v>1447</v>
      </c>
      <c r="HE346" s="21">
        <v>5000</v>
      </c>
      <c r="HF346" s="17" t="str">
        <f t="shared" si="108"/>
        <v>OK</v>
      </c>
      <c r="HG346" s="11" t="s">
        <v>446</v>
      </c>
      <c r="HM346" s="21"/>
      <c r="HN346" s="17" t="str">
        <f t="shared" si="109"/>
        <v>OK</v>
      </c>
      <c r="HQ346" s="11" t="s">
        <v>135</v>
      </c>
      <c r="HY346" s="19" t="str">
        <f t="shared" si="110"/>
        <v>OK</v>
      </c>
      <c r="HZ346" s="9" t="s">
        <v>134</v>
      </c>
      <c r="IA346" s="11" t="s">
        <v>270</v>
      </c>
      <c r="ID346" s="9" t="s">
        <v>225</v>
      </c>
      <c r="IE346" s="11" t="s">
        <v>134</v>
      </c>
      <c r="IF346" s="23">
        <v>41837</v>
      </c>
      <c r="IG346" s="23">
        <v>41837</v>
      </c>
      <c r="IH346" s="23"/>
      <c r="II346" s="23">
        <v>41850</v>
      </c>
      <c r="IJ346" s="23">
        <v>41864</v>
      </c>
      <c r="IK346" s="23">
        <v>41954</v>
      </c>
    </row>
    <row r="347" spans="1:245" x14ac:dyDescent="0.25">
      <c r="A347" s="8" t="s">
        <v>1444</v>
      </c>
      <c r="B347" s="9" t="s">
        <v>73</v>
      </c>
      <c r="C347" s="55">
        <v>3301009</v>
      </c>
      <c r="D347" s="9" t="s">
        <v>520</v>
      </c>
      <c r="E347" s="10" t="s">
        <v>89</v>
      </c>
      <c r="AH347" s="33">
        <f t="shared" si="103"/>
        <v>1</v>
      </c>
      <c r="AI347" s="11" t="s">
        <v>1076</v>
      </c>
      <c r="AJ347" s="9" t="s">
        <v>83</v>
      </c>
      <c r="AK347" s="11" t="s">
        <v>95</v>
      </c>
      <c r="AL347" s="9" t="s">
        <v>72</v>
      </c>
      <c r="AM347" s="11" t="s">
        <v>1077</v>
      </c>
      <c r="AO347" s="11" t="s">
        <v>1450</v>
      </c>
      <c r="AP347" s="9" t="s">
        <v>83</v>
      </c>
      <c r="AQ347" s="11" t="s">
        <v>98</v>
      </c>
      <c r="AR347" s="9" t="s">
        <v>72</v>
      </c>
      <c r="AS347" s="11" t="s">
        <v>1430</v>
      </c>
      <c r="AU347" s="11" t="s">
        <v>1451</v>
      </c>
      <c r="AV347" s="9" t="s">
        <v>83</v>
      </c>
      <c r="AW347" s="11" t="s">
        <v>97</v>
      </c>
      <c r="AX347" s="9" t="s">
        <v>72</v>
      </c>
      <c r="AY347" s="11" t="s">
        <v>1430</v>
      </c>
      <c r="BM347" s="34">
        <f t="shared" ref="BM347:BM395" si="112">COUNTA(AI347,AO347,AU347,BA347,BG347)</f>
        <v>3</v>
      </c>
      <c r="BN347" s="9" t="s">
        <v>104</v>
      </c>
      <c r="BO347" s="11" t="s">
        <v>113</v>
      </c>
      <c r="BP347" s="9" t="s">
        <v>387</v>
      </c>
      <c r="BQ347" s="11" t="s">
        <v>134</v>
      </c>
      <c r="BR347" s="9" t="s">
        <v>135</v>
      </c>
      <c r="CC347" s="11" t="s">
        <v>145</v>
      </c>
      <c r="CD347" s="9" t="s">
        <v>135</v>
      </c>
      <c r="CE347" s="20"/>
      <c r="CF347" s="16">
        <f t="shared" si="100"/>
        <v>0</v>
      </c>
      <c r="CG347" s="20"/>
      <c r="CH347" s="16">
        <f t="shared" si="104"/>
        <v>0</v>
      </c>
      <c r="CI347" s="20"/>
      <c r="CJ347" s="16">
        <f t="shared" si="105"/>
        <v>0</v>
      </c>
      <c r="CK347" s="11" t="s">
        <v>1466</v>
      </c>
      <c r="CL347" s="9" t="s">
        <v>336</v>
      </c>
      <c r="CT347" s="12"/>
      <c r="CW347" s="67"/>
      <c r="DC347" s="11" t="s">
        <v>334</v>
      </c>
      <c r="DD347" s="9" t="s">
        <v>193</v>
      </c>
      <c r="DH347" s="9" t="s">
        <v>227</v>
      </c>
      <c r="DI347" s="11" t="s">
        <v>135</v>
      </c>
      <c r="DP347" s="12"/>
      <c r="DQ347" s="35" t="str">
        <f t="shared" si="111"/>
        <v>OK</v>
      </c>
      <c r="DZ347" s="9" t="s">
        <v>134</v>
      </c>
      <c r="EA347" s="11" t="s">
        <v>160</v>
      </c>
      <c r="EB347" s="9" t="s">
        <v>1076</v>
      </c>
      <c r="EC347" s="11" t="s">
        <v>1450</v>
      </c>
      <c r="ED347" s="9" t="s">
        <v>1451</v>
      </c>
      <c r="EE347" s="21">
        <v>5000</v>
      </c>
      <c r="EF347" s="9" t="s">
        <v>446</v>
      </c>
      <c r="EL347" s="12"/>
      <c r="EO347" s="11" t="s">
        <v>135</v>
      </c>
      <c r="EW347" s="10" t="s">
        <v>269</v>
      </c>
      <c r="EX347" s="9" t="s">
        <v>1076</v>
      </c>
      <c r="EY347" s="11" t="s">
        <v>361</v>
      </c>
      <c r="EZ347" s="9" t="s">
        <v>1450</v>
      </c>
      <c r="FA347" s="11" t="s">
        <v>361</v>
      </c>
      <c r="FB347" s="9" t="s">
        <v>1451</v>
      </c>
      <c r="FC347" s="11" t="s">
        <v>361</v>
      </c>
      <c r="FD347" s="9" t="s">
        <v>520</v>
      </c>
      <c r="FE347" s="11" t="s">
        <v>360</v>
      </c>
      <c r="FR347" s="16" t="str">
        <f t="shared" si="106"/>
        <v>RJ</v>
      </c>
      <c r="FS347" s="11" t="s">
        <v>1116</v>
      </c>
      <c r="FT347" s="9" t="s">
        <v>276</v>
      </c>
      <c r="FU347" s="11" t="s">
        <v>276</v>
      </c>
      <c r="FV347" s="9" t="s">
        <v>193</v>
      </c>
      <c r="GD347" s="9" t="s">
        <v>209</v>
      </c>
      <c r="GE347" s="11" t="s">
        <v>193</v>
      </c>
      <c r="GF347" s="9"/>
      <c r="GH347" s="9"/>
      <c r="GI347" s="11" t="s">
        <v>135</v>
      </c>
      <c r="GP347" s="12"/>
      <c r="GQ347" s="22" t="str">
        <f t="shared" si="107"/>
        <v>OK</v>
      </c>
      <c r="GZ347" s="9" t="s">
        <v>134</v>
      </c>
      <c r="HA347" s="11" t="s">
        <v>160</v>
      </c>
      <c r="HB347" s="9" t="s">
        <v>1076</v>
      </c>
      <c r="HC347" s="11" t="s">
        <v>1450</v>
      </c>
      <c r="HD347" s="9" t="s">
        <v>1451</v>
      </c>
      <c r="HE347" s="21">
        <v>5000</v>
      </c>
      <c r="HF347" s="17" t="str">
        <f t="shared" si="108"/>
        <v>OK</v>
      </c>
      <c r="HG347" s="11" t="s">
        <v>446</v>
      </c>
      <c r="HM347" s="21"/>
      <c r="HN347" s="17" t="str">
        <f t="shared" si="109"/>
        <v>OK</v>
      </c>
      <c r="HQ347" s="11" t="s">
        <v>135</v>
      </c>
      <c r="HY347" s="19" t="str">
        <f t="shared" si="110"/>
        <v>OK</v>
      </c>
      <c r="HZ347" s="9" t="s">
        <v>134</v>
      </c>
      <c r="IA347" s="11" t="s">
        <v>270</v>
      </c>
      <c r="ID347" s="9" t="s">
        <v>225</v>
      </c>
      <c r="IE347" s="11" t="s">
        <v>134</v>
      </c>
      <c r="IF347" s="23">
        <v>41836</v>
      </c>
      <c r="IG347" s="23">
        <v>41837</v>
      </c>
      <c r="IH347" s="23"/>
      <c r="II347" s="23">
        <v>41850</v>
      </c>
      <c r="IJ347" s="23">
        <v>41876</v>
      </c>
      <c r="IK347" s="23">
        <v>42068</v>
      </c>
    </row>
    <row r="348" spans="1:245" x14ac:dyDescent="0.25">
      <c r="A348" s="8" t="s">
        <v>1315</v>
      </c>
      <c r="B348" s="9" t="s">
        <v>73</v>
      </c>
      <c r="C348" s="55">
        <v>3304557</v>
      </c>
      <c r="D348" s="9" t="s">
        <v>520</v>
      </c>
      <c r="E348" s="10" t="s">
        <v>89</v>
      </c>
      <c r="AH348" s="33">
        <f t="shared" si="103"/>
        <v>1</v>
      </c>
      <c r="AI348" s="11" t="s">
        <v>1452</v>
      </c>
      <c r="AJ348" s="9" t="s">
        <v>83</v>
      </c>
      <c r="AK348" s="11" t="s">
        <v>98</v>
      </c>
      <c r="AL348" s="9" t="s">
        <v>415</v>
      </c>
      <c r="AM348" s="11" t="s">
        <v>1420</v>
      </c>
      <c r="BM348" s="34">
        <f t="shared" si="112"/>
        <v>1</v>
      </c>
      <c r="BN348" s="9" t="s">
        <v>104</v>
      </c>
      <c r="BO348" s="11" t="s">
        <v>113</v>
      </c>
      <c r="BP348" s="9" t="s">
        <v>387</v>
      </c>
      <c r="BQ348" s="11" t="s">
        <v>135</v>
      </c>
      <c r="BR348" s="9" t="s">
        <v>135</v>
      </c>
      <c r="CC348" s="11" t="s">
        <v>145</v>
      </c>
      <c r="CD348" s="9" t="s">
        <v>135</v>
      </c>
      <c r="CE348" s="20"/>
      <c r="CF348" s="16">
        <f t="shared" si="100"/>
        <v>0</v>
      </c>
      <c r="CG348" s="20"/>
      <c r="CH348" s="16">
        <f t="shared" si="104"/>
        <v>0</v>
      </c>
      <c r="CI348" s="20"/>
      <c r="CJ348" s="16">
        <f t="shared" si="105"/>
        <v>0</v>
      </c>
      <c r="CK348" s="11" t="s">
        <v>1467</v>
      </c>
      <c r="CL348" s="9" t="s">
        <v>336</v>
      </c>
      <c r="CT348" s="12"/>
      <c r="CW348" s="67"/>
      <c r="DC348" s="11" t="s">
        <v>334</v>
      </c>
      <c r="DD348" s="9" t="s">
        <v>193</v>
      </c>
      <c r="DH348" s="9" t="s">
        <v>227</v>
      </c>
      <c r="DI348" s="11" t="s">
        <v>135</v>
      </c>
      <c r="DP348" s="12"/>
      <c r="DQ348" s="35" t="str">
        <f t="shared" si="111"/>
        <v>OK</v>
      </c>
      <c r="DZ348" s="9" t="s">
        <v>134</v>
      </c>
      <c r="EA348" s="11" t="s">
        <v>160</v>
      </c>
      <c r="EB348" s="9" t="s">
        <v>1452</v>
      </c>
      <c r="EE348" s="21">
        <v>15000</v>
      </c>
      <c r="EF348" s="9" t="s">
        <v>446</v>
      </c>
      <c r="EL348" s="12"/>
      <c r="EO348" s="11" t="s">
        <v>135</v>
      </c>
      <c r="EW348" s="10" t="s">
        <v>269</v>
      </c>
      <c r="EX348" s="9" t="s">
        <v>1452</v>
      </c>
      <c r="EY348" s="11" t="s">
        <v>361</v>
      </c>
      <c r="EZ348" s="9" t="s">
        <v>520</v>
      </c>
      <c r="FA348" s="11" t="s">
        <v>360</v>
      </c>
      <c r="FR348" s="16" t="str">
        <f t="shared" si="106"/>
        <v>RJ</v>
      </c>
      <c r="FS348" s="11" t="s">
        <v>1116</v>
      </c>
      <c r="FT348" s="9" t="s">
        <v>276</v>
      </c>
      <c r="FU348" s="11" t="s">
        <v>276</v>
      </c>
      <c r="FV348" s="9" t="s">
        <v>193</v>
      </c>
      <c r="GD348" s="9" t="s">
        <v>209</v>
      </c>
      <c r="GE348" s="11" t="s">
        <v>193</v>
      </c>
      <c r="GF348" s="9"/>
      <c r="GH348" s="9"/>
      <c r="GI348" s="11" t="s">
        <v>135</v>
      </c>
      <c r="GP348" s="12"/>
      <c r="GQ348" s="22" t="str">
        <f t="shared" si="107"/>
        <v>OK</v>
      </c>
      <c r="GZ348" s="9" t="s">
        <v>134</v>
      </c>
      <c r="HA348" s="11" t="s">
        <v>160</v>
      </c>
      <c r="HB348" s="9" t="s">
        <v>1452</v>
      </c>
      <c r="HE348" s="21">
        <v>15000</v>
      </c>
      <c r="HF348" s="17" t="str">
        <f t="shared" si="108"/>
        <v>OK</v>
      </c>
      <c r="HG348" s="11" t="s">
        <v>446</v>
      </c>
      <c r="HM348" s="21"/>
      <c r="HN348" s="17" t="str">
        <f t="shared" si="109"/>
        <v>OK</v>
      </c>
      <c r="HQ348" s="11" t="s">
        <v>135</v>
      </c>
      <c r="HY348" s="19" t="str">
        <f t="shared" si="110"/>
        <v>OK</v>
      </c>
      <c r="HZ348" s="9" t="s">
        <v>134</v>
      </c>
      <c r="IA348" s="11" t="s">
        <v>270</v>
      </c>
      <c r="IB348" s="9" t="s">
        <v>1331</v>
      </c>
      <c r="ID348" s="9" t="s">
        <v>209</v>
      </c>
      <c r="IE348" s="11" t="s">
        <v>134</v>
      </c>
      <c r="IF348" s="23">
        <v>41838</v>
      </c>
      <c r="IG348" s="23">
        <v>41841</v>
      </c>
      <c r="IH348" s="23"/>
      <c r="II348" s="23">
        <v>41845</v>
      </c>
      <c r="IJ348" s="23">
        <v>41857</v>
      </c>
      <c r="IK348" s="23">
        <v>42135</v>
      </c>
    </row>
    <row r="349" spans="1:245" x14ac:dyDescent="0.25">
      <c r="A349" s="8" t="s">
        <v>1316</v>
      </c>
      <c r="B349" s="9" t="s">
        <v>73</v>
      </c>
      <c r="C349" s="55">
        <v>3304557</v>
      </c>
      <c r="D349" s="9" t="s">
        <v>520</v>
      </c>
      <c r="E349" s="10" t="s">
        <v>89</v>
      </c>
      <c r="AH349" s="33">
        <f t="shared" si="103"/>
        <v>1</v>
      </c>
      <c r="AI349" s="11" t="s">
        <v>1403</v>
      </c>
      <c r="AJ349" s="9" t="s">
        <v>90</v>
      </c>
      <c r="BM349" s="34">
        <f t="shared" si="112"/>
        <v>1</v>
      </c>
      <c r="BN349" s="9" t="s">
        <v>104</v>
      </c>
      <c r="BO349" s="11" t="s">
        <v>113</v>
      </c>
      <c r="BP349" s="9" t="s">
        <v>120</v>
      </c>
      <c r="BQ349" s="11" t="s">
        <v>135</v>
      </c>
      <c r="BR349" s="9" t="s">
        <v>135</v>
      </c>
      <c r="BS349" s="11" t="s">
        <v>104</v>
      </c>
      <c r="BT349" s="9" t="s">
        <v>113</v>
      </c>
      <c r="BU349" s="11" t="s">
        <v>119</v>
      </c>
      <c r="BV349" s="9" t="s">
        <v>135</v>
      </c>
      <c r="BW349" s="11" t="s">
        <v>135</v>
      </c>
      <c r="CC349" s="11" t="s">
        <v>145</v>
      </c>
      <c r="CD349" s="9" t="s">
        <v>135</v>
      </c>
      <c r="CE349" s="20"/>
      <c r="CF349" s="16">
        <f t="shared" si="100"/>
        <v>0</v>
      </c>
      <c r="CG349" s="20"/>
      <c r="CH349" s="16">
        <f t="shared" si="104"/>
        <v>0</v>
      </c>
      <c r="CI349" s="20"/>
      <c r="CJ349" s="16">
        <f t="shared" si="105"/>
        <v>0</v>
      </c>
      <c r="CK349" s="11" t="s">
        <v>1402</v>
      </c>
      <c r="CL349" s="9" t="s">
        <v>336</v>
      </c>
      <c r="CT349" s="12"/>
      <c r="CW349" s="67"/>
      <c r="DC349" s="11" t="s">
        <v>334</v>
      </c>
      <c r="DD349" s="9" t="s">
        <v>193</v>
      </c>
      <c r="DH349" s="9" t="s">
        <v>227</v>
      </c>
      <c r="DI349" s="11" t="s">
        <v>135</v>
      </c>
      <c r="DP349" s="12"/>
      <c r="DQ349" s="35" t="str">
        <f t="shared" si="111"/>
        <v>OK</v>
      </c>
      <c r="DZ349" s="9" t="s">
        <v>134</v>
      </c>
      <c r="EA349" s="11" t="s">
        <v>160</v>
      </c>
      <c r="EB349" s="9" t="s">
        <v>1403</v>
      </c>
      <c r="EE349" s="21">
        <v>5000</v>
      </c>
      <c r="EF349" s="9" t="s">
        <v>446</v>
      </c>
      <c r="EL349" s="12"/>
      <c r="EO349" s="11" t="s">
        <v>135</v>
      </c>
      <c r="EW349" s="10" t="s">
        <v>269</v>
      </c>
      <c r="EX349" s="9" t="s">
        <v>1403</v>
      </c>
      <c r="EY349" s="11" t="s">
        <v>361</v>
      </c>
      <c r="EZ349" s="9" t="s">
        <v>520</v>
      </c>
      <c r="FA349" s="11" t="s">
        <v>360</v>
      </c>
      <c r="FR349" s="16" t="str">
        <f t="shared" si="106"/>
        <v>RJ</v>
      </c>
      <c r="FS349" s="11" t="s">
        <v>1113</v>
      </c>
      <c r="FT349" s="9" t="s">
        <v>276</v>
      </c>
      <c r="FU349" s="11" t="s">
        <v>276</v>
      </c>
      <c r="FV349" s="9" t="s">
        <v>193</v>
      </c>
      <c r="GD349" s="9" t="s">
        <v>209</v>
      </c>
      <c r="GF349" s="9"/>
      <c r="GH349" s="9"/>
      <c r="GI349" s="11" t="s">
        <v>135</v>
      </c>
      <c r="GP349" s="12"/>
      <c r="GQ349" s="22" t="str">
        <f t="shared" si="107"/>
        <v>OK</v>
      </c>
      <c r="GZ349" s="9" t="s">
        <v>134</v>
      </c>
      <c r="HA349" s="11" t="s">
        <v>160</v>
      </c>
      <c r="HB349" s="9" t="s">
        <v>1403</v>
      </c>
      <c r="HE349" s="21">
        <v>5000</v>
      </c>
      <c r="HF349" s="17" t="str">
        <f t="shared" si="108"/>
        <v>OK</v>
      </c>
      <c r="HG349" s="11" t="s">
        <v>446</v>
      </c>
      <c r="HM349" s="21"/>
      <c r="HN349" s="17" t="str">
        <f t="shared" si="109"/>
        <v>OK</v>
      </c>
      <c r="HQ349" s="11" t="s">
        <v>135</v>
      </c>
      <c r="HY349" s="19" t="str">
        <f t="shared" si="110"/>
        <v>OK</v>
      </c>
      <c r="HZ349" s="9" t="s">
        <v>134</v>
      </c>
      <c r="IA349" s="11" t="s">
        <v>270</v>
      </c>
      <c r="IB349" s="9" t="s">
        <v>1331</v>
      </c>
      <c r="IC349" s="11" t="s">
        <v>271</v>
      </c>
      <c r="ID349" s="9" t="s">
        <v>209</v>
      </c>
      <c r="IE349" s="11" t="s">
        <v>134</v>
      </c>
      <c r="IF349" s="23">
        <v>41838</v>
      </c>
      <c r="IG349" s="23">
        <v>41841</v>
      </c>
      <c r="IH349" s="23"/>
      <c r="II349" s="23">
        <v>41865</v>
      </c>
      <c r="IJ349" s="23">
        <v>41884</v>
      </c>
      <c r="IK349" s="23">
        <v>42250</v>
      </c>
    </row>
    <row r="350" spans="1:245" x14ac:dyDescent="0.25">
      <c r="A350" s="8" t="s">
        <v>1317</v>
      </c>
      <c r="B350" s="9" t="s">
        <v>73</v>
      </c>
      <c r="C350" s="55">
        <v>3304557</v>
      </c>
      <c r="D350" s="9" t="s">
        <v>520</v>
      </c>
      <c r="E350" s="10" t="s">
        <v>89</v>
      </c>
      <c r="AH350" s="33">
        <f t="shared" si="103"/>
        <v>1</v>
      </c>
      <c r="AI350" s="11" t="s">
        <v>1416</v>
      </c>
      <c r="AJ350" s="9" t="s">
        <v>83</v>
      </c>
      <c r="AK350" s="11" t="s">
        <v>98</v>
      </c>
      <c r="AL350" s="9" t="s">
        <v>1417</v>
      </c>
      <c r="AM350" s="11" t="s">
        <v>2088</v>
      </c>
      <c r="BM350" s="34">
        <f t="shared" si="112"/>
        <v>1</v>
      </c>
      <c r="BN350" s="9" t="s">
        <v>104</v>
      </c>
      <c r="BO350" s="11" t="s">
        <v>113</v>
      </c>
      <c r="BP350" s="9" t="s">
        <v>119</v>
      </c>
      <c r="BQ350" s="11" t="s">
        <v>135</v>
      </c>
      <c r="BR350" s="9" t="s">
        <v>135</v>
      </c>
      <c r="CC350" s="11" t="s">
        <v>145</v>
      </c>
      <c r="CD350" s="9" t="s">
        <v>135</v>
      </c>
      <c r="CE350" s="20"/>
      <c r="CF350" s="16">
        <f t="shared" si="100"/>
        <v>0</v>
      </c>
      <c r="CG350" s="20"/>
      <c r="CH350" s="16">
        <f t="shared" si="104"/>
        <v>0</v>
      </c>
      <c r="CI350" s="20"/>
      <c r="CJ350" s="16">
        <f t="shared" si="105"/>
        <v>0</v>
      </c>
      <c r="CK350" s="11" t="s">
        <v>1415</v>
      </c>
      <c r="CL350" s="9" t="s">
        <v>336</v>
      </c>
      <c r="CT350" s="12"/>
      <c r="CW350" s="67"/>
      <c r="DC350" s="11" t="s">
        <v>334</v>
      </c>
      <c r="DD350" s="9" t="s">
        <v>193</v>
      </c>
      <c r="DH350" s="9" t="s">
        <v>227</v>
      </c>
      <c r="DI350" s="11" t="s">
        <v>135</v>
      </c>
      <c r="DP350" s="12"/>
      <c r="DQ350" s="35" t="str">
        <f t="shared" si="111"/>
        <v>OK</v>
      </c>
      <c r="DZ350" s="9" t="s">
        <v>134</v>
      </c>
      <c r="EA350" s="11" t="s">
        <v>160</v>
      </c>
      <c r="EB350" s="9" t="s">
        <v>1416</v>
      </c>
      <c r="EE350" s="21">
        <v>5000</v>
      </c>
      <c r="EF350" s="9" t="s">
        <v>446</v>
      </c>
      <c r="EL350" s="12"/>
      <c r="EO350" s="11" t="s">
        <v>135</v>
      </c>
      <c r="EW350" s="10" t="s">
        <v>269</v>
      </c>
      <c r="EX350" s="9" t="s">
        <v>1416</v>
      </c>
      <c r="EY350" s="11" t="s">
        <v>361</v>
      </c>
      <c r="EZ350" s="9" t="s">
        <v>520</v>
      </c>
      <c r="FA350" s="11" t="s">
        <v>360</v>
      </c>
      <c r="FR350" s="16" t="str">
        <f t="shared" si="106"/>
        <v>RJ</v>
      </c>
      <c r="FS350" s="11" t="s">
        <v>1113</v>
      </c>
      <c r="FT350" s="9" t="s">
        <v>276</v>
      </c>
      <c r="FU350" s="11" t="s">
        <v>276</v>
      </c>
      <c r="FV350" s="9" t="s">
        <v>193</v>
      </c>
      <c r="GD350" s="9" t="s">
        <v>209</v>
      </c>
      <c r="GF350" s="9"/>
      <c r="GH350" s="9"/>
      <c r="GI350" s="11" t="s">
        <v>135</v>
      </c>
      <c r="GP350" s="12"/>
      <c r="GQ350" s="22" t="str">
        <f t="shared" si="107"/>
        <v>OK</v>
      </c>
      <c r="GZ350" s="9" t="s">
        <v>134</v>
      </c>
      <c r="HA350" s="11" t="s">
        <v>160</v>
      </c>
      <c r="HB350" s="9" t="s">
        <v>1416</v>
      </c>
      <c r="HE350" s="21">
        <v>5000</v>
      </c>
      <c r="HF350" s="17" t="str">
        <f t="shared" si="108"/>
        <v>OK</v>
      </c>
      <c r="HG350" s="11" t="s">
        <v>446</v>
      </c>
      <c r="HM350" s="21"/>
      <c r="HN350" s="17" t="str">
        <f t="shared" si="109"/>
        <v>OK</v>
      </c>
      <c r="HQ350" s="11" t="s">
        <v>135</v>
      </c>
      <c r="HY350" s="19" t="str">
        <f t="shared" si="110"/>
        <v>OK</v>
      </c>
      <c r="HZ350" s="9" t="s">
        <v>134</v>
      </c>
      <c r="IA350" s="11" t="s">
        <v>272</v>
      </c>
      <c r="IB350" s="9" t="s">
        <v>270</v>
      </c>
      <c r="IC350" s="11" t="s">
        <v>1331</v>
      </c>
      <c r="ID350" s="9" t="s">
        <v>209</v>
      </c>
      <c r="IE350" s="11" t="s">
        <v>134</v>
      </c>
      <c r="IF350" s="23">
        <v>41838</v>
      </c>
      <c r="IG350" s="23">
        <v>41841</v>
      </c>
      <c r="IH350" s="23"/>
      <c r="II350" s="23">
        <v>41849</v>
      </c>
      <c r="IJ350" s="23">
        <v>41864</v>
      </c>
      <c r="IK350" s="23">
        <v>41964</v>
      </c>
    </row>
    <row r="351" spans="1:245" x14ac:dyDescent="0.25">
      <c r="A351" s="8" t="s">
        <v>1318</v>
      </c>
      <c r="B351" s="9" t="s">
        <v>73</v>
      </c>
      <c r="C351" s="55">
        <v>3304557</v>
      </c>
      <c r="D351" s="9" t="s">
        <v>520</v>
      </c>
      <c r="E351" s="10" t="s">
        <v>89</v>
      </c>
      <c r="AH351" s="33">
        <f t="shared" si="103"/>
        <v>1</v>
      </c>
      <c r="AI351" s="11" t="s">
        <v>1419</v>
      </c>
      <c r="AJ351" s="9" t="s">
        <v>83</v>
      </c>
      <c r="AK351" s="11" t="s">
        <v>97</v>
      </c>
      <c r="AL351" s="9" t="s">
        <v>415</v>
      </c>
      <c r="AM351" s="11" t="s">
        <v>1420</v>
      </c>
      <c r="BM351" s="34">
        <f t="shared" si="112"/>
        <v>1</v>
      </c>
      <c r="BN351" s="9" t="s">
        <v>105</v>
      </c>
      <c r="BP351" s="9" t="s">
        <v>119</v>
      </c>
      <c r="BQ351" s="11" t="s">
        <v>135</v>
      </c>
      <c r="BR351" s="9" t="s">
        <v>135</v>
      </c>
      <c r="CC351" s="11" t="s">
        <v>145</v>
      </c>
      <c r="CD351" s="9" t="s">
        <v>135</v>
      </c>
      <c r="CE351" s="20"/>
      <c r="CF351" s="16">
        <f t="shared" si="100"/>
        <v>0</v>
      </c>
      <c r="CG351" s="20"/>
      <c r="CH351" s="16">
        <f t="shared" si="104"/>
        <v>0</v>
      </c>
      <c r="CI351" s="20"/>
      <c r="CJ351" s="16">
        <f t="shared" si="105"/>
        <v>0</v>
      </c>
      <c r="CK351" s="11" t="s">
        <v>1418</v>
      </c>
      <c r="CL351" s="9" t="s">
        <v>336</v>
      </c>
      <c r="CT351" s="12"/>
      <c r="CW351" s="67"/>
      <c r="DC351" s="11" t="s">
        <v>334</v>
      </c>
      <c r="DD351" s="9" t="s">
        <v>193</v>
      </c>
      <c r="DH351" s="9" t="s">
        <v>227</v>
      </c>
      <c r="DI351" s="11" t="s">
        <v>135</v>
      </c>
      <c r="DP351" s="12"/>
      <c r="DQ351" s="35" t="str">
        <f t="shared" si="111"/>
        <v>OK</v>
      </c>
      <c r="DZ351" s="9" t="s">
        <v>134</v>
      </c>
      <c r="EA351" s="11" t="s">
        <v>160</v>
      </c>
      <c r="EB351" s="9" t="s">
        <v>1419</v>
      </c>
      <c r="EE351" s="21">
        <v>5000</v>
      </c>
      <c r="EF351" s="9" t="s">
        <v>446</v>
      </c>
      <c r="EL351" s="12"/>
      <c r="EO351" s="11" t="s">
        <v>135</v>
      </c>
      <c r="EW351" s="10" t="s">
        <v>269</v>
      </c>
      <c r="EX351" s="9" t="s">
        <v>1419</v>
      </c>
      <c r="EY351" s="11" t="s">
        <v>361</v>
      </c>
      <c r="EZ351" s="9" t="s">
        <v>520</v>
      </c>
      <c r="FA351" s="11" t="s">
        <v>360</v>
      </c>
      <c r="FR351" s="16" t="str">
        <f t="shared" si="106"/>
        <v>RJ</v>
      </c>
      <c r="FS351" s="11" t="s">
        <v>1421</v>
      </c>
      <c r="FT351" s="9" t="s">
        <v>277</v>
      </c>
      <c r="FU351" s="11" t="s">
        <v>276</v>
      </c>
      <c r="FV351" s="9" t="s">
        <v>193</v>
      </c>
      <c r="GD351" s="9" t="s">
        <v>280</v>
      </c>
      <c r="GF351" s="9"/>
      <c r="GH351" s="9"/>
      <c r="GI351" s="11" t="s">
        <v>135</v>
      </c>
      <c r="GP351" s="12"/>
      <c r="GQ351" s="22" t="str">
        <f t="shared" si="107"/>
        <v>OK</v>
      </c>
      <c r="GZ351" s="9" t="s">
        <v>134</v>
      </c>
      <c r="HA351" s="11" t="s">
        <v>161</v>
      </c>
      <c r="HB351" s="9" t="s">
        <v>1419</v>
      </c>
      <c r="HE351" s="21"/>
      <c r="HF351" s="17" t="str">
        <f t="shared" si="108"/>
        <v>OK</v>
      </c>
      <c r="HH351" s="9" t="s">
        <v>446</v>
      </c>
      <c r="HM351" s="21"/>
      <c r="HN351" s="17" t="str">
        <f t="shared" si="109"/>
        <v>OK</v>
      </c>
      <c r="HQ351" s="11" t="s">
        <v>135</v>
      </c>
      <c r="HY351" s="19" t="str">
        <f t="shared" si="110"/>
        <v>OK</v>
      </c>
      <c r="HZ351" s="9" t="s">
        <v>135</v>
      </c>
      <c r="IE351" s="11" t="s">
        <v>134</v>
      </c>
      <c r="IF351" s="23">
        <v>41841</v>
      </c>
      <c r="IG351" s="23">
        <v>41842</v>
      </c>
      <c r="IH351" s="23"/>
      <c r="II351" s="23">
        <v>41845</v>
      </c>
      <c r="IJ351" s="23">
        <v>41857</v>
      </c>
      <c r="IK351" s="23">
        <v>41860</v>
      </c>
    </row>
    <row r="352" spans="1:245" x14ac:dyDescent="0.25">
      <c r="A352" s="8" t="s">
        <v>1319</v>
      </c>
      <c r="B352" s="9" t="s">
        <v>73</v>
      </c>
      <c r="C352" s="55">
        <v>3304557</v>
      </c>
      <c r="D352" s="9" t="s">
        <v>1077</v>
      </c>
      <c r="E352" s="10" t="s">
        <v>85</v>
      </c>
      <c r="AH352" s="33">
        <f t="shared" si="103"/>
        <v>1</v>
      </c>
      <c r="AI352" s="11" t="s">
        <v>520</v>
      </c>
      <c r="AJ352" s="9" t="s">
        <v>89</v>
      </c>
      <c r="BM352" s="34">
        <f t="shared" si="112"/>
        <v>1</v>
      </c>
      <c r="BN352" s="9" t="s">
        <v>1539</v>
      </c>
      <c r="BP352" s="9" t="s">
        <v>119</v>
      </c>
      <c r="BQ352" s="11" t="s">
        <v>135</v>
      </c>
      <c r="BR352" s="9" t="s">
        <v>135</v>
      </c>
      <c r="CC352" s="11" t="s">
        <v>145</v>
      </c>
      <c r="CD352" s="9" t="s">
        <v>135</v>
      </c>
      <c r="CE352" s="20"/>
      <c r="CF352" s="16">
        <f t="shared" si="100"/>
        <v>0</v>
      </c>
      <c r="CG352" s="20"/>
      <c r="CH352" s="16">
        <f t="shared" si="104"/>
        <v>0</v>
      </c>
      <c r="CI352" s="20"/>
      <c r="CJ352" s="16">
        <f t="shared" si="105"/>
        <v>0</v>
      </c>
      <c r="CK352" s="11" t="s">
        <v>1422</v>
      </c>
      <c r="CL352" s="9" t="s">
        <v>336</v>
      </c>
      <c r="CT352" s="12"/>
      <c r="CW352" s="67"/>
      <c r="DC352" s="11" t="s">
        <v>334</v>
      </c>
      <c r="DD352" s="9" t="s">
        <v>194</v>
      </c>
      <c r="DE352" s="11" t="s">
        <v>1903</v>
      </c>
      <c r="DH352" s="9" t="s">
        <v>227</v>
      </c>
      <c r="DP352" s="12"/>
      <c r="DQ352" s="35" t="str">
        <f t="shared" si="111"/>
        <v>OK</v>
      </c>
      <c r="EE352" s="21"/>
      <c r="EL352" s="12"/>
      <c r="EW352" s="10" t="s">
        <v>269</v>
      </c>
      <c r="EX352" s="9" t="s">
        <v>1077</v>
      </c>
      <c r="EY352" s="11" t="s">
        <v>361</v>
      </c>
      <c r="EZ352" s="9" t="s">
        <v>520</v>
      </c>
      <c r="FA352" s="11" t="s">
        <v>360</v>
      </c>
      <c r="FR352" s="16" t="str">
        <f t="shared" si="106"/>
        <v>RJ</v>
      </c>
      <c r="FS352" s="11" t="s">
        <v>1423</v>
      </c>
      <c r="FT352" s="9" t="s">
        <v>276</v>
      </c>
      <c r="FU352" s="11" t="s">
        <v>276</v>
      </c>
      <c r="FV352" s="9" t="s">
        <v>193</v>
      </c>
      <c r="GD352" s="9" t="s">
        <v>209</v>
      </c>
      <c r="GE352" s="11" t="s">
        <v>194</v>
      </c>
      <c r="GF352" s="9" t="s">
        <v>1903</v>
      </c>
      <c r="GH352" s="9"/>
      <c r="GP352" s="12"/>
      <c r="GQ352" s="22" t="str">
        <f t="shared" si="107"/>
        <v>OK</v>
      </c>
      <c r="HE352" s="21"/>
      <c r="HF352" s="17" t="str">
        <f t="shared" si="108"/>
        <v>OK</v>
      </c>
      <c r="HM352" s="21"/>
      <c r="HN352" s="17" t="str">
        <f t="shared" si="109"/>
        <v>OK</v>
      </c>
      <c r="HY352" s="19" t="str">
        <f t="shared" si="110"/>
        <v>OK</v>
      </c>
      <c r="HZ352" s="9" t="s">
        <v>134</v>
      </c>
      <c r="IA352" s="11" t="s">
        <v>270</v>
      </c>
      <c r="IB352" s="9" t="s">
        <v>1331</v>
      </c>
      <c r="ID352" s="9" t="s">
        <v>209</v>
      </c>
      <c r="IE352" s="11" t="s">
        <v>134</v>
      </c>
      <c r="IF352" s="23">
        <v>41842</v>
      </c>
      <c r="IG352" s="23">
        <v>41843</v>
      </c>
      <c r="IH352" s="23"/>
      <c r="II352" s="23">
        <v>41844</v>
      </c>
      <c r="IJ352" s="23">
        <v>41855</v>
      </c>
      <c r="IK352" s="23">
        <v>42062</v>
      </c>
    </row>
    <row r="353" spans="1:245" x14ac:dyDescent="0.25">
      <c r="A353" s="8" t="s">
        <v>1404</v>
      </c>
      <c r="B353" s="9" t="s">
        <v>73</v>
      </c>
      <c r="C353" s="55">
        <v>3304557</v>
      </c>
      <c r="D353" s="9" t="s">
        <v>1077</v>
      </c>
      <c r="E353" s="10" t="s">
        <v>85</v>
      </c>
      <c r="AH353" s="33">
        <f t="shared" si="103"/>
        <v>1</v>
      </c>
      <c r="AI353" s="11" t="s">
        <v>505</v>
      </c>
      <c r="AJ353" s="9" t="s">
        <v>86</v>
      </c>
      <c r="BM353" s="34">
        <f t="shared" si="112"/>
        <v>1</v>
      </c>
      <c r="BN353" s="9" t="s">
        <v>104</v>
      </c>
      <c r="BO353" s="11" t="s">
        <v>115</v>
      </c>
      <c r="BP353" s="9" t="s">
        <v>121</v>
      </c>
      <c r="BQ353" s="11" t="s">
        <v>135</v>
      </c>
      <c r="BR353" s="9" t="s">
        <v>135</v>
      </c>
      <c r="CC353" s="11" t="s">
        <v>145</v>
      </c>
      <c r="CD353" s="9" t="s">
        <v>135</v>
      </c>
      <c r="CE353" s="20"/>
      <c r="CF353" s="16">
        <f t="shared" si="100"/>
        <v>0</v>
      </c>
      <c r="CG353" s="20"/>
      <c r="CH353" s="16">
        <f t="shared" si="104"/>
        <v>0</v>
      </c>
      <c r="CI353" s="20"/>
      <c r="CJ353" s="16">
        <f t="shared" si="105"/>
        <v>0</v>
      </c>
      <c r="CK353" s="11" t="s">
        <v>1424</v>
      </c>
      <c r="CL353" s="9" t="s">
        <v>334</v>
      </c>
      <c r="CM353" s="11" t="s">
        <v>134</v>
      </c>
      <c r="CN353" s="9" t="s">
        <v>161</v>
      </c>
      <c r="CT353" s="12"/>
      <c r="CW353" s="67"/>
      <c r="CZ353" s="9" t="s">
        <v>2057</v>
      </c>
      <c r="DC353" s="11" t="s">
        <v>334</v>
      </c>
      <c r="DD353" s="9" t="s">
        <v>193</v>
      </c>
      <c r="DH353" s="9" t="s">
        <v>225</v>
      </c>
      <c r="DI353" s="11" t="s">
        <v>134</v>
      </c>
      <c r="DJ353" s="9" t="s">
        <v>163</v>
      </c>
      <c r="DL353" s="9" t="s">
        <v>505</v>
      </c>
      <c r="DO353" s="11" t="s">
        <v>134</v>
      </c>
      <c r="DP353" s="12">
        <v>10000</v>
      </c>
      <c r="DQ353" s="35" t="str">
        <f t="shared" si="111"/>
        <v>OK</v>
      </c>
      <c r="DR353" s="9" t="s">
        <v>173</v>
      </c>
      <c r="DT353" s="9" t="s">
        <v>897</v>
      </c>
      <c r="DZ353" s="9" t="s">
        <v>135</v>
      </c>
      <c r="EE353" s="21"/>
      <c r="EL353" s="12"/>
      <c r="EO353" s="11" t="s">
        <v>135</v>
      </c>
      <c r="EW353" s="10" t="s">
        <v>269</v>
      </c>
      <c r="EX353" s="9" t="s">
        <v>505</v>
      </c>
      <c r="EY353" s="11" t="s">
        <v>361</v>
      </c>
      <c r="EZ353" s="9" t="s">
        <v>1077</v>
      </c>
      <c r="FA353" s="11" t="s">
        <v>360</v>
      </c>
      <c r="FR353" s="16" t="str">
        <f t="shared" si="106"/>
        <v>RJ</v>
      </c>
      <c r="FS353" s="11" t="s">
        <v>1113</v>
      </c>
      <c r="FT353" s="9" t="s">
        <v>276</v>
      </c>
      <c r="FU353" s="11" t="s">
        <v>276</v>
      </c>
      <c r="FV353" s="9" t="s">
        <v>193</v>
      </c>
      <c r="GD353" s="9" t="s">
        <v>209</v>
      </c>
      <c r="GF353" s="9"/>
      <c r="GH353" s="9"/>
      <c r="GI353" s="11" t="s">
        <v>134</v>
      </c>
      <c r="GJ353" s="9" t="s">
        <v>163</v>
      </c>
      <c r="GL353" s="9" t="s">
        <v>505</v>
      </c>
      <c r="GO353" s="11" t="s">
        <v>134</v>
      </c>
      <c r="GP353" s="12">
        <v>10000</v>
      </c>
      <c r="GQ353" s="22" t="str">
        <f t="shared" si="107"/>
        <v>OK</v>
      </c>
      <c r="GR353" s="9" t="s">
        <v>173</v>
      </c>
      <c r="GT353" s="9" t="s">
        <v>897</v>
      </c>
      <c r="GZ353" s="9" t="s">
        <v>135</v>
      </c>
      <c r="HE353" s="21"/>
      <c r="HF353" s="17" t="str">
        <f t="shared" si="108"/>
        <v>OK</v>
      </c>
      <c r="HM353" s="21"/>
      <c r="HN353" s="17" t="str">
        <f t="shared" si="109"/>
        <v>OK</v>
      </c>
      <c r="HQ353" s="11" t="s">
        <v>135</v>
      </c>
      <c r="HY353" s="19" t="str">
        <f t="shared" si="110"/>
        <v>OK</v>
      </c>
      <c r="HZ353" s="9" t="s">
        <v>134</v>
      </c>
      <c r="IA353" s="11" t="s">
        <v>270</v>
      </c>
      <c r="IB353" s="9" t="s">
        <v>1331</v>
      </c>
      <c r="IC353" s="11" t="s">
        <v>271</v>
      </c>
      <c r="ID353" s="9" t="s">
        <v>209</v>
      </c>
      <c r="IE353" s="11" t="s">
        <v>134</v>
      </c>
      <c r="IF353" s="23">
        <v>41849</v>
      </c>
      <c r="IG353" s="23">
        <v>41850</v>
      </c>
      <c r="IH353" s="23">
        <v>41857</v>
      </c>
      <c r="II353" s="23">
        <v>41866</v>
      </c>
      <c r="IJ353" s="23">
        <v>41884</v>
      </c>
      <c r="IK353" s="23">
        <v>42284</v>
      </c>
    </row>
    <row r="354" spans="1:245" x14ac:dyDescent="0.25">
      <c r="A354" s="8" t="s">
        <v>1405</v>
      </c>
      <c r="B354" s="9" t="s">
        <v>73</v>
      </c>
      <c r="C354" s="55">
        <v>3304557</v>
      </c>
      <c r="D354" s="9" t="s">
        <v>520</v>
      </c>
      <c r="E354" s="10" t="s">
        <v>89</v>
      </c>
      <c r="AH354" s="33">
        <f t="shared" si="103"/>
        <v>1</v>
      </c>
      <c r="AI354" s="11" t="s">
        <v>1419</v>
      </c>
      <c r="AJ354" s="9" t="s">
        <v>83</v>
      </c>
      <c r="AK354" s="11" t="s">
        <v>97</v>
      </c>
      <c r="AL354" s="9" t="s">
        <v>415</v>
      </c>
      <c r="AM354" s="11" t="s">
        <v>1420</v>
      </c>
      <c r="BM354" s="34">
        <f t="shared" si="112"/>
        <v>1</v>
      </c>
      <c r="BN354" s="9" t="s">
        <v>104</v>
      </c>
      <c r="BO354" s="11" t="s">
        <v>113</v>
      </c>
      <c r="BP354" s="9" t="s">
        <v>120</v>
      </c>
      <c r="BQ354" s="11" t="s">
        <v>134</v>
      </c>
      <c r="BR354" s="9" t="s">
        <v>135</v>
      </c>
      <c r="CC354" s="11" t="s">
        <v>145</v>
      </c>
      <c r="CD354" s="9" t="s">
        <v>135</v>
      </c>
      <c r="CE354" s="20"/>
      <c r="CF354" s="16">
        <f t="shared" si="100"/>
        <v>0</v>
      </c>
      <c r="CG354" s="20"/>
      <c r="CH354" s="16">
        <f t="shared" si="104"/>
        <v>0</v>
      </c>
      <c r="CI354" s="20"/>
      <c r="CJ354" s="16">
        <f t="shared" si="105"/>
        <v>0</v>
      </c>
      <c r="CK354" s="11" t="s">
        <v>1425</v>
      </c>
      <c r="CL354" s="9" t="s">
        <v>336</v>
      </c>
      <c r="CT354" s="12"/>
      <c r="CW354" s="67"/>
      <c r="DC354" s="11" t="s">
        <v>334</v>
      </c>
      <c r="DD354" s="9" t="s">
        <v>193</v>
      </c>
      <c r="DH354" s="9" t="s">
        <v>227</v>
      </c>
      <c r="DI354" s="11" t="s">
        <v>135</v>
      </c>
      <c r="DP354" s="12"/>
      <c r="DQ354" s="35" t="str">
        <f t="shared" si="111"/>
        <v>OK</v>
      </c>
      <c r="DZ354" s="9" t="s">
        <v>134</v>
      </c>
      <c r="EA354" s="11" t="s">
        <v>160</v>
      </c>
      <c r="EB354" s="9" t="s">
        <v>1419</v>
      </c>
      <c r="EE354" s="21">
        <v>5000</v>
      </c>
      <c r="EF354" s="9" t="s">
        <v>446</v>
      </c>
      <c r="EL354" s="12"/>
      <c r="EO354" s="11" t="s">
        <v>135</v>
      </c>
      <c r="EW354" s="10" t="s">
        <v>269</v>
      </c>
      <c r="EX354" s="9" t="s">
        <v>1419</v>
      </c>
      <c r="EY354" s="11" t="s">
        <v>361</v>
      </c>
      <c r="EZ354" s="9" t="s">
        <v>520</v>
      </c>
      <c r="FA354" s="11" t="s">
        <v>360</v>
      </c>
      <c r="FR354" s="16" t="str">
        <f t="shared" si="106"/>
        <v>RJ</v>
      </c>
      <c r="FS354" s="11" t="s">
        <v>1113</v>
      </c>
      <c r="FT354" s="9" t="s">
        <v>276</v>
      </c>
      <c r="FU354" s="11" t="s">
        <v>276</v>
      </c>
      <c r="FV354" s="9" t="s">
        <v>193</v>
      </c>
      <c r="GD354" s="9" t="s">
        <v>209</v>
      </c>
      <c r="GF354" s="9"/>
      <c r="GH354" s="9"/>
      <c r="GI354" s="11" t="s">
        <v>135</v>
      </c>
      <c r="GP354" s="12"/>
      <c r="GQ354" s="22" t="str">
        <f t="shared" si="107"/>
        <v>OK</v>
      </c>
      <c r="GZ354" s="9" t="s">
        <v>134</v>
      </c>
      <c r="HA354" s="11" t="s">
        <v>160</v>
      </c>
      <c r="HB354" s="9" t="s">
        <v>1419</v>
      </c>
      <c r="HE354" s="21">
        <v>5000</v>
      </c>
      <c r="HF354" s="17" t="str">
        <f t="shared" si="108"/>
        <v>OK</v>
      </c>
      <c r="HG354" s="11" t="s">
        <v>446</v>
      </c>
      <c r="HM354" s="21"/>
      <c r="HN354" s="17" t="str">
        <f t="shared" si="109"/>
        <v>OK</v>
      </c>
      <c r="HQ354" s="11" t="s">
        <v>135</v>
      </c>
      <c r="HY354" s="19" t="str">
        <f t="shared" si="110"/>
        <v>OK</v>
      </c>
      <c r="HZ354" s="9" t="s">
        <v>134</v>
      </c>
      <c r="IA354" s="11" t="s">
        <v>270</v>
      </c>
      <c r="IB354" s="9" t="s">
        <v>1331</v>
      </c>
      <c r="ID354" s="9" t="s">
        <v>225</v>
      </c>
      <c r="IE354" s="11" t="s">
        <v>134</v>
      </c>
      <c r="IF354" s="23">
        <v>41850</v>
      </c>
      <c r="IG354" s="23">
        <v>41852</v>
      </c>
      <c r="IH354" s="23"/>
      <c r="II354" s="23">
        <v>41863</v>
      </c>
      <c r="IJ354" s="23">
        <v>41876</v>
      </c>
      <c r="IK354" s="23">
        <v>42142</v>
      </c>
    </row>
    <row r="355" spans="1:245" x14ac:dyDescent="0.25">
      <c r="A355" s="8" t="s">
        <v>1406</v>
      </c>
      <c r="B355" s="9" t="s">
        <v>73</v>
      </c>
      <c r="C355" s="55">
        <v>3304557</v>
      </c>
      <c r="D355" s="9" t="s">
        <v>1077</v>
      </c>
      <c r="E355" s="10" t="s">
        <v>85</v>
      </c>
      <c r="AH355" s="33">
        <f t="shared" si="103"/>
        <v>1</v>
      </c>
      <c r="AI355" s="11" t="s">
        <v>113</v>
      </c>
      <c r="AJ355" s="9" t="s">
        <v>86</v>
      </c>
      <c r="BM355" s="34">
        <f t="shared" si="112"/>
        <v>1</v>
      </c>
      <c r="BN355" s="9" t="s">
        <v>104</v>
      </c>
      <c r="BO355" s="11" t="s">
        <v>113</v>
      </c>
      <c r="BP355" s="9" t="s">
        <v>119</v>
      </c>
      <c r="BQ355" s="11" t="s">
        <v>135</v>
      </c>
      <c r="BR355" s="9" t="s">
        <v>135</v>
      </c>
      <c r="CC355" s="11" t="s">
        <v>145</v>
      </c>
      <c r="CD355" s="9" t="s">
        <v>135</v>
      </c>
      <c r="CE355" s="20"/>
      <c r="CF355" s="16">
        <f t="shared" si="100"/>
        <v>0</v>
      </c>
      <c r="CG355" s="20"/>
      <c r="CH355" s="16">
        <f t="shared" si="104"/>
        <v>0</v>
      </c>
      <c r="CI355" s="20"/>
      <c r="CJ355" s="16">
        <f t="shared" si="105"/>
        <v>0</v>
      </c>
      <c r="CK355" s="11" t="s">
        <v>1427</v>
      </c>
      <c r="CL355" s="9" t="s">
        <v>334</v>
      </c>
      <c r="CM355" s="11" t="s">
        <v>134</v>
      </c>
      <c r="CN355" s="9" t="s">
        <v>161</v>
      </c>
      <c r="CT355" s="12"/>
      <c r="CW355" s="67"/>
      <c r="CZ355" s="9" t="s">
        <v>445</v>
      </c>
      <c r="DA355" s="11" t="s">
        <v>2057</v>
      </c>
      <c r="DC355" s="11" t="s">
        <v>334</v>
      </c>
      <c r="DD355" s="9" t="s">
        <v>193</v>
      </c>
      <c r="DH355" s="9" t="s">
        <v>209</v>
      </c>
      <c r="DI355" s="11" t="s">
        <v>134</v>
      </c>
      <c r="DJ355" s="9" t="s">
        <v>161</v>
      </c>
      <c r="DP355" s="12"/>
      <c r="DQ355" s="35" t="str">
        <f t="shared" si="111"/>
        <v>OK</v>
      </c>
      <c r="DW355" s="11" t="s">
        <v>2057</v>
      </c>
      <c r="DZ355" s="9" t="s">
        <v>134</v>
      </c>
      <c r="EA355" s="11" t="s">
        <v>161</v>
      </c>
      <c r="EE355" s="21"/>
      <c r="EG355" s="11" t="s">
        <v>446</v>
      </c>
      <c r="EL355" s="12"/>
      <c r="EO355" s="11" t="s">
        <v>135</v>
      </c>
      <c r="EW355" s="10" t="s">
        <v>269</v>
      </c>
      <c r="EX355" s="9" t="s">
        <v>1077</v>
      </c>
      <c r="EY355" s="11" t="s">
        <v>361</v>
      </c>
      <c r="EZ355" s="9" t="s">
        <v>113</v>
      </c>
      <c r="FA355" s="11" t="s">
        <v>360</v>
      </c>
      <c r="FR355" s="16" t="str">
        <f t="shared" si="106"/>
        <v>RJ</v>
      </c>
      <c r="FS355" s="11" t="s">
        <v>1115</v>
      </c>
      <c r="FT355" s="9" t="s">
        <v>276</v>
      </c>
      <c r="FU355" s="11" t="s">
        <v>276</v>
      </c>
      <c r="FV355" s="9" t="s">
        <v>193</v>
      </c>
      <c r="GD355" s="9" t="s">
        <v>209</v>
      </c>
      <c r="GF355" s="9"/>
      <c r="GH355" s="9"/>
      <c r="GI355" s="11" t="s">
        <v>134</v>
      </c>
      <c r="GJ355" s="9" t="s">
        <v>161</v>
      </c>
      <c r="GP355" s="12"/>
      <c r="GQ355" s="22" t="str">
        <f t="shared" si="107"/>
        <v>OK</v>
      </c>
      <c r="GW355" s="11" t="s">
        <v>2057</v>
      </c>
      <c r="GZ355" s="9" t="s">
        <v>135</v>
      </c>
      <c r="HE355" s="21"/>
      <c r="HF355" s="17" t="str">
        <f t="shared" si="108"/>
        <v>OK</v>
      </c>
      <c r="HM355" s="21"/>
      <c r="HN355" s="17" t="str">
        <f t="shared" si="109"/>
        <v>OK</v>
      </c>
      <c r="HQ355" s="11" t="s">
        <v>135</v>
      </c>
      <c r="HY355" s="19" t="str">
        <f t="shared" si="110"/>
        <v>OK</v>
      </c>
      <c r="HZ355" s="9" t="s">
        <v>135</v>
      </c>
      <c r="IE355" s="11" t="s">
        <v>134</v>
      </c>
      <c r="IF355" s="23">
        <v>41851</v>
      </c>
      <c r="IG355" s="23">
        <v>41852</v>
      </c>
      <c r="IH355" s="23">
        <v>41857</v>
      </c>
      <c r="II355" s="23">
        <v>41873</v>
      </c>
      <c r="IJ355" s="23">
        <v>41898</v>
      </c>
      <c r="IK355" s="23">
        <v>41901</v>
      </c>
    </row>
    <row r="356" spans="1:245" x14ac:dyDescent="0.25">
      <c r="A356" s="8" t="s">
        <v>1407</v>
      </c>
      <c r="B356" s="9" t="s">
        <v>73</v>
      </c>
      <c r="C356" s="55">
        <v>3304557</v>
      </c>
      <c r="D356" s="9" t="s">
        <v>1077</v>
      </c>
      <c r="E356" s="10" t="s">
        <v>85</v>
      </c>
      <c r="AH356" s="33">
        <f t="shared" si="103"/>
        <v>1</v>
      </c>
      <c r="AI356" s="11" t="s">
        <v>113</v>
      </c>
      <c r="AJ356" s="9" t="s">
        <v>86</v>
      </c>
      <c r="BM356" s="34">
        <f t="shared" si="112"/>
        <v>1</v>
      </c>
      <c r="BN356" s="9" t="s">
        <v>104</v>
      </c>
      <c r="BO356" s="11" t="s">
        <v>113</v>
      </c>
      <c r="BP356" s="9" t="s">
        <v>388</v>
      </c>
      <c r="BQ356" s="11" t="s">
        <v>135</v>
      </c>
      <c r="BR356" s="9" t="s">
        <v>135</v>
      </c>
      <c r="CC356" s="11" t="s">
        <v>145</v>
      </c>
      <c r="CD356" s="9" t="s">
        <v>135</v>
      </c>
      <c r="CE356" s="20"/>
      <c r="CF356" s="16">
        <f t="shared" si="100"/>
        <v>0</v>
      </c>
      <c r="CG356" s="20"/>
      <c r="CH356" s="16">
        <f t="shared" si="104"/>
        <v>0</v>
      </c>
      <c r="CI356" s="20"/>
      <c r="CJ356" s="16">
        <f t="shared" si="105"/>
        <v>0</v>
      </c>
      <c r="CK356" s="11" t="s">
        <v>1428</v>
      </c>
      <c r="CL356" s="9" t="s">
        <v>335</v>
      </c>
      <c r="CT356" s="12"/>
      <c r="CW356" s="67"/>
      <c r="DC356" s="11" t="s">
        <v>334</v>
      </c>
      <c r="DD356" s="9" t="s">
        <v>193</v>
      </c>
      <c r="DH356" s="9" t="s">
        <v>209</v>
      </c>
      <c r="DI356" s="11" t="s">
        <v>134</v>
      </c>
      <c r="DJ356" s="9" t="s">
        <v>160</v>
      </c>
      <c r="DL356" s="9" t="s">
        <v>113</v>
      </c>
      <c r="DO356" s="11" t="s">
        <v>134</v>
      </c>
      <c r="DP356" s="12">
        <v>5000</v>
      </c>
      <c r="DQ356" s="35" t="str">
        <f t="shared" si="111"/>
        <v>REVER</v>
      </c>
      <c r="DR356" s="9" t="s">
        <v>174</v>
      </c>
      <c r="DT356" s="9" t="s">
        <v>2057</v>
      </c>
      <c r="DZ356" s="9" t="s">
        <v>135</v>
      </c>
      <c r="EE356" s="21"/>
      <c r="EL356" s="12"/>
      <c r="EO356" s="11" t="s">
        <v>135</v>
      </c>
      <c r="EW356" s="10" t="s">
        <v>269</v>
      </c>
      <c r="EX356" s="9" t="s">
        <v>113</v>
      </c>
      <c r="EY356" s="11" t="s">
        <v>361</v>
      </c>
      <c r="EZ356" s="9" t="s">
        <v>1077</v>
      </c>
      <c r="FA356" s="11" t="s">
        <v>360</v>
      </c>
      <c r="FR356" s="16" t="str">
        <f t="shared" si="106"/>
        <v>RJ</v>
      </c>
      <c r="FS356" s="11" t="s">
        <v>1116</v>
      </c>
      <c r="FT356" s="9" t="s">
        <v>276</v>
      </c>
      <c r="FU356" s="11" t="s">
        <v>276</v>
      </c>
      <c r="FV356" s="9" t="s">
        <v>193</v>
      </c>
      <c r="GD356" s="9" t="s">
        <v>1534</v>
      </c>
      <c r="GF356" s="9"/>
      <c r="GH356" s="9"/>
      <c r="GI356" s="11" t="s">
        <v>135</v>
      </c>
      <c r="GP356" s="12"/>
      <c r="GQ356" s="22" t="str">
        <f t="shared" si="107"/>
        <v>OK</v>
      </c>
      <c r="GZ356" s="9" t="s">
        <v>135</v>
      </c>
      <c r="HE356" s="21"/>
      <c r="HF356" s="17" t="str">
        <f t="shared" si="108"/>
        <v>OK</v>
      </c>
      <c r="HM356" s="21"/>
      <c r="HN356" s="17" t="str">
        <f t="shared" si="109"/>
        <v>OK</v>
      </c>
      <c r="HQ356" s="11" t="s">
        <v>135</v>
      </c>
      <c r="HY356" s="19" t="str">
        <f t="shared" si="110"/>
        <v>OK</v>
      </c>
      <c r="HZ356" s="9" t="s">
        <v>135</v>
      </c>
      <c r="IE356" s="11" t="s">
        <v>134</v>
      </c>
      <c r="IF356" s="23">
        <v>41852</v>
      </c>
      <c r="IG356" s="23">
        <v>41853</v>
      </c>
      <c r="IH356" s="23"/>
      <c r="II356" s="23">
        <v>41871</v>
      </c>
      <c r="IJ356" s="23">
        <v>41884</v>
      </c>
      <c r="IK356" s="23">
        <v>41887</v>
      </c>
    </row>
    <row r="357" spans="1:245" x14ac:dyDescent="0.25">
      <c r="A357" s="8" t="s">
        <v>1408</v>
      </c>
      <c r="B357" s="9" t="s">
        <v>73</v>
      </c>
      <c r="C357" s="55">
        <v>3304557</v>
      </c>
      <c r="D357" s="9" t="s">
        <v>520</v>
      </c>
      <c r="E357" s="10" t="s">
        <v>89</v>
      </c>
      <c r="AH357" s="33">
        <f t="shared" si="103"/>
        <v>1</v>
      </c>
      <c r="AI357" s="11" t="s">
        <v>1429</v>
      </c>
      <c r="AJ357" s="9" t="s">
        <v>83</v>
      </c>
      <c r="AK357" s="11" t="s">
        <v>97</v>
      </c>
      <c r="AL357" s="9" t="s">
        <v>72</v>
      </c>
      <c r="AM357" s="11" t="s">
        <v>1430</v>
      </c>
      <c r="AO357" s="11" t="s">
        <v>1432</v>
      </c>
      <c r="AP357" s="9" t="s">
        <v>90</v>
      </c>
      <c r="BM357" s="34">
        <f t="shared" si="112"/>
        <v>2</v>
      </c>
      <c r="BN357" s="9" t="s">
        <v>104</v>
      </c>
      <c r="BO357" s="11" t="s">
        <v>113</v>
      </c>
      <c r="BP357" s="9" t="s">
        <v>387</v>
      </c>
      <c r="BQ357" s="11" t="s">
        <v>135</v>
      </c>
      <c r="BR357" s="9" t="s">
        <v>135</v>
      </c>
      <c r="CC357" s="11" t="s">
        <v>145</v>
      </c>
      <c r="CD357" s="9" t="s">
        <v>135</v>
      </c>
      <c r="CE357" s="20"/>
      <c r="CF357" s="16">
        <f t="shared" si="100"/>
        <v>0</v>
      </c>
      <c r="CG357" s="20"/>
      <c r="CH357" s="16">
        <f t="shared" si="104"/>
        <v>0</v>
      </c>
      <c r="CI357" s="20"/>
      <c r="CJ357" s="16">
        <f t="shared" si="105"/>
        <v>0</v>
      </c>
      <c r="CK357" s="11" t="s">
        <v>1431</v>
      </c>
      <c r="CL357" s="9" t="s">
        <v>336</v>
      </c>
      <c r="CT357" s="12"/>
      <c r="CW357" s="67"/>
      <c r="DC357" s="11" t="s">
        <v>334</v>
      </c>
      <c r="DD357" s="9" t="s">
        <v>193</v>
      </c>
      <c r="DH357" s="9" t="s">
        <v>227</v>
      </c>
      <c r="DI357" s="11" t="s">
        <v>135</v>
      </c>
      <c r="DP357" s="12"/>
      <c r="DQ357" s="35" t="str">
        <f t="shared" si="111"/>
        <v>OK</v>
      </c>
      <c r="DZ357" s="9" t="s">
        <v>134</v>
      </c>
      <c r="EA357" s="11" t="s">
        <v>161</v>
      </c>
      <c r="EB357" s="9" t="s">
        <v>1429</v>
      </c>
      <c r="EE357" s="21"/>
      <c r="EG357" s="11" t="s">
        <v>446</v>
      </c>
      <c r="EH357" s="9" t="s">
        <v>160</v>
      </c>
      <c r="EI357" s="11" t="s">
        <v>1432</v>
      </c>
      <c r="EL357" s="12">
        <v>5000</v>
      </c>
      <c r="EM357" s="11" t="s">
        <v>446</v>
      </c>
      <c r="EO357" s="11" t="s">
        <v>135</v>
      </c>
      <c r="EW357" s="10" t="s">
        <v>269</v>
      </c>
      <c r="EX357" s="9" t="s">
        <v>520</v>
      </c>
      <c r="EY357" s="11" t="s">
        <v>361</v>
      </c>
      <c r="EZ357" s="9" t="s">
        <v>1429</v>
      </c>
      <c r="FA357" s="11" t="s">
        <v>360</v>
      </c>
      <c r="FR357" s="16" t="str">
        <f t="shared" si="106"/>
        <v>RJ</v>
      </c>
      <c r="FS357" s="11" t="s">
        <v>1115</v>
      </c>
      <c r="FT357" s="9" t="s">
        <v>276</v>
      </c>
      <c r="FU357" s="11" t="s">
        <v>276</v>
      </c>
      <c r="FV357" s="9" t="s">
        <v>193</v>
      </c>
      <c r="GD357" s="9" t="s">
        <v>209</v>
      </c>
      <c r="GF357" s="9"/>
      <c r="GH357" s="9"/>
      <c r="GI357" s="11" t="s">
        <v>135</v>
      </c>
      <c r="GP357" s="12"/>
      <c r="GQ357" s="22" t="str">
        <f t="shared" si="107"/>
        <v>OK</v>
      </c>
      <c r="GZ357" s="9" t="s">
        <v>134</v>
      </c>
      <c r="HA357" s="11" t="s">
        <v>161</v>
      </c>
      <c r="HB357" s="9" t="s">
        <v>1429</v>
      </c>
      <c r="HE357" s="21"/>
      <c r="HF357" s="17" t="str">
        <f t="shared" si="108"/>
        <v>OK</v>
      </c>
      <c r="HH357" s="9" t="s">
        <v>446</v>
      </c>
      <c r="HM357" s="21"/>
      <c r="HN357" s="17" t="str">
        <f t="shared" si="109"/>
        <v>OK</v>
      </c>
      <c r="HQ357" s="11" t="s">
        <v>135</v>
      </c>
      <c r="HY357" s="19" t="str">
        <f t="shared" si="110"/>
        <v>OK</v>
      </c>
      <c r="HZ357" s="9" t="s">
        <v>135</v>
      </c>
      <c r="IE357" s="11" t="s">
        <v>134</v>
      </c>
      <c r="IF357" s="23">
        <v>41852</v>
      </c>
      <c r="IG357" s="23">
        <v>41855</v>
      </c>
      <c r="IH357" s="23"/>
      <c r="II357" s="23">
        <v>41873</v>
      </c>
      <c r="IJ357" s="23">
        <v>41905</v>
      </c>
      <c r="IK357" s="23">
        <v>41908</v>
      </c>
    </row>
    <row r="358" spans="1:245" x14ac:dyDescent="0.25">
      <c r="A358" s="8" t="s">
        <v>1409</v>
      </c>
      <c r="B358" s="9" t="s">
        <v>73</v>
      </c>
      <c r="C358" s="55">
        <v>3304557</v>
      </c>
      <c r="D358" s="9" t="s">
        <v>520</v>
      </c>
      <c r="E358" s="10" t="s">
        <v>89</v>
      </c>
      <c r="AH358" s="33">
        <f t="shared" si="103"/>
        <v>1</v>
      </c>
      <c r="AI358" s="11" t="s">
        <v>1451</v>
      </c>
      <c r="AJ358" s="9" t="s">
        <v>83</v>
      </c>
      <c r="AK358" s="11" t="s">
        <v>97</v>
      </c>
      <c r="AL358" s="9" t="s">
        <v>72</v>
      </c>
      <c r="AM358" s="11" t="s">
        <v>1430</v>
      </c>
      <c r="AO358" s="11" t="s">
        <v>1076</v>
      </c>
      <c r="AP358" s="9" t="s">
        <v>83</v>
      </c>
      <c r="AQ358" s="11" t="s">
        <v>95</v>
      </c>
      <c r="AR358" s="9" t="s">
        <v>72</v>
      </c>
      <c r="AS358" s="11" t="s">
        <v>1077</v>
      </c>
      <c r="BM358" s="34">
        <f t="shared" si="112"/>
        <v>2</v>
      </c>
      <c r="BN358" s="9" t="s">
        <v>104</v>
      </c>
      <c r="BO358" s="11" t="s">
        <v>113</v>
      </c>
      <c r="BP358" s="9" t="s">
        <v>120</v>
      </c>
      <c r="BQ358" s="11" t="s">
        <v>135</v>
      </c>
      <c r="BR358" s="9" t="s">
        <v>135</v>
      </c>
      <c r="CC358" s="11" t="s">
        <v>145</v>
      </c>
      <c r="CD358" s="9" t="s">
        <v>135</v>
      </c>
      <c r="CE358" s="20"/>
      <c r="CF358" s="16">
        <f t="shared" si="100"/>
        <v>0</v>
      </c>
      <c r="CG358" s="20"/>
      <c r="CH358" s="16">
        <f t="shared" si="104"/>
        <v>0</v>
      </c>
      <c r="CI358" s="20"/>
      <c r="CJ358" s="16">
        <f t="shared" si="105"/>
        <v>0</v>
      </c>
      <c r="CK358" s="11" t="s">
        <v>1433</v>
      </c>
      <c r="CL358" s="9" t="s">
        <v>336</v>
      </c>
      <c r="CT358" s="12"/>
      <c r="CW358" s="67"/>
      <c r="DC358" s="11" t="s">
        <v>334</v>
      </c>
      <c r="DD358" s="9" t="s">
        <v>193</v>
      </c>
      <c r="DH358" s="9" t="s">
        <v>227</v>
      </c>
      <c r="DI358" s="11" t="s">
        <v>135</v>
      </c>
      <c r="DP358" s="12"/>
      <c r="DQ358" s="35" t="str">
        <f t="shared" si="111"/>
        <v>OK</v>
      </c>
      <c r="DZ358" s="9" t="s">
        <v>134</v>
      </c>
      <c r="EA358" s="11" t="s">
        <v>160</v>
      </c>
      <c r="EB358" s="9" t="s">
        <v>1451</v>
      </c>
      <c r="EC358" s="11" t="s">
        <v>1076</v>
      </c>
      <c r="EE358" s="21">
        <v>5000</v>
      </c>
      <c r="EF358" s="9" t="s">
        <v>446</v>
      </c>
      <c r="EL358" s="12"/>
      <c r="EO358" s="11" t="s">
        <v>135</v>
      </c>
      <c r="EW358" s="10" t="s">
        <v>269</v>
      </c>
      <c r="EX358" s="9" t="s">
        <v>1451</v>
      </c>
      <c r="EY358" s="11" t="s">
        <v>361</v>
      </c>
      <c r="EZ358" s="9" t="s">
        <v>1076</v>
      </c>
      <c r="FA358" s="11" t="s">
        <v>361</v>
      </c>
      <c r="FB358" s="9" t="s">
        <v>520</v>
      </c>
      <c r="FC358" s="11" t="s">
        <v>360</v>
      </c>
      <c r="FR358" s="16" t="str">
        <f t="shared" si="106"/>
        <v>RJ</v>
      </c>
      <c r="FS358" s="11" t="s">
        <v>1115</v>
      </c>
      <c r="FT358" s="9" t="s">
        <v>276</v>
      </c>
      <c r="FU358" s="11" t="s">
        <v>276</v>
      </c>
      <c r="FV358" s="9" t="s">
        <v>193</v>
      </c>
      <c r="GD358" s="9" t="s">
        <v>209</v>
      </c>
      <c r="GF358" s="9"/>
      <c r="GH358" s="9"/>
      <c r="GI358" s="11" t="s">
        <v>135</v>
      </c>
      <c r="GP358" s="12"/>
      <c r="GQ358" s="22" t="str">
        <f t="shared" si="107"/>
        <v>OK</v>
      </c>
      <c r="GZ358" s="9" t="s">
        <v>134</v>
      </c>
      <c r="HA358" s="11" t="s">
        <v>160</v>
      </c>
      <c r="HB358" s="9" t="s">
        <v>1451</v>
      </c>
      <c r="HC358" s="11" t="s">
        <v>1076</v>
      </c>
      <c r="HE358" s="21">
        <v>5000</v>
      </c>
      <c r="HF358" s="17" t="str">
        <f t="shared" si="108"/>
        <v>OK</v>
      </c>
      <c r="HG358" s="11" t="s">
        <v>446</v>
      </c>
      <c r="HM358" s="21"/>
      <c r="HN358" s="17" t="str">
        <f t="shared" si="109"/>
        <v>OK</v>
      </c>
      <c r="HQ358" s="11" t="s">
        <v>135</v>
      </c>
      <c r="HY358" s="19" t="str">
        <f t="shared" si="110"/>
        <v>OK</v>
      </c>
      <c r="HZ358" s="9" t="s">
        <v>134</v>
      </c>
      <c r="IA358" s="11" t="s">
        <v>270</v>
      </c>
      <c r="IB358" s="9" t="s">
        <v>1331</v>
      </c>
      <c r="ID358" s="9" t="s">
        <v>225</v>
      </c>
      <c r="IE358" s="11" t="s">
        <v>134</v>
      </c>
      <c r="IF358" s="23">
        <v>41856</v>
      </c>
      <c r="IG358" s="23">
        <v>41858</v>
      </c>
      <c r="IH358" s="23"/>
      <c r="II358" s="23">
        <v>41866</v>
      </c>
      <c r="IJ358" s="23">
        <v>41884</v>
      </c>
      <c r="IK358" s="23">
        <v>42160</v>
      </c>
    </row>
    <row r="359" spans="1:245" x14ac:dyDescent="0.25">
      <c r="A359" s="8" t="s">
        <v>1410</v>
      </c>
      <c r="B359" s="9" t="s">
        <v>73</v>
      </c>
      <c r="C359" s="55">
        <v>3304557</v>
      </c>
      <c r="D359" s="9" t="s">
        <v>520</v>
      </c>
      <c r="E359" s="10" t="s">
        <v>89</v>
      </c>
      <c r="AH359" s="33">
        <f t="shared" si="103"/>
        <v>1</v>
      </c>
      <c r="AI359" s="11" t="s">
        <v>1436</v>
      </c>
      <c r="AJ359" s="9" t="s">
        <v>83</v>
      </c>
      <c r="AK359" s="11" t="s">
        <v>339</v>
      </c>
      <c r="AL359" s="9" t="s">
        <v>72</v>
      </c>
      <c r="AM359" s="11" t="s">
        <v>1077</v>
      </c>
      <c r="AO359" s="11" t="s">
        <v>2052</v>
      </c>
      <c r="AP359" s="9" t="s">
        <v>90</v>
      </c>
      <c r="BM359" s="34">
        <f t="shared" si="112"/>
        <v>2</v>
      </c>
      <c r="BN359" s="9" t="s">
        <v>104</v>
      </c>
      <c r="BO359" s="11" t="s">
        <v>115</v>
      </c>
      <c r="BP359" s="9" t="s">
        <v>121</v>
      </c>
      <c r="BQ359" s="11" t="s">
        <v>134</v>
      </c>
      <c r="BR359" s="9" t="s">
        <v>135</v>
      </c>
      <c r="BS359" s="11" t="s">
        <v>105</v>
      </c>
      <c r="BU359" s="11" t="s">
        <v>121</v>
      </c>
      <c r="BV359" s="9" t="s">
        <v>134</v>
      </c>
      <c r="BW359" s="11" t="s">
        <v>135</v>
      </c>
      <c r="BX359" s="9" t="s">
        <v>105</v>
      </c>
      <c r="BZ359" s="9" t="s">
        <v>119</v>
      </c>
      <c r="CA359" s="11" t="s">
        <v>135</v>
      </c>
      <c r="CB359" s="9" t="s">
        <v>135</v>
      </c>
      <c r="CC359" s="11" t="s">
        <v>145</v>
      </c>
      <c r="CD359" s="9" t="s">
        <v>135</v>
      </c>
      <c r="CE359" s="20"/>
      <c r="CF359" s="16">
        <f t="shared" si="100"/>
        <v>0</v>
      </c>
      <c r="CG359" s="20"/>
      <c r="CH359" s="16">
        <f t="shared" si="104"/>
        <v>0</v>
      </c>
      <c r="CI359" s="20"/>
      <c r="CJ359" s="16">
        <f t="shared" si="105"/>
        <v>0</v>
      </c>
      <c r="CK359" s="11" t="s">
        <v>1434</v>
      </c>
      <c r="CL359" s="9" t="s">
        <v>336</v>
      </c>
      <c r="CT359" s="12"/>
      <c r="CW359" s="67"/>
      <c r="DC359" s="11" t="s">
        <v>334</v>
      </c>
      <c r="DD359" s="9" t="s">
        <v>193</v>
      </c>
      <c r="DH359" s="9" t="s">
        <v>227</v>
      </c>
      <c r="DI359" s="11" t="s">
        <v>135</v>
      </c>
      <c r="DP359" s="12"/>
      <c r="DQ359" s="35" t="str">
        <f t="shared" si="111"/>
        <v>OK</v>
      </c>
      <c r="DZ359" s="9" t="s">
        <v>134</v>
      </c>
      <c r="EA359" s="11" t="s">
        <v>160</v>
      </c>
      <c r="EB359" s="9" t="s">
        <v>1436</v>
      </c>
      <c r="EC359" s="11" t="s">
        <v>1435</v>
      </c>
      <c r="EE359" s="21">
        <v>5000</v>
      </c>
      <c r="EF359" s="9" t="s">
        <v>446</v>
      </c>
      <c r="EL359" s="12"/>
      <c r="EO359" s="11" t="s">
        <v>135</v>
      </c>
      <c r="EW359" s="10" t="s">
        <v>269</v>
      </c>
      <c r="EX359" s="9" t="s">
        <v>1436</v>
      </c>
      <c r="EY359" s="11" t="s">
        <v>361</v>
      </c>
      <c r="EZ359" s="9" t="s">
        <v>1435</v>
      </c>
      <c r="FA359" s="11" t="s">
        <v>361</v>
      </c>
      <c r="FB359" s="9" t="s">
        <v>520</v>
      </c>
      <c r="FC359" s="11" t="s">
        <v>360</v>
      </c>
      <c r="FR359" s="16" t="str">
        <f t="shared" si="106"/>
        <v>RJ</v>
      </c>
      <c r="FS359" s="11" t="s">
        <v>1113</v>
      </c>
      <c r="FT359" s="9" t="s">
        <v>276</v>
      </c>
      <c r="FU359" s="11" t="s">
        <v>276</v>
      </c>
      <c r="FV359" s="9" t="s">
        <v>193</v>
      </c>
      <c r="GD359" s="9" t="s">
        <v>209</v>
      </c>
      <c r="GF359" s="9"/>
      <c r="GH359" s="9"/>
      <c r="GI359" s="11" t="s">
        <v>135</v>
      </c>
      <c r="GP359" s="12"/>
      <c r="GQ359" s="22" t="str">
        <f t="shared" si="107"/>
        <v>OK</v>
      </c>
      <c r="GZ359" s="9" t="s">
        <v>134</v>
      </c>
      <c r="HA359" s="11" t="s">
        <v>160</v>
      </c>
      <c r="HB359" s="9" t="s">
        <v>1436</v>
      </c>
      <c r="HC359" s="11" t="s">
        <v>1435</v>
      </c>
      <c r="HE359" s="21">
        <v>5000</v>
      </c>
      <c r="HF359" s="17" t="str">
        <f t="shared" si="108"/>
        <v>OK</v>
      </c>
      <c r="HG359" s="11" t="s">
        <v>446</v>
      </c>
      <c r="HM359" s="21"/>
      <c r="HN359" s="17" t="str">
        <f t="shared" si="109"/>
        <v>OK</v>
      </c>
      <c r="HQ359" s="11" t="s">
        <v>135</v>
      </c>
      <c r="HY359" s="19" t="str">
        <f t="shared" si="110"/>
        <v>OK</v>
      </c>
      <c r="HZ359" s="9" t="s">
        <v>134</v>
      </c>
      <c r="IA359" s="11" t="s">
        <v>270</v>
      </c>
      <c r="IB359" s="9" t="s">
        <v>1331</v>
      </c>
      <c r="ID359" s="9" t="s">
        <v>209</v>
      </c>
      <c r="IE359" s="11" t="s">
        <v>134</v>
      </c>
      <c r="IF359" s="23">
        <v>41858</v>
      </c>
      <c r="IG359" s="23">
        <v>41859</v>
      </c>
      <c r="IH359" s="23"/>
      <c r="II359" s="23">
        <v>41912</v>
      </c>
      <c r="IJ359" s="23">
        <v>41933</v>
      </c>
      <c r="IK359" s="23">
        <v>42156</v>
      </c>
    </row>
    <row r="360" spans="1:245" x14ac:dyDescent="0.25">
      <c r="A360" s="8" t="s">
        <v>1411</v>
      </c>
      <c r="B360" s="9" t="s">
        <v>73</v>
      </c>
      <c r="C360" s="55">
        <v>3304557</v>
      </c>
      <c r="D360" s="9" t="s">
        <v>1091</v>
      </c>
      <c r="E360" s="10" t="s">
        <v>85</v>
      </c>
      <c r="AH360" s="33">
        <f t="shared" si="103"/>
        <v>1</v>
      </c>
      <c r="AI360" s="11" t="s">
        <v>1076</v>
      </c>
      <c r="AJ360" s="9" t="s">
        <v>83</v>
      </c>
      <c r="AK360" s="11" t="s">
        <v>95</v>
      </c>
      <c r="AL360" s="9" t="s">
        <v>72</v>
      </c>
      <c r="AM360" s="11" t="s">
        <v>1077</v>
      </c>
      <c r="BM360" s="34">
        <f t="shared" si="112"/>
        <v>1</v>
      </c>
      <c r="BN360" s="9" t="s">
        <v>105</v>
      </c>
      <c r="BP360" s="9" t="s">
        <v>123</v>
      </c>
      <c r="BQ360" s="11" t="s">
        <v>135</v>
      </c>
      <c r="BR360" s="9" t="s">
        <v>135</v>
      </c>
      <c r="CC360" s="11" t="s">
        <v>145</v>
      </c>
      <c r="CD360" s="9" t="s">
        <v>135</v>
      </c>
      <c r="CE360" s="20"/>
      <c r="CF360" s="16">
        <f t="shared" si="100"/>
        <v>0</v>
      </c>
      <c r="CG360" s="20"/>
      <c r="CH360" s="16">
        <f t="shared" si="104"/>
        <v>0</v>
      </c>
      <c r="CI360" s="20"/>
      <c r="CJ360" s="16">
        <f t="shared" si="105"/>
        <v>0</v>
      </c>
      <c r="CK360" s="11" t="s">
        <v>1437</v>
      </c>
      <c r="CL360" s="9" t="s">
        <v>336</v>
      </c>
      <c r="CT360" s="12"/>
      <c r="CW360" s="67"/>
      <c r="DC360" s="11" t="s">
        <v>334</v>
      </c>
      <c r="DD360" s="9" t="s">
        <v>193</v>
      </c>
      <c r="DH360" s="9" t="s">
        <v>227</v>
      </c>
      <c r="DI360" s="11" t="s">
        <v>135</v>
      </c>
      <c r="DP360" s="12"/>
      <c r="DQ360" s="35" t="str">
        <f t="shared" si="111"/>
        <v>OK</v>
      </c>
      <c r="DZ360" s="9" t="s">
        <v>134</v>
      </c>
      <c r="EA360" s="11" t="s">
        <v>160</v>
      </c>
      <c r="EB360" s="9" t="s">
        <v>1076</v>
      </c>
      <c r="EE360" s="21">
        <v>53205</v>
      </c>
      <c r="EF360" s="9" t="s">
        <v>179</v>
      </c>
      <c r="EL360" s="12"/>
      <c r="EO360" s="11" t="s">
        <v>135</v>
      </c>
      <c r="EW360" s="10" t="s">
        <v>269</v>
      </c>
      <c r="EX360" s="9" t="s">
        <v>1076</v>
      </c>
      <c r="EY360" s="11" t="s">
        <v>361</v>
      </c>
      <c r="EZ360" s="9" t="s">
        <v>1091</v>
      </c>
      <c r="FA360" s="11" t="s">
        <v>360</v>
      </c>
      <c r="FR360" s="16" t="str">
        <f t="shared" si="106"/>
        <v>RJ</v>
      </c>
      <c r="FS360" s="11" t="s">
        <v>1115</v>
      </c>
      <c r="FT360" s="9" t="s">
        <v>276</v>
      </c>
      <c r="FU360" s="11" t="s">
        <v>276</v>
      </c>
      <c r="FV360" s="9" t="s">
        <v>193</v>
      </c>
      <c r="GD360" s="9" t="s">
        <v>209</v>
      </c>
      <c r="GF360" s="9"/>
      <c r="GH360" s="9"/>
      <c r="GI360" s="11" t="s">
        <v>135</v>
      </c>
      <c r="GP360" s="12"/>
      <c r="GQ360" s="22" t="str">
        <f t="shared" si="107"/>
        <v>OK</v>
      </c>
      <c r="GZ360" s="9" t="s">
        <v>134</v>
      </c>
      <c r="HA360" s="11" t="s">
        <v>160</v>
      </c>
      <c r="HB360" s="9" t="s">
        <v>1076</v>
      </c>
      <c r="HE360" s="21">
        <v>53205</v>
      </c>
      <c r="HF360" s="17" t="str">
        <f t="shared" si="108"/>
        <v>OK</v>
      </c>
      <c r="HG360" s="11" t="s">
        <v>179</v>
      </c>
      <c r="HM360" s="21"/>
      <c r="HN360" s="17" t="str">
        <f t="shared" si="109"/>
        <v>OK</v>
      </c>
      <c r="HQ360" s="11" t="s">
        <v>135</v>
      </c>
      <c r="HY360" s="19" t="str">
        <f t="shared" si="110"/>
        <v>OK</v>
      </c>
      <c r="HZ360" s="9" t="s">
        <v>134</v>
      </c>
      <c r="IA360" s="11" t="s">
        <v>270</v>
      </c>
      <c r="IB360" s="9" t="s">
        <v>1331</v>
      </c>
      <c r="IC360" s="11" t="s">
        <v>271</v>
      </c>
      <c r="ID360" s="9" t="s">
        <v>209</v>
      </c>
      <c r="IE360" s="11" t="s">
        <v>135</v>
      </c>
      <c r="IF360" s="23">
        <v>41858</v>
      </c>
      <c r="IG360" s="23">
        <v>41859</v>
      </c>
      <c r="IH360" s="23"/>
      <c r="II360" s="23">
        <v>41873</v>
      </c>
      <c r="IJ360" s="23">
        <v>41905</v>
      </c>
      <c r="IK360" s="23"/>
    </row>
    <row r="361" spans="1:245" x14ac:dyDescent="0.25">
      <c r="A361" s="8" t="s">
        <v>1412</v>
      </c>
      <c r="B361" s="9" t="s">
        <v>73</v>
      </c>
      <c r="C361" s="55">
        <v>3304557</v>
      </c>
      <c r="D361" s="9" t="s">
        <v>520</v>
      </c>
      <c r="E361" s="10" t="s">
        <v>89</v>
      </c>
      <c r="AH361" s="33">
        <f t="shared" si="103"/>
        <v>1</v>
      </c>
      <c r="AI361" s="11" t="s">
        <v>1436</v>
      </c>
      <c r="AJ361" s="9" t="s">
        <v>83</v>
      </c>
      <c r="AK361" s="11" t="s">
        <v>339</v>
      </c>
      <c r="AL361" s="9" t="s">
        <v>72</v>
      </c>
      <c r="AM361" s="11" t="s">
        <v>1077</v>
      </c>
      <c r="AO361" s="11" t="s">
        <v>2052</v>
      </c>
      <c r="AP361" s="9" t="s">
        <v>90</v>
      </c>
      <c r="BM361" s="34">
        <f t="shared" si="112"/>
        <v>2</v>
      </c>
      <c r="BN361" s="9" t="s">
        <v>104</v>
      </c>
      <c r="BO361" s="11" t="s">
        <v>115</v>
      </c>
      <c r="BP361" s="9" t="s">
        <v>121</v>
      </c>
      <c r="BQ361" s="11" t="s">
        <v>134</v>
      </c>
      <c r="BR361" s="9" t="s">
        <v>135</v>
      </c>
      <c r="BS361" s="11" t="s">
        <v>105</v>
      </c>
      <c r="BU361" s="11" t="s">
        <v>121</v>
      </c>
      <c r="BV361" s="9" t="s">
        <v>134</v>
      </c>
      <c r="BW361" s="11" t="s">
        <v>135</v>
      </c>
      <c r="CC361" s="11" t="s">
        <v>145</v>
      </c>
      <c r="CD361" s="9" t="s">
        <v>134</v>
      </c>
      <c r="CE361" s="8" t="s">
        <v>1410</v>
      </c>
      <c r="CF361" s="16" t="str">
        <f t="shared" si="100"/>
        <v>Representação</v>
      </c>
      <c r="CG361" s="20"/>
      <c r="CH361" s="16">
        <f t="shared" si="104"/>
        <v>0</v>
      </c>
      <c r="CI361" s="20"/>
      <c r="CJ361" s="16">
        <f t="shared" si="105"/>
        <v>0</v>
      </c>
      <c r="CK361" s="11" t="s">
        <v>1438</v>
      </c>
      <c r="CL361" s="9" t="s">
        <v>336</v>
      </c>
      <c r="CT361" s="12"/>
      <c r="CW361" s="67"/>
      <c r="DC361" s="11" t="s">
        <v>334</v>
      </c>
      <c r="DD361" s="9" t="s">
        <v>193</v>
      </c>
      <c r="DH361" s="9" t="s">
        <v>227</v>
      </c>
      <c r="DI361" s="11" t="s">
        <v>135</v>
      </c>
      <c r="DP361" s="12"/>
      <c r="DQ361" s="35" t="str">
        <f t="shared" si="111"/>
        <v>OK</v>
      </c>
      <c r="DZ361" s="9" t="s">
        <v>134</v>
      </c>
      <c r="EA361" s="11" t="s">
        <v>160</v>
      </c>
      <c r="EB361" s="9" t="s">
        <v>1436</v>
      </c>
      <c r="EC361" s="11" t="s">
        <v>1435</v>
      </c>
      <c r="EE361" s="21">
        <v>5000</v>
      </c>
      <c r="EF361" s="9" t="s">
        <v>446</v>
      </c>
      <c r="EL361" s="12"/>
      <c r="EO361" s="11" t="s">
        <v>135</v>
      </c>
      <c r="EW361" s="10" t="s">
        <v>269</v>
      </c>
      <c r="EX361" s="9" t="s">
        <v>1436</v>
      </c>
      <c r="EY361" s="11" t="s">
        <v>361</v>
      </c>
      <c r="EZ361" s="9" t="s">
        <v>1435</v>
      </c>
      <c r="FA361" s="11" t="s">
        <v>361</v>
      </c>
      <c r="FB361" s="9" t="s">
        <v>520</v>
      </c>
      <c r="FC361" s="11" t="s">
        <v>360</v>
      </c>
      <c r="FR361" s="16" t="str">
        <f t="shared" si="106"/>
        <v>RJ</v>
      </c>
      <c r="FS361" s="11" t="s">
        <v>1113</v>
      </c>
      <c r="FT361" s="9" t="s">
        <v>276</v>
      </c>
      <c r="FU361" s="11" t="s">
        <v>276</v>
      </c>
      <c r="FV361" s="9" t="s">
        <v>193</v>
      </c>
      <c r="GD361" s="9" t="s">
        <v>209</v>
      </c>
      <c r="GF361" s="9"/>
      <c r="GH361" s="9"/>
      <c r="GI361" s="11" t="s">
        <v>135</v>
      </c>
      <c r="GP361" s="12"/>
      <c r="GQ361" s="22" t="str">
        <f t="shared" si="107"/>
        <v>OK</v>
      </c>
      <c r="GZ361" s="9" t="s">
        <v>134</v>
      </c>
      <c r="HA361" s="11" t="s">
        <v>160</v>
      </c>
      <c r="HB361" s="9" t="s">
        <v>1436</v>
      </c>
      <c r="HC361" s="11" t="s">
        <v>1435</v>
      </c>
      <c r="HE361" s="21">
        <v>5000</v>
      </c>
      <c r="HF361" s="17" t="str">
        <f t="shared" si="108"/>
        <v>OK</v>
      </c>
      <c r="HG361" s="11" t="s">
        <v>446</v>
      </c>
      <c r="HM361" s="21"/>
      <c r="HN361" s="17" t="str">
        <f t="shared" si="109"/>
        <v>OK</v>
      </c>
      <c r="HQ361" s="11" t="s">
        <v>135</v>
      </c>
      <c r="HY361" s="19" t="str">
        <f t="shared" si="110"/>
        <v>OK</v>
      </c>
      <c r="HZ361" s="9" t="s">
        <v>134</v>
      </c>
      <c r="IA361" s="11" t="s">
        <v>270</v>
      </c>
      <c r="IB361" s="9" t="s">
        <v>1331</v>
      </c>
      <c r="ID361" s="9" t="s">
        <v>225</v>
      </c>
      <c r="IE361" s="11" t="s">
        <v>134</v>
      </c>
      <c r="IF361" s="23">
        <v>41864</v>
      </c>
      <c r="IG361" s="23">
        <v>41864</v>
      </c>
      <c r="IH361" s="23"/>
      <c r="II361" s="23">
        <v>41935</v>
      </c>
      <c r="IJ361" s="23">
        <v>41961</v>
      </c>
      <c r="IK361" s="23">
        <v>42261</v>
      </c>
    </row>
    <row r="362" spans="1:245" x14ac:dyDescent="0.25">
      <c r="A362" s="8" t="s">
        <v>1413</v>
      </c>
      <c r="B362" s="9" t="s">
        <v>73</v>
      </c>
      <c r="C362" s="55">
        <v>3304557</v>
      </c>
      <c r="D362" s="9" t="s">
        <v>520</v>
      </c>
      <c r="E362" s="10" t="s">
        <v>89</v>
      </c>
      <c r="AH362" s="33">
        <f t="shared" si="103"/>
        <v>1</v>
      </c>
      <c r="AI362" s="11" t="s">
        <v>1436</v>
      </c>
      <c r="AJ362" s="9" t="s">
        <v>83</v>
      </c>
      <c r="AK362" s="11" t="s">
        <v>339</v>
      </c>
      <c r="AL362" s="9" t="s">
        <v>72</v>
      </c>
      <c r="AM362" s="11" t="s">
        <v>1077</v>
      </c>
      <c r="AO362" s="11" t="s">
        <v>2052</v>
      </c>
      <c r="AP362" s="9" t="s">
        <v>90</v>
      </c>
      <c r="BM362" s="34">
        <f t="shared" si="112"/>
        <v>2</v>
      </c>
      <c r="BN362" s="9" t="s">
        <v>104</v>
      </c>
      <c r="BO362" s="11" t="s">
        <v>115</v>
      </c>
      <c r="BP362" s="9" t="s">
        <v>121</v>
      </c>
      <c r="BQ362" s="11" t="s">
        <v>134</v>
      </c>
      <c r="BR362" s="9" t="s">
        <v>135</v>
      </c>
      <c r="BS362" s="11" t="s">
        <v>105</v>
      </c>
      <c r="BU362" s="11" t="s">
        <v>121</v>
      </c>
      <c r="BV362" s="9" t="s">
        <v>134</v>
      </c>
      <c r="BW362" s="11" t="s">
        <v>135</v>
      </c>
      <c r="CC362" s="11" t="s">
        <v>145</v>
      </c>
      <c r="CD362" s="9" t="s">
        <v>134</v>
      </c>
      <c r="CE362" s="8" t="s">
        <v>1410</v>
      </c>
      <c r="CF362" s="16" t="str">
        <f t="shared" si="100"/>
        <v>Representação</v>
      </c>
      <c r="CG362" s="8" t="s">
        <v>1412</v>
      </c>
      <c r="CH362" s="16" t="str">
        <f t="shared" si="104"/>
        <v>Representação</v>
      </c>
      <c r="CI362" s="20"/>
      <c r="CJ362" s="16">
        <f t="shared" si="105"/>
        <v>0</v>
      </c>
      <c r="CK362" s="11" t="s">
        <v>1439</v>
      </c>
      <c r="CL362" s="9" t="s">
        <v>336</v>
      </c>
      <c r="CT362" s="12"/>
      <c r="CW362" s="67"/>
      <c r="DC362" s="11" t="s">
        <v>334</v>
      </c>
      <c r="DD362" s="9" t="s">
        <v>193</v>
      </c>
      <c r="DH362" s="9" t="s">
        <v>227</v>
      </c>
      <c r="DI362" s="11" t="s">
        <v>135</v>
      </c>
      <c r="DP362" s="12"/>
      <c r="DQ362" s="35" t="str">
        <f t="shared" si="111"/>
        <v>OK</v>
      </c>
      <c r="DZ362" s="9" t="s">
        <v>134</v>
      </c>
      <c r="EA362" s="11" t="s">
        <v>160</v>
      </c>
      <c r="EB362" s="9" t="s">
        <v>1436</v>
      </c>
      <c r="EC362" s="11" t="s">
        <v>1435</v>
      </c>
      <c r="EE362" s="21">
        <v>5000</v>
      </c>
      <c r="EF362" s="9" t="s">
        <v>446</v>
      </c>
      <c r="EL362" s="12"/>
      <c r="EO362" s="11" t="s">
        <v>135</v>
      </c>
      <c r="EW362" s="10" t="s">
        <v>269</v>
      </c>
      <c r="EX362" s="9" t="s">
        <v>1436</v>
      </c>
      <c r="EY362" s="11" t="s">
        <v>361</v>
      </c>
      <c r="EZ362" s="9" t="s">
        <v>1435</v>
      </c>
      <c r="FA362" s="11" t="s">
        <v>361</v>
      </c>
      <c r="FB362" s="9" t="s">
        <v>520</v>
      </c>
      <c r="FC362" s="11" t="s">
        <v>360</v>
      </c>
      <c r="FR362" s="16" t="str">
        <f t="shared" si="106"/>
        <v>RJ</v>
      </c>
      <c r="FS362" s="11" t="s">
        <v>1113</v>
      </c>
      <c r="FT362" s="9" t="s">
        <v>276</v>
      </c>
      <c r="FU362" s="11" t="s">
        <v>276</v>
      </c>
      <c r="FV362" s="9" t="s">
        <v>193</v>
      </c>
      <c r="GD362" s="9" t="s">
        <v>209</v>
      </c>
      <c r="GF362" s="9"/>
      <c r="GH362" s="9"/>
      <c r="GI362" s="11" t="s">
        <v>135</v>
      </c>
      <c r="GP362" s="12"/>
      <c r="GQ362" s="22" t="str">
        <f t="shared" si="107"/>
        <v>OK</v>
      </c>
      <c r="GZ362" s="9" t="s">
        <v>134</v>
      </c>
      <c r="HA362" s="11" t="s">
        <v>160</v>
      </c>
      <c r="HB362" s="9" t="s">
        <v>1436</v>
      </c>
      <c r="HC362" s="11" t="s">
        <v>1435</v>
      </c>
      <c r="HE362" s="21">
        <v>5000</v>
      </c>
      <c r="HF362" s="17" t="str">
        <f t="shared" si="108"/>
        <v>OK</v>
      </c>
      <c r="HG362" s="11" t="s">
        <v>446</v>
      </c>
      <c r="HM362" s="21"/>
      <c r="HN362" s="17" t="str">
        <f t="shared" si="109"/>
        <v>OK</v>
      </c>
      <c r="HQ362" s="11" t="s">
        <v>135</v>
      </c>
      <c r="HY362" s="19" t="str">
        <f t="shared" si="110"/>
        <v>OK</v>
      </c>
      <c r="HZ362" s="9" t="s">
        <v>134</v>
      </c>
      <c r="IA362" s="11" t="s">
        <v>270</v>
      </c>
      <c r="IB362" s="9" t="s">
        <v>1331</v>
      </c>
      <c r="ID362" s="9" t="s">
        <v>225</v>
      </c>
      <c r="IE362" s="11" t="s">
        <v>134</v>
      </c>
      <c r="IF362" s="23">
        <v>41864</v>
      </c>
      <c r="IG362" s="23">
        <v>41864</v>
      </c>
      <c r="IH362" s="23"/>
      <c r="II362" s="23">
        <v>41933</v>
      </c>
      <c r="IJ362" s="23">
        <v>41961</v>
      </c>
      <c r="IK362" s="23">
        <v>42151</v>
      </c>
    </row>
    <row r="363" spans="1:245" x14ac:dyDescent="0.25">
      <c r="A363" s="8" t="s">
        <v>1414</v>
      </c>
      <c r="B363" s="9" t="s">
        <v>73</v>
      </c>
      <c r="C363" s="55">
        <v>3304557</v>
      </c>
      <c r="D363" s="9" t="s">
        <v>520</v>
      </c>
      <c r="E363" s="10" t="s">
        <v>89</v>
      </c>
      <c r="AH363" s="33">
        <f t="shared" si="103"/>
        <v>1</v>
      </c>
      <c r="AI363" s="11" t="s">
        <v>1441</v>
      </c>
      <c r="AJ363" s="9" t="s">
        <v>83</v>
      </c>
      <c r="AK363" s="11" t="s">
        <v>98</v>
      </c>
      <c r="AL363" s="9" t="s">
        <v>415</v>
      </c>
      <c r="AM363" s="11" t="s">
        <v>1420</v>
      </c>
      <c r="BM363" s="34">
        <f t="shared" si="112"/>
        <v>1</v>
      </c>
      <c r="BN363" s="9" t="s">
        <v>104</v>
      </c>
      <c r="BO363" s="11" t="s">
        <v>113</v>
      </c>
      <c r="BP363" s="9" t="s">
        <v>388</v>
      </c>
      <c r="BQ363" s="11" t="s">
        <v>135</v>
      </c>
      <c r="BR363" s="9" t="s">
        <v>135</v>
      </c>
      <c r="CC363" s="11" t="s">
        <v>145</v>
      </c>
      <c r="CD363" s="9" t="s">
        <v>134</v>
      </c>
      <c r="CE363" s="20"/>
      <c r="CF363" s="16">
        <f t="shared" si="100"/>
        <v>0</v>
      </c>
      <c r="CG363" s="20"/>
      <c r="CH363" s="16">
        <f t="shared" si="104"/>
        <v>0</v>
      </c>
      <c r="CI363" s="20"/>
      <c r="CJ363" s="16">
        <f t="shared" si="105"/>
        <v>0</v>
      </c>
      <c r="CK363" s="11" t="s">
        <v>1440</v>
      </c>
      <c r="CL363" s="9" t="s">
        <v>336</v>
      </c>
      <c r="CT363" s="12"/>
      <c r="CW363" s="67"/>
      <c r="DC363" s="11" t="s">
        <v>334</v>
      </c>
      <c r="DD363" s="9" t="s">
        <v>193</v>
      </c>
      <c r="DH363" s="9" t="s">
        <v>227</v>
      </c>
      <c r="DI363" s="11" t="s">
        <v>135</v>
      </c>
      <c r="DP363" s="12"/>
      <c r="DQ363" s="35" t="str">
        <f t="shared" si="111"/>
        <v>OK</v>
      </c>
      <c r="DZ363" s="9" t="s">
        <v>134</v>
      </c>
      <c r="EA363" s="11" t="s">
        <v>161</v>
      </c>
      <c r="EB363" s="9" t="s">
        <v>1441</v>
      </c>
      <c r="EE363" s="21"/>
      <c r="EG363" s="11" t="s">
        <v>447</v>
      </c>
      <c r="EL363" s="12"/>
      <c r="EO363" s="11" t="s">
        <v>135</v>
      </c>
      <c r="EW363" s="10" t="s">
        <v>271</v>
      </c>
      <c r="EX363" s="9" t="s">
        <v>520</v>
      </c>
      <c r="EY363" s="11" t="s">
        <v>361</v>
      </c>
      <c r="EZ363" s="9" t="s">
        <v>1441</v>
      </c>
      <c r="FA363" s="11" t="s">
        <v>360</v>
      </c>
      <c r="FR363" s="16" t="str">
        <f t="shared" si="106"/>
        <v>RJ</v>
      </c>
      <c r="FS363" s="11" t="s">
        <v>1113</v>
      </c>
      <c r="FT363" s="9" t="s">
        <v>276</v>
      </c>
      <c r="FU363" s="11" t="s">
        <v>276</v>
      </c>
      <c r="FV363" s="9" t="s">
        <v>193</v>
      </c>
      <c r="GD363" s="9" t="s">
        <v>209</v>
      </c>
      <c r="GF363" s="9"/>
      <c r="GH363" s="9"/>
      <c r="GI363" s="11" t="s">
        <v>135</v>
      </c>
      <c r="GP363" s="12"/>
      <c r="GQ363" s="22" t="str">
        <f t="shared" si="107"/>
        <v>OK</v>
      </c>
      <c r="GZ363" s="9" t="s">
        <v>134</v>
      </c>
      <c r="HA363" s="11" t="s">
        <v>161</v>
      </c>
      <c r="HB363" s="9" t="s">
        <v>1441</v>
      </c>
      <c r="HE363" s="21"/>
      <c r="HF363" s="17" t="str">
        <f t="shared" si="108"/>
        <v>OK</v>
      </c>
      <c r="HH363" s="9" t="s">
        <v>447</v>
      </c>
      <c r="HM363" s="21"/>
      <c r="HN363" s="17" t="str">
        <f t="shared" si="109"/>
        <v>OK</v>
      </c>
      <c r="HQ363" s="11" t="s">
        <v>135</v>
      </c>
      <c r="HY363" s="19" t="str">
        <f t="shared" si="110"/>
        <v>OK</v>
      </c>
      <c r="HZ363" s="9" t="s">
        <v>135</v>
      </c>
      <c r="IF363" s="23">
        <v>41874</v>
      </c>
      <c r="IG363" s="23">
        <v>41876</v>
      </c>
      <c r="IH363" s="23"/>
      <c r="II363" s="23">
        <v>41887</v>
      </c>
      <c r="IJ363" s="23">
        <v>41912</v>
      </c>
      <c r="IK363" s="23">
        <v>41915</v>
      </c>
    </row>
    <row r="364" spans="1:245" x14ac:dyDescent="0.25">
      <c r="A364" s="8" t="s">
        <v>1470</v>
      </c>
      <c r="B364" s="9" t="s">
        <v>73</v>
      </c>
      <c r="C364" s="55">
        <v>3304557</v>
      </c>
      <c r="D364" s="9" t="s">
        <v>520</v>
      </c>
      <c r="E364" s="10" t="s">
        <v>89</v>
      </c>
      <c r="AH364" s="33">
        <f t="shared" si="103"/>
        <v>1</v>
      </c>
      <c r="AI364" s="11" t="s">
        <v>2167</v>
      </c>
      <c r="AJ364" s="9" t="s">
        <v>83</v>
      </c>
      <c r="AK364" s="11" t="s">
        <v>97</v>
      </c>
      <c r="AL364" s="9" t="s">
        <v>415</v>
      </c>
      <c r="AM364" s="11" t="s">
        <v>1420</v>
      </c>
      <c r="BM364" s="34">
        <f t="shared" si="112"/>
        <v>1</v>
      </c>
      <c r="BN364" s="9" t="s">
        <v>104</v>
      </c>
      <c r="BO364" s="11" t="s">
        <v>113</v>
      </c>
      <c r="BP364" s="9" t="s">
        <v>387</v>
      </c>
      <c r="BQ364" s="11" t="s">
        <v>135</v>
      </c>
      <c r="BR364" s="9" t="s">
        <v>135</v>
      </c>
      <c r="CC364" s="11" t="s">
        <v>145</v>
      </c>
      <c r="CD364" s="9" t="s">
        <v>135</v>
      </c>
      <c r="CE364" s="20"/>
      <c r="CF364" s="16">
        <f t="shared" si="100"/>
        <v>0</v>
      </c>
      <c r="CG364" s="20"/>
      <c r="CH364" s="16">
        <f t="shared" si="104"/>
        <v>0</v>
      </c>
      <c r="CI364" s="20"/>
      <c r="CJ364" s="16">
        <f t="shared" si="105"/>
        <v>0</v>
      </c>
      <c r="CK364" s="11" t="s">
        <v>1484</v>
      </c>
      <c r="CL364" s="9" t="s">
        <v>336</v>
      </c>
      <c r="CT364" s="12"/>
      <c r="CW364" s="67"/>
      <c r="DC364" s="11" t="s">
        <v>334</v>
      </c>
      <c r="DD364" s="9" t="s">
        <v>193</v>
      </c>
      <c r="DH364" s="9" t="s">
        <v>227</v>
      </c>
      <c r="DI364" s="11" t="s">
        <v>135</v>
      </c>
      <c r="DP364" s="12"/>
      <c r="DQ364" s="35" t="str">
        <f t="shared" si="111"/>
        <v>OK</v>
      </c>
      <c r="DZ364" s="9" t="s">
        <v>134</v>
      </c>
      <c r="EA364" s="11" t="s">
        <v>160</v>
      </c>
      <c r="EB364" s="9" t="s">
        <v>2167</v>
      </c>
      <c r="EE364" s="21">
        <v>10000</v>
      </c>
      <c r="EF364" s="9" t="s">
        <v>446</v>
      </c>
      <c r="EL364" s="12"/>
      <c r="EO364" s="11" t="s">
        <v>135</v>
      </c>
      <c r="EW364" s="10" t="s">
        <v>269</v>
      </c>
      <c r="EX364" s="9" t="s">
        <v>2167</v>
      </c>
      <c r="EY364" s="11" t="s">
        <v>361</v>
      </c>
      <c r="EZ364" s="9" t="s">
        <v>520</v>
      </c>
      <c r="FA364" s="11" t="s">
        <v>360</v>
      </c>
      <c r="FR364" s="16" t="str">
        <f t="shared" si="106"/>
        <v>RJ</v>
      </c>
      <c r="FS364" s="11" t="s">
        <v>1115</v>
      </c>
      <c r="FT364" s="9" t="s">
        <v>276</v>
      </c>
      <c r="FU364" s="11" t="s">
        <v>276</v>
      </c>
      <c r="FV364" s="9" t="s">
        <v>193</v>
      </c>
      <c r="GD364" s="9" t="s">
        <v>209</v>
      </c>
      <c r="GE364" s="11" t="s">
        <v>193</v>
      </c>
      <c r="GF364" s="9"/>
      <c r="GH364" s="9"/>
      <c r="GI364" s="11" t="s">
        <v>135</v>
      </c>
      <c r="GP364" s="12"/>
      <c r="GQ364" s="22" t="str">
        <f t="shared" si="107"/>
        <v>OK</v>
      </c>
      <c r="GZ364" s="9" t="s">
        <v>134</v>
      </c>
      <c r="HA364" s="11" t="s">
        <v>160</v>
      </c>
      <c r="HB364" s="9" t="s">
        <v>2167</v>
      </c>
      <c r="HE364" s="21">
        <v>10000</v>
      </c>
      <c r="HF364" s="17" t="str">
        <f t="shared" si="108"/>
        <v>OK</v>
      </c>
      <c r="HG364" s="11" t="s">
        <v>446</v>
      </c>
      <c r="HM364" s="21"/>
      <c r="HN364" s="17" t="str">
        <f t="shared" si="109"/>
        <v>OK</v>
      </c>
      <c r="HQ364" s="11" t="s">
        <v>135</v>
      </c>
      <c r="HY364" s="19" t="str">
        <f t="shared" si="110"/>
        <v>OK</v>
      </c>
      <c r="HZ364" s="9" t="s">
        <v>134</v>
      </c>
      <c r="IA364" s="11" t="s">
        <v>270</v>
      </c>
      <c r="IB364" s="9" t="s">
        <v>1331</v>
      </c>
      <c r="ID364" s="9" t="s">
        <v>209</v>
      </c>
      <c r="IE364" s="11" t="s">
        <v>135</v>
      </c>
      <c r="IF364" s="23">
        <v>41875</v>
      </c>
      <c r="IG364" s="23">
        <v>41877</v>
      </c>
      <c r="IH364" s="23"/>
      <c r="II364" s="23">
        <v>41892</v>
      </c>
      <c r="IJ364" s="23">
        <v>41912</v>
      </c>
      <c r="IK364" s="23"/>
    </row>
    <row r="365" spans="1:245" x14ac:dyDescent="0.25">
      <c r="A365" s="8" t="s">
        <v>1471</v>
      </c>
      <c r="B365" s="9" t="s">
        <v>73</v>
      </c>
      <c r="C365" s="55">
        <v>3304557</v>
      </c>
      <c r="D365" s="9" t="s">
        <v>520</v>
      </c>
      <c r="E365" s="10" t="s">
        <v>89</v>
      </c>
      <c r="AH365" s="33">
        <f t="shared" si="103"/>
        <v>1</v>
      </c>
      <c r="AI365" s="11" t="s">
        <v>1477</v>
      </c>
      <c r="AJ365" s="9" t="s">
        <v>83</v>
      </c>
      <c r="AK365" s="11" t="s">
        <v>98</v>
      </c>
      <c r="AL365" s="9" t="s">
        <v>1478</v>
      </c>
      <c r="AM365" s="11" t="s">
        <v>1479</v>
      </c>
      <c r="BM365" s="34">
        <f t="shared" si="112"/>
        <v>1</v>
      </c>
      <c r="BN365" s="9" t="s">
        <v>104</v>
      </c>
      <c r="BO365" s="11" t="s">
        <v>113</v>
      </c>
      <c r="BP365" s="9" t="s">
        <v>387</v>
      </c>
      <c r="BQ365" s="11" t="s">
        <v>135</v>
      </c>
      <c r="BR365" s="9" t="s">
        <v>135</v>
      </c>
      <c r="CC365" s="11" t="s">
        <v>145</v>
      </c>
      <c r="CD365" s="9" t="s">
        <v>135</v>
      </c>
      <c r="CE365" s="20"/>
      <c r="CF365" s="16">
        <f t="shared" si="100"/>
        <v>0</v>
      </c>
      <c r="CG365" s="20"/>
      <c r="CH365" s="16">
        <f t="shared" si="104"/>
        <v>0</v>
      </c>
      <c r="CI365" s="20"/>
      <c r="CJ365" s="16">
        <f t="shared" si="105"/>
        <v>0</v>
      </c>
      <c r="CK365" s="11" t="s">
        <v>1485</v>
      </c>
      <c r="CL365" s="9" t="s">
        <v>336</v>
      </c>
      <c r="CT365" s="12"/>
      <c r="CW365" s="67"/>
      <c r="DC365" s="11" t="s">
        <v>334</v>
      </c>
      <c r="DD365" s="9" t="s">
        <v>193</v>
      </c>
      <c r="DH365" s="9" t="s">
        <v>227</v>
      </c>
      <c r="DI365" s="11" t="s">
        <v>135</v>
      </c>
      <c r="DP365" s="12"/>
      <c r="DQ365" s="35" t="str">
        <f t="shared" si="111"/>
        <v>OK</v>
      </c>
      <c r="DZ365" s="9" t="s">
        <v>134</v>
      </c>
      <c r="EA365" s="11" t="s">
        <v>161</v>
      </c>
      <c r="EE365" s="21"/>
      <c r="EG365" s="11" t="s">
        <v>446</v>
      </c>
      <c r="EL365" s="12"/>
      <c r="EO365" s="11" t="s">
        <v>135</v>
      </c>
      <c r="EW365" s="10" t="s">
        <v>271</v>
      </c>
      <c r="EX365" s="9" t="s">
        <v>520</v>
      </c>
      <c r="EY365" s="11" t="s">
        <v>361</v>
      </c>
      <c r="EZ365" s="9" t="s">
        <v>1477</v>
      </c>
      <c r="FA365" s="11" t="s">
        <v>360</v>
      </c>
      <c r="FR365" s="16" t="str">
        <f t="shared" si="106"/>
        <v>RJ</v>
      </c>
      <c r="FS365" s="11" t="s">
        <v>1116</v>
      </c>
      <c r="FT365" s="9" t="s">
        <v>276</v>
      </c>
      <c r="FU365" s="11" t="s">
        <v>276</v>
      </c>
      <c r="FV365" s="9" t="s">
        <v>193</v>
      </c>
      <c r="GD365" s="9" t="s">
        <v>209</v>
      </c>
      <c r="GE365" s="11" t="s">
        <v>193</v>
      </c>
      <c r="GF365" s="9"/>
      <c r="GH365" s="9"/>
      <c r="GI365" s="11" t="s">
        <v>135</v>
      </c>
      <c r="GP365" s="12"/>
      <c r="GQ365" s="22" t="str">
        <f t="shared" si="107"/>
        <v>OK</v>
      </c>
      <c r="GZ365" s="9" t="s">
        <v>134</v>
      </c>
      <c r="HA365" s="11" t="s">
        <v>161</v>
      </c>
      <c r="HE365" s="21"/>
      <c r="HF365" s="17" t="str">
        <f t="shared" si="108"/>
        <v>OK</v>
      </c>
      <c r="HH365" s="9" t="s">
        <v>446</v>
      </c>
      <c r="HM365" s="21"/>
      <c r="HN365" s="17" t="str">
        <f t="shared" si="109"/>
        <v>OK</v>
      </c>
      <c r="HQ365" s="11" t="s">
        <v>135</v>
      </c>
      <c r="HY365" s="19" t="str">
        <f t="shared" si="110"/>
        <v>OK</v>
      </c>
      <c r="HZ365" s="9" t="s">
        <v>134</v>
      </c>
      <c r="IA365" s="11" t="s">
        <v>270</v>
      </c>
      <c r="IB365" s="9" t="s">
        <v>1331</v>
      </c>
      <c r="ID365" s="9" t="s">
        <v>209</v>
      </c>
      <c r="IE365" s="11" t="s">
        <v>134</v>
      </c>
      <c r="IF365" s="23">
        <v>41878</v>
      </c>
      <c r="IG365" s="23">
        <v>41879</v>
      </c>
      <c r="IH365" s="23"/>
      <c r="II365" s="23">
        <v>41892</v>
      </c>
      <c r="IJ365" s="23">
        <v>41912</v>
      </c>
      <c r="IK365" s="23">
        <v>42222</v>
      </c>
    </row>
    <row r="366" spans="1:245" x14ac:dyDescent="0.25">
      <c r="A366" s="8" t="s">
        <v>1472</v>
      </c>
      <c r="B366" s="9" t="s">
        <v>73</v>
      </c>
      <c r="C366" s="55">
        <v>3304557</v>
      </c>
      <c r="D366" s="9" t="s">
        <v>1077</v>
      </c>
      <c r="E366" s="10" t="s">
        <v>85</v>
      </c>
      <c r="AH366" s="33">
        <f t="shared" si="103"/>
        <v>1</v>
      </c>
      <c r="AI366" s="11" t="s">
        <v>113</v>
      </c>
      <c r="AJ366" s="9" t="s">
        <v>86</v>
      </c>
      <c r="BM366" s="34">
        <f t="shared" si="112"/>
        <v>1</v>
      </c>
      <c r="BN366" s="9" t="s">
        <v>104</v>
      </c>
      <c r="BO366" s="11" t="s">
        <v>113</v>
      </c>
      <c r="BP366" s="9" t="s">
        <v>388</v>
      </c>
      <c r="BQ366" s="11" t="s">
        <v>135</v>
      </c>
      <c r="BR366" s="9" t="s">
        <v>135</v>
      </c>
      <c r="CC366" s="11" t="s">
        <v>145</v>
      </c>
      <c r="CD366" s="9" t="s">
        <v>135</v>
      </c>
      <c r="CE366" s="20"/>
      <c r="CF366" s="16">
        <f t="shared" si="100"/>
        <v>0</v>
      </c>
      <c r="CG366" s="20"/>
      <c r="CH366" s="16">
        <f t="shared" si="104"/>
        <v>0</v>
      </c>
      <c r="CI366" s="20"/>
      <c r="CJ366" s="16">
        <f t="shared" si="105"/>
        <v>0</v>
      </c>
      <c r="CK366" s="11" t="s">
        <v>1486</v>
      </c>
      <c r="CL366" s="9" t="s">
        <v>334</v>
      </c>
      <c r="CM366" s="11" t="s">
        <v>134</v>
      </c>
      <c r="CN366" s="9" t="s">
        <v>160</v>
      </c>
      <c r="CO366" s="11">
        <v>24</v>
      </c>
      <c r="CP366" s="9" t="s">
        <v>113</v>
      </c>
      <c r="CS366" s="11" t="s">
        <v>134</v>
      </c>
      <c r="CT366" s="12">
        <v>5000</v>
      </c>
      <c r="CU366" s="11" t="s">
        <v>174</v>
      </c>
      <c r="CW366" s="67" t="s">
        <v>2057</v>
      </c>
      <c r="CX366" s="9" t="s">
        <v>445</v>
      </c>
      <c r="DC366" s="11" t="s">
        <v>334</v>
      </c>
      <c r="DD366" s="9" t="s">
        <v>193</v>
      </c>
      <c r="DH366" s="9" t="s">
        <v>209</v>
      </c>
      <c r="DI366" s="11" t="s">
        <v>134</v>
      </c>
      <c r="DJ366" s="9" t="s">
        <v>160</v>
      </c>
      <c r="DK366" s="11">
        <v>24</v>
      </c>
      <c r="DL366" s="9" t="s">
        <v>113</v>
      </c>
      <c r="DO366" s="11" t="s">
        <v>134</v>
      </c>
      <c r="DP366" s="12">
        <v>5000</v>
      </c>
      <c r="DQ366" s="35" t="str">
        <f t="shared" si="111"/>
        <v>OK</v>
      </c>
      <c r="DR366" s="9" t="s">
        <v>174</v>
      </c>
      <c r="DT366" s="9" t="s">
        <v>2057</v>
      </c>
      <c r="DU366" s="11" t="s">
        <v>445</v>
      </c>
      <c r="DZ366" s="9" t="s">
        <v>135</v>
      </c>
      <c r="EE366" s="21"/>
      <c r="EL366" s="12"/>
      <c r="EO366" s="11" t="s">
        <v>135</v>
      </c>
      <c r="EW366" s="10" t="s">
        <v>269</v>
      </c>
      <c r="EX366" s="9" t="s">
        <v>113</v>
      </c>
      <c r="EY366" s="11" t="s">
        <v>361</v>
      </c>
      <c r="EZ366" s="9" t="s">
        <v>1077</v>
      </c>
      <c r="FA366" s="11" t="s">
        <v>360</v>
      </c>
      <c r="FR366" s="16" t="str">
        <f t="shared" si="106"/>
        <v>RJ</v>
      </c>
      <c r="FS366" s="11" t="s">
        <v>1113</v>
      </c>
      <c r="FT366" s="9" t="s">
        <v>277</v>
      </c>
      <c r="FU366" s="11" t="s">
        <v>277</v>
      </c>
      <c r="FV366" s="9" t="s">
        <v>193</v>
      </c>
      <c r="GD366" s="9" t="s">
        <v>209</v>
      </c>
      <c r="GE366" s="11" t="s">
        <v>193</v>
      </c>
      <c r="GF366" s="9"/>
      <c r="GH366" s="9"/>
      <c r="GI366" s="11" t="s">
        <v>134</v>
      </c>
      <c r="GJ366" s="9" t="s">
        <v>160</v>
      </c>
      <c r="GK366" s="11">
        <v>24</v>
      </c>
      <c r="GL366" s="9" t="s">
        <v>113</v>
      </c>
      <c r="GO366" s="11" t="s">
        <v>134</v>
      </c>
      <c r="GP366" s="12">
        <v>5000</v>
      </c>
      <c r="GQ366" s="22" t="str">
        <f t="shared" si="107"/>
        <v>OK</v>
      </c>
      <c r="GR366" s="9" t="s">
        <v>174</v>
      </c>
      <c r="GT366" s="9" t="s">
        <v>2057</v>
      </c>
      <c r="GU366" s="11" t="s">
        <v>445</v>
      </c>
      <c r="GZ366" s="9" t="s">
        <v>135</v>
      </c>
      <c r="HE366" s="21"/>
      <c r="HF366" s="17" t="str">
        <f t="shared" si="108"/>
        <v>OK</v>
      </c>
      <c r="HM366" s="21"/>
      <c r="HN366" s="17" t="str">
        <f t="shared" si="109"/>
        <v>OK</v>
      </c>
      <c r="HQ366" s="11" t="s">
        <v>135</v>
      </c>
      <c r="HY366" s="19" t="str">
        <f t="shared" si="110"/>
        <v>OK</v>
      </c>
      <c r="HZ366" s="9" t="s">
        <v>134</v>
      </c>
      <c r="IA366" s="11" t="s">
        <v>270</v>
      </c>
      <c r="ID366" s="9" t="s">
        <v>209</v>
      </c>
      <c r="IE366" s="11" t="s">
        <v>134</v>
      </c>
      <c r="IF366" s="23">
        <v>41886</v>
      </c>
      <c r="IG366" s="23">
        <v>41887</v>
      </c>
      <c r="IH366" s="23">
        <v>41887</v>
      </c>
      <c r="II366" s="23">
        <v>41898</v>
      </c>
      <c r="IJ366" s="23">
        <v>41915</v>
      </c>
      <c r="IK366" s="23">
        <v>41918</v>
      </c>
    </row>
    <row r="367" spans="1:245" x14ac:dyDescent="0.25">
      <c r="A367" s="8" t="s">
        <v>1473</v>
      </c>
      <c r="B367" s="9" t="s">
        <v>73</v>
      </c>
      <c r="C367" s="55">
        <v>3304557</v>
      </c>
      <c r="D367" s="9" t="s">
        <v>520</v>
      </c>
      <c r="E367" s="10" t="s">
        <v>89</v>
      </c>
      <c r="AH367" s="33">
        <f t="shared" si="103"/>
        <v>1</v>
      </c>
      <c r="AI367" s="11" t="s">
        <v>1480</v>
      </c>
      <c r="AJ367" s="9" t="s">
        <v>90</v>
      </c>
      <c r="AO367" s="11" t="s">
        <v>1481</v>
      </c>
      <c r="AP367" s="9" t="s">
        <v>83</v>
      </c>
      <c r="AQ367" s="11" t="s">
        <v>98</v>
      </c>
      <c r="AR367" s="9" t="s">
        <v>504</v>
      </c>
      <c r="AS367" s="11" t="s">
        <v>1482</v>
      </c>
      <c r="BM367" s="34">
        <f t="shared" si="112"/>
        <v>2</v>
      </c>
      <c r="BN367" s="9" t="s">
        <v>107</v>
      </c>
      <c r="BP367" s="9" t="s">
        <v>119</v>
      </c>
      <c r="BQ367" s="11" t="s">
        <v>135</v>
      </c>
      <c r="BR367" s="9" t="s">
        <v>135</v>
      </c>
      <c r="CC367" s="11" t="s">
        <v>145</v>
      </c>
      <c r="CD367" s="9" t="s">
        <v>135</v>
      </c>
      <c r="CE367" s="20"/>
      <c r="CF367" s="16">
        <f t="shared" si="100"/>
        <v>0</v>
      </c>
      <c r="CG367" s="20"/>
      <c r="CH367" s="16">
        <f t="shared" ref="CH367:CH395" si="113">IF(ISBLANK(CG367),0,(VLOOKUP(CG367,$A$2:$CC$484,81,)))</f>
        <v>0</v>
      </c>
      <c r="CI367" s="20"/>
      <c r="CJ367" s="16">
        <f t="shared" ref="CJ367:CJ395" si="114">IF(ISBLANK(CI367),0,(VLOOKUP(CI367,$A$2:$CC$484,81,)))</f>
        <v>0</v>
      </c>
      <c r="CK367" s="11" t="s">
        <v>1487</v>
      </c>
      <c r="CL367" s="9" t="s">
        <v>334</v>
      </c>
      <c r="CM367" s="11" t="s">
        <v>134</v>
      </c>
      <c r="CN367" s="9" t="s">
        <v>161</v>
      </c>
      <c r="CT367" s="12"/>
      <c r="CW367" s="67"/>
      <c r="CZ367" s="9" t="s">
        <v>189</v>
      </c>
      <c r="DC367" s="11" t="s">
        <v>334</v>
      </c>
      <c r="DD367" s="9" t="s">
        <v>193</v>
      </c>
      <c r="DH367" s="9" t="s">
        <v>225</v>
      </c>
      <c r="DI367" s="11" t="s">
        <v>135</v>
      </c>
      <c r="DP367" s="12"/>
      <c r="DQ367" s="35" t="str">
        <f t="shared" si="111"/>
        <v>OK</v>
      </c>
      <c r="DZ367" s="9" t="s">
        <v>134</v>
      </c>
      <c r="EA367" s="11" t="s">
        <v>160</v>
      </c>
      <c r="EB367" s="9" t="s">
        <v>1480</v>
      </c>
      <c r="EC367" s="11" t="s">
        <v>1481</v>
      </c>
      <c r="EE367" s="21">
        <v>5320</v>
      </c>
      <c r="EF367" s="9" t="s">
        <v>189</v>
      </c>
      <c r="EL367" s="12"/>
      <c r="EO367" s="11" t="s">
        <v>135</v>
      </c>
      <c r="EW367" s="11" t="s">
        <v>269</v>
      </c>
      <c r="EX367" s="9" t="s">
        <v>1480</v>
      </c>
      <c r="EY367" s="11" t="s">
        <v>361</v>
      </c>
      <c r="EZ367" s="9" t="s">
        <v>1481</v>
      </c>
      <c r="FA367" s="11" t="s">
        <v>362</v>
      </c>
      <c r="FB367" s="9" t="s">
        <v>520</v>
      </c>
      <c r="FC367" s="11" t="s">
        <v>360</v>
      </c>
      <c r="FR367" s="16" t="str">
        <f t="shared" ref="FR367:FR395" si="115">B367</f>
        <v>RJ</v>
      </c>
      <c r="FS367" s="11" t="s">
        <v>1113</v>
      </c>
      <c r="FT367" s="9" t="s">
        <v>276</v>
      </c>
      <c r="FU367" s="11" t="s">
        <v>276</v>
      </c>
      <c r="FV367" s="9" t="s">
        <v>193</v>
      </c>
      <c r="GD367" s="9" t="s">
        <v>209</v>
      </c>
      <c r="GE367" s="11" t="s">
        <v>193</v>
      </c>
      <c r="GF367" s="9"/>
      <c r="GH367" s="9"/>
      <c r="GI367" s="11" t="s">
        <v>135</v>
      </c>
      <c r="GP367" s="12"/>
      <c r="GQ367" s="22" t="str">
        <f t="shared" ref="GQ367:GQ395" si="116">IF(OR((AND(GD367="Mantém",GP367=DP367)),GD367="Mantém - Ind.",GD367="Reforma Total", GD367="Parcial - Agrava",GD367="Parcial - Relaxa",GD367="Reverte",GD367="Inaplicável",GJ367="Indefere",GJ367=""),"OK","REVER")</f>
        <v>OK</v>
      </c>
      <c r="GZ367" s="9" t="s">
        <v>134</v>
      </c>
      <c r="HA367" s="11" t="s">
        <v>160</v>
      </c>
      <c r="HB367" s="9" t="s">
        <v>1480</v>
      </c>
      <c r="HC367" s="11" t="s">
        <v>1481</v>
      </c>
      <c r="HE367" s="21">
        <v>5320</v>
      </c>
      <c r="HF367" s="17" t="str">
        <f t="shared" ref="HF367:HF395" si="117">IF(OR((AND(GD367="Mantém",HE367=EE367)),GD367="Reverte",GD367="Inaplicável",HA367="Indefere",HA367=""),"OK","REVER")</f>
        <v>OK</v>
      </c>
      <c r="HG367" s="11" t="s">
        <v>189</v>
      </c>
      <c r="HM367" s="21"/>
      <c r="HN367" s="17" t="str">
        <f t="shared" ref="HN367:HN395" si="118">IF(OR((AND(GO367="Mantém",HM367=EM367)),GO367="Reverte",GO367="Inaplicável",HI367="Indefere",HI367=""),"OK","REVER")</f>
        <v>OK</v>
      </c>
      <c r="HQ367" s="11" t="s">
        <v>135</v>
      </c>
      <c r="HY367" s="19" t="str">
        <f t="shared" ref="HY367:HY395" si="119">IF(OR((AND(GD367="Mantém",HX367=EV367)),GD367="Reverte",GD367="Inaplicável",HR367="Indefere",HR367=""),"OK","REVER")</f>
        <v>OK</v>
      </c>
      <c r="HZ367" s="9" t="s">
        <v>134</v>
      </c>
      <c r="IA367" s="11" t="s">
        <v>270</v>
      </c>
      <c r="ID367" s="9" t="s">
        <v>209</v>
      </c>
      <c r="IE367" s="11" t="s">
        <v>134</v>
      </c>
      <c r="IF367" s="23">
        <v>41887</v>
      </c>
      <c r="IG367" s="23">
        <v>41890</v>
      </c>
      <c r="IH367" s="23">
        <v>41905</v>
      </c>
      <c r="II367" s="23">
        <v>41929</v>
      </c>
      <c r="IJ367" s="23">
        <v>41936</v>
      </c>
      <c r="IK367" s="23">
        <v>42138</v>
      </c>
    </row>
    <row r="368" spans="1:245" x14ac:dyDescent="0.25">
      <c r="A368" s="8" t="s">
        <v>1474</v>
      </c>
      <c r="B368" s="9" t="s">
        <v>73</v>
      </c>
      <c r="C368" s="55">
        <v>3304557</v>
      </c>
      <c r="D368" s="9" t="s">
        <v>520</v>
      </c>
      <c r="E368" s="10" t="s">
        <v>89</v>
      </c>
      <c r="AH368" s="33">
        <f t="shared" si="103"/>
        <v>1</v>
      </c>
      <c r="AI368" s="11" t="s">
        <v>1076</v>
      </c>
      <c r="AJ368" s="9" t="s">
        <v>83</v>
      </c>
      <c r="AK368" s="11" t="s">
        <v>95</v>
      </c>
      <c r="AL368" s="9" t="s">
        <v>72</v>
      </c>
      <c r="AM368" s="11" t="s">
        <v>1077</v>
      </c>
      <c r="BM368" s="34">
        <f t="shared" si="112"/>
        <v>1</v>
      </c>
      <c r="BN368" s="9" t="s">
        <v>104</v>
      </c>
      <c r="BO368" s="11" t="s">
        <v>113</v>
      </c>
      <c r="BP368" s="9" t="s">
        <v>391</v>
      </c>
      <c r="BQ368" s="11" t="s">
        <v>135</v>
      </c>
      <c r="BR368" s="9" t="s">
        <v>135</v>
      </c>
      <c r="CC368" s="11" t="s">
        <v>145</v>
      </c>
      <c r="CD368" s="9" t="s">
        <v>135</v>
      </c>
      <c r="CE368" s="8" t="s">
        <v>1476</v>
      </c>
      <c r="CF368" s="16" t="str">
        <f t="shared" si="100"/>
        <v>Representação</v>
      </c>
      <c r="CG368" s="20"/>
      <c r="CH368" s="16">
        <f t="shared" si="113"/>
        <v>0</v>
      </c>
      <c r="CI368" s="20"/>
      <c r="CJ368" s="16">
        <f t="shared" si="114"/>
        <v>0</v>
      </c>
      <c r="CK368" s="11" t="s">
        <v>1488</v>
      </c>
      <c r="CL368" s="9" t="s">
        <v>336</v>
      </c>
      <c r="CT368" s="12"/>
      <c r="CW368" s="67"/>
      <c r="DC368" s="11" t="s">
        <v>334</v>
      </c>
      <c r="DD368" s="9" t="s">
        <v>193</v>
      </c>
      <c r="DH368" s="9" t="s">
        <v>227</v>
      </c>
      <c r="DI368" s="11" t="s">
        <v>135</v>
      </c>
      <c r="DP368" s="12"/>
      <c r="DQ368" s="35" t="str">
        <f t="shared" si="111"/>
        <v>OK</v>
      </c>
      <c r="DZ368" s="9" t="s">
        <v>134</v>
      </c>
      <c r="EA368" s="11" t="s">
        <v>160</v>
      </c>
      <c r="EB368" s="9" t="s">
        <v>1076</v>
      </c>
      <c r="EE368" s="21">
        <v>5000</v>
      </c>
      <c r="EF368" s="9" t="s">
        <v>447</v>
      </c>
      <c r="EL368" s="12"/>
      <c r="EO368" s="11" t="s">
        <v>135</v>
      </c>
      <c r="EW368" s="10" t="s">
        <v>269</v>
      </c>
      <c r="EX368" s="9" t="s">
        <v>1076</v>
      </c>
      <c r="EY368" s="11" t="s">
        <v>361</v>
      </c>
      <c r="EZ368" s="9" t="s">
        <v>520</v>
      </c>
      <c r="FA368" s="11" t="s">
        <v>360</v>
      </c>
      <c r="FR368" s="16" t="str">
        <f t="shared" si="115"/>
        <v>RJ</v>
      </c>
      <c r="FS368" s="11" t="s">
        <v>1115</v>
      </c>
      <c r="FT368" s="9" t="s">
        <v>276</v>
      </c>
      <c r="FU368" s="11" t="s">
        <v>276</v>
      </c>
      <c r="FV368" s="9" t="s">
        <v>193</v>
      </c>
      <c r="GD368" s="9" t="s">
        <v>209</v>
      </c>
      <c r="GE368" s="11" t="s">
        <v>193</v>
      </c>
      <c r="GF368" s="9"/>
      <c r="GH368" s="9"/>
      <c r="GI368" s="11" t="s">
        <v>135</v>
      </c>
      <c r="GP368" s="12"/>
      <c r="GQ368" s="22" t="str">
        <f t="shared" si="116"/>
        <v>OK</v>
      </c>
      <c r="GZ368" s="9" t="s">
        <v>134</v>
      </c>
      <c r="HA368" s="11" t="s">
        <v>160</v>
      </c>
      <c r="HB368" s="9" t="s">
        <v>1076</v>
      </c>
      <c r="HE368" s="21">
        <v>5000</v>
      </c>
      <c r="HF368" s="17" t="str">
        <f t="shared" si="117"/>
        <v>OK</v>
      </c>
      <c r="HG368" s="11" t="s">
        <v>447</v>
      </c>
      <c r="HM368" s="21"/>
      <c r="HN368" s="17" t="str">
        <f t="shared" si="118"/>
        <v>OK</v>
      </c>
      <c r="HQ368" s="11" t="s">
        <v>135</v>
      </c>
      <c r="HY368" s="19" t="str">
        <f t="shared" si="119"/>
        <v>OK</v>
      </c>
      <c r="HZ368" s="9" t="s">
        <v>134</v>
      </c>
      <c r="IA368" s="11" t="s">
        <v>270</v>
      </c>
      <c r="IB368" s="9" t="s">
        <v>1331</v>
      </c>
      <c r="ID368" s="9" t="s">
        <v>209</v>
      </c>
      <c r="IE368" s="11" t="s">
        <v>134</v>
      </c>
      <c r="IF368" s="23">
        <v>41891</v>
      </c>
      <c r="IG368" s="23">
        <v>41892</v>
      </c>
      <c r="IH368" s="23"/>
      <c r="II368" s="23">
        <v>41914</v>
      </c>
      <c r="IJ368" s="23">
        <v>41933</v>
      </c>
      <c r="IK368" s="23">
        <v>42156</v>
      </c>
    </row>
    <row r="369" spans="1:245" x14ac:dyDescent="0.25">
      <c r="A369" s="8" t="s">
        <v>1475</v>
      </c>
      <c r="B369" s="9" t="s">
        <v>73</v>
      </c>
      <c r="C369" s="55">
        <v>3304557</v>
      </c>
      <c r="D369" s="9" t="s">
        <v>520</v>
      </c>
      <c r="E369" s="10" t="s">
        <v>89</v>
      </c>
      <c r="AH369" s="33">
        <f t="shared" si="103"/>
        <v>1</v>
      </c>
      <c r="AI369" s="11" t="s">
        <v>1483</v>
      </c>
      <c r="AJ369" s="9" t="s">
        <v>83</v>
      </c>
      <c r="AK369" s="11" t="s">
        <v>98</v>
      </c>
      <c r="AL369" s="9" t="s">
        <v>415</v>
      </c>
      <c r="AM369" s="11" t="s">
        <v>1420</v>
      </c>
      <c r="BM369" s="34">
        <f t="shared" si="112"/>
        <v>1</v>
      </c>
      <c r="BN369" s="9" t="s">
        <v>104</v>
      </c>
      <c r="BO369" s="11" t="s">
        <v>113</v>
      </c>
      <c r="BP369" s="9" t="s">
        <v>391</v>
      </c>
      <c r="BQ369" s="11" t="s">
        <v>135</v>
      </c>
      <c r="BR369" s="9" t="s">
        <v>135</v>
      </c>
      <c r="CC369" s="11" t="s">
        <v>145</v>
      </c>
      <c r="CD369" s="9" t="s">
        <v>135</v>
      </c>
      <c r="CE369" s="20"/>
      <c r="CF369" s="16">
        <f t="shared" si="100"/>
        <v>0</v>
      </c>
      <c r="CG369" s="20"/>
      <c r="CH369" s="16">
        <f t="shared" si="113"/>
        <v>0</v>
      </c>
      <c r="CI369" s="20"/>
      <c r="CJ369" s="16">
        <f t="shared" si="114"/>
        <v>0</v>
      </c>
      <c r="CK369" s="11" t="s">
        <v>1489</v>
      </c>
      <c r="CL369" s="9" t="s">
        <v>336</v>
      </c>
      <c r="CT369" s="12"/>
      <c r="CW369" s="67"/>
      <c r="DC369" s="11" t="s">
        <v>334</v>
      </c>
      <c r="DD369" s="9" t="s">
        <v>193</v>
      </c>
      <c r="DH369" s="9" t="s">
        <v>227</v>
      </c>
      <c r="DI369" s="11" t="s">
        <v>135</v>
      </c>
      <c r="DP369" s="12"/>
      <c r="DQ369" s="35" t="str">
        <f t="shared" si="111"/>
        <v>OK</v>
      </c>
      <c r="DZ369" s="9" t="s">
        <v>134</v>
      </c>
      <c r="EA369" s="11" t="s">
        <v>160</v>
      </c>
      <c r="EB369" s="9" t="s">
        <v>1491</v>
      </c>
      <c r="EE369" s="21">
        <v>5000</v>
      </c>
      <c r="EF369" s="9" t="s">
        <v>447</v>
      </c>
      <c r="EL369" s="12"/>
      <c r="EO369" s="11" t="s">
        <v>135</v>
      </c>
      <c r="EW369" s="10" t="s">
        <v>269</v>
      </c>
      <c r="EX369" s="9" t="s">
        <v>1491</v>
      </c>
      <c r="EY369" s="11" t="s">
        <v>361</v>
      </c>
      <c r="EZ369" s="9" t="s">
        <v>520</v>
      </c>
      <c r="FA369" s="11" t="s">
        <v>360</v>
      </c>
      <c r="FR369" s="16" t="str">
        <f t="shared" si="115"/>
        <v>RJ</v>
      </c>
      <c r="FS369" s="11" t="s">
        <v>1113</v>
      </c>
      <c r="FT369" s="9" t="s">
        <v>276</v>
      </c>
      <c r="FU369" s="11" t="s">
        <v>276</v>
      </c>
      <c r="FV369" s="9" t="s">
        <v>193</v>
      </c>
      <c r="GD369" s="9" t="s">
        <v>209</v>
      </c>
      <c r="GE369" s="11" t="s">
        <v>193</v>
      </c>
      <c r="GF369" s="9"/>
      <c r="GH369" s="9"/>
      <c r="GI369" s="11" t="s">
        <v>135</v>
      </c>
      <c r="GP369" s="12"/>
      <c r="GQ369" s="22" t="str">
        <f t="shared" si="116"/>
        <v>OK</v>
      </c>
      <c r="GZ369" s="9" t="s">
        <v>134</v>
      </c>
      <c r="HA369" s="11" t="s">
        <v>160</v>
      </c>
      <c r="HB369" s="9" t="s">
        <v>1491</v>
      </c>
      <c r="HE369" s="21">
        <v>5000</v>
      </c>
      <c r="HF369" s="17" t="str">
        <f t="shared" si="117"/>
        <v>OK</v>
      </c>
      <c r="HG369" s="11" t="s">
        <v>447</v>
      </c>
      <c r="HM369" s="21"/>
      <c r="HN369" s="17" t="str">
        <f t="shared" si="118"/>
        <v>OK</v>
      </c>
      <c r="HQ369" s="11" t="s">
        <v>135</v>
      </c>
      <c r="HY369" s="19" t="str">
        <f t="shared" si="119"/>
        <v>OK</v>
      </c>
      <c r="HZ369" s="9" t="s">
        <v>134</v>
      </c>
      <c r="IA369" s="11" t="s">
        <v>270</v>
      </c>
      <c r="ID369" s="9" t="s">
        <v>209</v>
      </c>
      <c r="IE369" s="11" t="s">
        <v>134</v>
      </c>
      <c r="IF369" s="23">
        <v>41897</v>
      </c>
      <c r="IG369" s="23">
        <v>41898</v>
      </c>
      <c r="IH369" s="23"/>
      <c r="II369" s="23">
        <v>41925</v>
      </c>
      <c r="IJ369" s="23">
        <v>41936</v>
      </c>
      <c r="IK369" s="23">
        <v>41962</v>
      </c>
    </row>
    <row r="370" spans="1:245" x14ac:dyDescent="0.25">
      <c r="A370" s="8" t="s">
        <v>1476</v>
      </c>
      <c r="B370" s="9" t="s">
        <v>73</v>
      </c>
      <c r="C370" s="55">
        <v>3304557</v>
      </c>
      <c r="D370" s="9" t="s">
        <v>1417</v>
      </c>
      <c r="E370" s="10" t="s">
        <v>84</v>
      </c>
      <c r="AH370" s="33">
        <f t="shared" si="103"/>
        <v>1</v>
      </c>
      <c r="AI370" s="11" t="s">
        <v>1076</v>
      </c>
      <c r="AJ370" s="9" t="s">
        <v>83</v>
      </c>
      <c r="AK370" s="11" t="s">
        <v>95</v>
      </c>
      <c r="AL370" s="9" t="s">
        <v>72</v>
      </c>
      <c r="AM370" s="11" t="s">
        <v>1077</v>
      </c>
      <c r="AO370" s="11" t="s">
        <v>113</v>
      </c>
      <c r="AP370" s="9" t="s">
        <v>86</v>
      </c>
      <c r="BM370" s="34">
        <f t="shared" si="112"/>
        <v>2</v>
      </c>
      <c r="BN370" s="9" t="s">
        <v>104</v>
      </c>
      <c r="BO370" s="11" t="s">
        <v>113</v>
      </c>
      <c r="BP370" s="9" t="s">
        <v>389</v>
      </c>
      <c r="BQ370" s="11" t="s">
        <v>135</v>
      </c>
      <c r="BR370" s="9" t="s">
        <v>135</v>
      </c>
      <c r="CC370" s="11" t="s">
        <v>145</v>
      </c>
      <c r="CD370" s="9" t="s">
        <v>134</v>
      </c>
      <c r="CE370" s="8" t="s">
        <v>1474</v>
      </c>
      <c r="CF370" s="16" t="str">
        <f t="shared" si="100"/>
        <v>Representação</v>
      </c>
      <c r="CG370" s="20"/>
      <c r="CH370" s="16">
        <f t="shared" si="113"/>
        <v>0</v>
      </c>
      <c r="CI370" s="20"/>
      <c r="CJ370" s="16">
        <f t="shared" si="114"/>
        <v>0</v>
      </c>
      <c r="CK370" s="11" t="s">
        <v>1490</v>
      </c>
      <c r="CL370" s="9" t="s">
        <v>334</v>
      </c>
      <c r="CM370" s="11" t="s">
        <v>134</v>
      </c>
      <c r="CN370" s="9" t="s">
        <v>161</v>
      </c>
      <c r="CT370" s="12"/>
      <c r="CW370" s="67"/>
      <c r="CZ370" s="9" t="s">
        <v>558</v>
      </c>
      <c r="DC370" s="11" t="s">
        <v>334</v>
      </c>
      <c r="DD370" s="9" t="s">
        <v>195</v>
      </c>
      <c r="DE370" s="11" t="s">
        <v>903</v>
      </c>
      <c r="DF370" s="9" t="s">
        <v>1076</v>
      </c>
      <c r="DH370" s="9" t="s">
        <v>209</v>
      </c>
      <c r="DI370" s="11" t="s">
        <v>135</v>
      </c>
      <c r="DP370" s="12"/>
      <c r="DQ370" s="35" t="str">
        <f t="shared" si="111"/>
        <v>OK</v>
      </c>
      <c r="DZ370" s="9" t="s">
        <v>134</v>
      </c>
      <c r="EA370" s="11" t="s">
        <v>160</v>
      </c>
      <c r="EB370" s="9" t="s">
        <v>113</v>
      </c>
      <c r="EE370" s="21">
        <v>30000</v>
      </c>
      <c r="EF370" s="9" t="s">
        <v>447</v>
      </c>
      <c r="EL370" s="12"/>
      <c r="EO370" s="11" t="s">
        <v>135</v>
      </c>
      <c r="EW370" s="10" t="s">
        <v>269</v>
      </c>
      <c r="EX370" s="9" t="s">
        <v>113</v>
      </c>
      <c r="EY370" s="11" t="s">
        <v>361</v>
      </c>
      <c r="EZ370" s="9" t="s">
        <v>1417</v>
      </c>
      <c r="FA370" s="11" t="s">
        <v>360</v>
      </c>
      <c r="FR370" s="16" t="str">
        <f t="shared" si="115"/>
        <v>RJ</v>
      </c>
      <c r="FS370" s="11" t="s">
        <v>1115</v>
      </c>
      <c r="FT370" s="9" t="s">
        <v>276</v>
      </c>
      <c r="FU370" s="11" t="s">
        <v>276</v>
      </c>
      <c r="FV370" s="9" t="s">
        <v>193</v>
      </c>
      <c r="GD370" s="9" t="s">
        <v>209</v>
      </c>
      <c r="GE370" s="11" t="s">
        <v>193</v>
      </c>
      <c r="GF370" s="9"/>
      <c r="GH370" s="9"/>
      <c r="GI370" s="11" t="s">
        <v>135</v>
      </c>
      <c r="GP370" s="12"/>
      <c r="GQ370" s="22" t="str">
        <f t="shared" si="116"/>
        <v>OK</v>
      </c>
      <c r="GZ370" s="9" t="s">
        <v>134</v>
      </c>
      <c r="HA370" s="11" t="s">
        <v>160</v>
      </c>
      <c r="HB370" s="9" t="s">
        <v>113</v>
      </c>
      <c r="HE370" s="21">
        <v>30000</v>
      </c>
      <c r="HF370" s="17" t="str">
        <f t="shared" si="117"/>
        <v>OK</v>
      </c>
      <c r="HG370" s="11" t="s">
        <v>447</v>
      </c>
      <c r="HM370" s="21"/>
      <c r="HN370" s="17" t="str">
        <f t="shared" si="118"/>
        <v>OK</v>
      </c>
      <c r="HQ370" s="11" t="s">
        <v>135</v>
      </c>
      <c r="HY370" s="19" t="str">
        <f t="shared" si="119"/>
        <v>OK</v>
      </c>
      <c r="HZ370" s="9" t="s">
        <v>134</v>
      </c>
      <c r="IA370" s="11" t="s">
        <v>272</v>
      </c>
      <c r="ID370" s="9" t="s">
        <v>209</v>
      </c>
      <c r="IE370" s="11" t="s">
        <v>134</v>
      </c>
      <c r="IF370" s="23">
        <v>41898</v>
      </c>
      <c r="IG370" s="23">
        <v>41899</v>
      </c>
      <c r="IH370" s="23">
        <v>41905</v>
      </c>
      <c r="II370" s="23">
        <v>41922</v>
      </c>
      <c r="IJ370" s="23">
        <v>41954</v>
      </c>
      <c r="IK370" s="23">
        <v>42025</v>
      </c>
    </row>
    <row r="371" spans="1:245" x14ac:dyDescent="0.25">
      <c r="A371" s="8">
        <v>7.715712014619E+16</v>
      </c>
      <c r="B371" s="9" t="s">
        <v>73</v>
      </c>
      <c r="C371" s="55">
        <v>3304557</v>
      </c>
      <c r="D371" s="9" t="s">
        <v>520</v>
      </c>
      <c r="E371" s="10" t="s">
        <v>89</v>
      </c>
      <c r="AH371" s="33">
        <f t="shared" si="103"/>
        <v>1</v>
      </c>
      <c r="AI371" s="11" t="s">
        <v>1507</v>
      </c>
      <c r="AJ371" s="9" t="s">
        <v>83</v>
      </c>
      <c r="AK371" s="11" t="s">
        <v>98</v>
      </c>
      <c r="AL371" s="9" t="s">
        <v>504</v>
      </c>
      <c r="AM371" s="11" t="s">
        <v>1482</v>
      </c>
      <c r="AO371" s="11" t="s">
        <v>1508</v>
      </c>
      <c r="AP371" s="9" t="s">
        <v>83</v>
      </c>
      <c r="AQ371" s="11" t="s">
        <v>97</v>
      </c>
      <c r="AR371" s="9" t="s">
        <v>504</v>
      </c>
      <c r="AS371" s="11" t="s">
        <v>1482</v>
      </c>
      <c r="BM371" s="34">
        <f t="shared" si="112"/>
        <v>2</v>
      </c>
      <c r="BN371" s="9" t="s">
        <v>104</v>
      </c>
      <c r="BO371" s="11" t="s">
        <v>113</v>
      </c>
      <c r="BP371" s="9" t="s">
        <v>391</v>
      </c>
      <c r="BQ371" s="11" t="s">
        <v>135</v>
      </c>
      <c r="BR371" s="9" t="s">
        <v>134</v>
      </c>
      <c r="CC371" s="11" t="s">
        <v>145</v>
      </c>
      <c r="CD371" s="9" t="s">
        <v>135</v>
      </c>
      <c r="CE371" s="20"/>
      <c r="CF371" s="16">
        <f t="shared" si="100"/>
        <v>0</v>
      </c>
      <c r="CG371" s="20"/>
      <c r="CH371" s="16">
        <f t="shared" si="113"/>
        <v>0</v>
      </c>
      <c r="CI371" s="20"/>
      <c r="CJ371" s="16">
        <f t="shared" si="114"/>
        <v>0</v>
      </c>
      <c r="CK371" s="11" t="s">
        <v>1517</v>
      </c>
      <c r="CL371" s="9" t="s">
        <v>336</v>
      </c>
      <c r="CT371" s="12"/>
      <c r="CW371" s="67"/>
      <c r="DC371" s="11" t="s">
        <v>334</v>
      </c>
      <c r="DD371" s="9" t="s">
        <v>193</v>
      </c>
      <c r="DH371" s="9" t="s">
        <v>227</v>
      </c>
      <c r="DI371" s="11" t="s">
        <v>135</v>
      </c>
      <c r="DP371" s="12"/>
      <c r="DQ371" s="35" t="str">
        <f t="shared" si="111"/>
        <v>OK</v>
      </c>
      <c r="DZ371" s="9" t="s">
        <v>134</v>
      </c>
      <c r="EA371" s="11" t="s">
        <v>161</v>
      </c>
      <c r="EE371" s="21"/>
      <c r="EG371" s="11" t="s">
        <v>447</v>
      </c>
      <c r="EL371" s="12"/>
      <c r="EO371" s="11" t="s">
        <v>135</v>
      </c>
      <c r="EW371" s="10" t="s">
        <v>269</v>
      </c>
      <c r="EX371" s="9" t="s">
        <v>520</v>
      </c>
      <c r="EY371" s="11" t="s">
        <v>361</v>
      </c>
      <c r="EZ371" s="9" t="s">
        <v>1507</v>
      </c>
      <c r="FA371" s="11" t="s">
        <v>360</v>
      </c>
      <c r="FB371" s="9" t="s">
        <v>1508</v>
      </c>
      <c r="FC371" s="11" t="s">
        <v>360</v>
      </c>
      <c r="FR371" s="16" t="str">
        <f t="shared" si="115"/>
        <v>RJ</v>
      </c>
      <c r="FS371" s="11" t="s">
        <v>1113</v>
      </c>
      <c r="FT371" s="9" t="s">
        <v>276</v>
      </c>
      <c r="FU371" s="11" t="s">
        <v>276</v>
      </c>
      <c r="FV371" s="9" t="s">
        <v>193</v>
      </c>
      <c r="GD371" s="9" t="s">
        <v>209</v>
      </c>
      <c r="GF371" s="9"/>
      <c r="GH371" s="9"/>
      <c r="GI371" s="11" t="s">
        <v>135</v>
      </c>
      <c r="GP371" s="12"/>
      <c r="GQ371" s="22" t="str">
        <f t="shared" si="116"/>
        <v>OK</v>
      </c>
      <c r="GZ371" s="9" t="s">
        <v>134</v>
      </c>
      <c r="HA371" s="11" t="s">
        <v>161</v>
      </c>
      <c r="HE371" s="21"/>
      <c r="HF371" s="17" t="str">
        <f t="shared" si="117"/>
        <v>OK</v>
      </c>
      <c r="HH371" s="9" t="s">
        <v>447</v>
      </c>
      <c r="HM371" s="21"/>
      <c r="HN371" s="17" t="str">
        <f t="shared" si="118"/>
        <v>OK</v>
      </c>
      <c r="HQ371" s="11" t="s">
        <v>135</v>
      </c>
      <c r="HY371" s="19" t="str">
        <f t="shared" si="119"/>
        <v>OK</v>
      </c>
      <c r="HZ371" s="9" t="s">
        <v>135</v>
      </c>
      <c r="IE371" s="11" t="s">
        <v>134</v>
      </c>
      <c r="IF371" s="23">
        <v>41912</v>
      </c>
      <c r="IG371" s="23">
        <v>41913</v>
      </c>
      <c r="IH371" s="23"/>
      <c r="II371" s="23">
        <v>41922</v>
      </c>
      <c r="IJ371" s="23">
        <v>41933</v>
      </c>
      <c r="IK371" s="23">
        <v>41936</v>
      </c>
    </row>
    <row r="372" spans="1:245" x14ac:dyDescent="0.25">
      <c r="A372" s="8">
        <v>6998220146220000</v>
      </c>
      <c r="B372" s="9" t="s">
        <v>74</v>
      </c>
      <c r="C372" s="55">
        <v>1100205</v>
      </c>
      <c r="D372" s="9" t="s">
        <v>520</v>
      </c>
      <c r="E372" s="10" t="s">
        <v>89</v>
      </c>
      <c r="AH372" s="33">
        <f t="shared" si="103"/>
        <v>1</v>
      </c>
      <c r="AI372" s="11" t="s">
        <v>1510</v>
      </c>
      <c r="AJ372" s="9" t="s">
        <v>83</v>
      </c>
      <c r="AK372" s="11" t="s">
        <v>98</v>
      </c>
      <c r="AL372" s="9" t="s">
        <v>488</v>
      </c>
      <c r="AM372" s="11" t="s">
        <v>1511</v>
      </c>
      <c r="AO372" s="10" t="s">
        <v>1512</v>
      </c>
      <c r="AP372" s="9" t="s">
        <v>88</v>
      </c>
      <c r="AU372" s="11" t="s">
        <v>1513</v>
      </c>
      <c r="AV372" s="9" t="s">
        <v>88</v>
      </c>
      <c r="BM372" s="34">
        <f t="shared" si="112"/>
        <v>3</v>
      </c>
      <c r="BN372" s="9" t="s">
        <v>106</v>
      </c>
      <c r="BP372" s="9" t="s">
        <v>119</v>
      </c>
      <c r="BQ372" s="11" t="s">
        <v>135</v>
      </c>
      <c r="BR372" s="9" t="s">
        <v>135</v>
      </c>
      <c r="CC372" s="11" t="s">
        <v>145</v>
      </c>
      <c r="CD372" s="9" t="s">
        <v>135</v>
      </c>
      <c r="CE372" s="20"/>
      <c r="CF372" s="16">
        <f t="shared" si="100"/>
        <v>0</v>
      </c>
      <c r="CG372" s="20"/>
      <c r="CH372" s="16">
        <f t="shared" si="113"/>
        <v>0</v>
      </c>
      <c r="CI372" s="20"/>
      <c r="CJ372" s="16">
        <f t="shared" si="114"/>
        <v>0</v>
      </c>
      <c r="CK372" s="11" t="s">
        <v>1518</v>
      </c>
      <c r="CL372" s="9" t="s">
        <v>336</v>
      </c>
      <c r="CT372" s="12"/>
      <c r="CW372" s="67"/>
      <c r="DC372" s="11" t="s">
        <v>334</v>
      </c>
      <c r="DD372" s="9" t="s">
        <v>193</v>
      </c>
      <c r="DH372" s="9" t="s">
        <v>227</v>
      </c>
      <c r="DI372" s="11" t="s">
        <v>135</v>
      </c>
      <c r="DP372" s="12"/>
      <c r="DQ372" s="35" t="str">
        <f t="shared" si="111"/>
        <v>OK</v>
      </c>
      <c r="DZ372" s="9" t="s">
        <v>134</v>
      </c>
      <c r="EA372" s="11" t="s">
        <v>161</v>
      </c>
      <c r="EE372" s="21"/>
      <c r="EG372" s="11" t="s">
        <v>446</v>
      </c>
      <c r="EL372" s="12"/>
      <c r="EO372" s="11" t="s">
        <v>135</v>
      </c>
      <c r="EW372" s="10" t="s">
        <v>269</v>
      </c>
      <c r="EX372" s="9" t="s">
        <v>520</v>
      </c>
      <c r="EY372" s="11" t="s">
        <v>361</v>
      </c>
      <c r="EZ372" s="9" t="s">
        <v>1510</v>
      </c>
      <c r="FA372" s="11" t="s">
        <v>360</v>
      </c>
      <c r="FB372" s="9" t="s">
        <v>1512</v>
      </c>
      <c r="FC372" s="11" t="s">
        <v>360</v>
      </c>
      <c r="FD372" s="9" t="s">
        <v>1513</v>
      </c>
      <c r="FE372" s="11" t="s">
        <v>360</v>
      </c>
      <c r="FR372" s="16" t="str">
        <f t="shared" si="115"/>
        <v>RO</v>
      </c>
      <c r="FS372" s="11" t="s">
        <v>1521</v>
      </c>
      <c r="FT372" s="9" t="s">
        <v>276</v>
      </c>
      <c r="FU372" s="11" t="s">
        <v>276</v>
      </c>
      <c r="FV372" s="9" t="s">
        <v>193</v>
      </c>
      <c r="GD372" s="9" t="s">
        <v>209</v>
      </c>
      <c r="GF372" s="9"/>
      <c r="GH372" s="9"/>
      <c r="GI372" s="11" t="s">
        <v>135</v>
      </c>
      <c r="GP372" s="12"/>
      <c r="GQ372" s="22" t="str">
        <f t="shared" si="116"/>
        <v>OK</v>
      </c>
      <c r="GZ372" s="9" t="s">
        <v>134</v>
      </c>
      <c r="HA372" s="11" t="s">
        <v>161</v>
      </c>
      <c r="HE372" s="21"/>
      <c r="HF372" s="17" t="str">
        <f t="shared" si="117"/>
        <v>OK</v>
      </c>
      <c r="HH372" s="9" t="s">
        <v>446</v>
      </c>
      <c r="HM372" s="21"/>
      <c r="HN372" s="17" t="str">
        <f t="shared" si="118"/>
        <v>OK</v>
      </c>
      <c r="HQ372" s="11" t="s">
        <v>135</v>
      </c>
      <c r="HY372" s="19" t="str">
        <f t="shared" si="119"/>
        <v>OK</v>
      </c>
      <c r="HZ372" s="9" t="s">
        <v>135</v>
      </c>
      <c r="IE372" s="11" t="s">
        <v>134</v>
      </c>
      <c r="IF372" s="23">
        <v>41835</v>
      </c>
      <c r="IG372" s="23">
        <v>41836</v>
      </c>
      <c r="IH372" s="23"/>
      <c r="II372" s="23">
        <v>41871</v>
      </c>
      <c r="IJ372" s="23">
        <v>41892</v>
      </c>
      <c r="IK372" s="23">
        <v>41907</v>
      </c>
    </row>
    <row r="373" spans="1:245" x14ac:dyDescent="0.25">
      <c r="A373" s="8">
        <v>7023720146220000</v>
      </c>
      <c r="B373" s="9" t="s">
        <v>74</v>
      </c>
      <c r="C373" s="55">
        <v>1100205</v>
      </c>
      <c r="D373" s="9" t="s">
        <v>520</v>
      </c>
      <c r="E373" s="10" t="s">
        <v>89</v>
      </c>
      <c r="AH373" s="33">
        <f t="shared" si="103"/>
        <v>1</v>
      </c>
      <c r="AI373" s="11" t="s">
        <v>1514</v>
      </c>
      <c r="AJ373" s="9" t="s">
        <v>83</v>
      </c>
      <c r="AK373" s="11" t="s">
        <v>98</v>
      </c>
      <c r="AL373" s="9" t="s">
        <v>1478</v>
      </c>
      <c r="AM373" s="11" t="s">
        <v>1515</v>
      </c>
      <c r="BM373" s="34">
        <f t="shared" si="112"/>
        <v>1</v>
      </c>
      <c r="BN373" s="9" t="s">
        <v>104</v>
      </c>
      <c r="BO373" s="11" t="s">
        <v>113</v>
      </c>
      <c r="BP373" s="9" t="s">
        <v>119</v>
      </c>
      <c r="BQ373" s="11" t="s">
        <v>135</v>
      </c>
      <c r="BR373" s="9" t="s">
        <v>135</v>
      </c>
      <c r="CC373" s="11" t="s">
        <v>145</v>
      </c>
      <c r="CD373" s="9" t="s">
        <v>135</v>
      </c>
      <c r="CE373" s="20"/>
      <c r="CF373" s="16">
        <f t="shared" si="100"/>
        <v>0</v>
      </c>
      <c r="CG373" s="20"/>
      <c r="CH373" s="16">
        <f t="shared" si="113"/>
        <v>0</v>
      </c>
      <c r="CI373" s="20"/>
      <c r="CJ373" s="16">
        <f t="shared" si="114"/>
        <v>0</v>
      </c>
      <c r="CK373" s="11" t="s">
        <v>1519</v>
      </c>
      <c r="CL373" s="9" t="s">
        <v>336</v>
      </c>
      <c r="CT373" s="12"/>
      <c r="CW373" s="67"/>
      <c r="DC373" s="11" t="s">
        <v>334</v>
      </c>
      <c r="DD373" s="9" t="s">
        <v>193</v>
      </c>
      <c r="DH373" s="9" t="s">
        <v>227</v>
      </c>
      <c r="DI373" s="11" t="s">
        <v>135</v>
      </c>
      <c r="DP373" s="12"/>
      <c r="DQ373" s="35" t="str">
        <f t="shared" si="111"/>
        <v>OK</v>
      </c>
      <c r="DZ373" s="9" t="s">
        <v>134</v>
      </c>
      <c r="EA373" s="11" t="s">
        <v>161</v>
      </c>
      <c r="EE373" s="21"/>
      <c r="EG373" s="11" t="s">
        <v>446</v>
      </c>
      <c r="EL373" s="12"/>
      <c r="EO373" s="11" t="s">
        <v>135</v>
      </c>
      <c r="EW373" s="10" t="s">
        <v>269</v>
      </c>
      <c r="EX373" s="9" t="s">
        <v>520</v>
      </c>
      <c r="EY373" s="11" t="s">
        <v>361</v>
      </c>
      <c r="EZ373" s="9" t="s">
        <v>1514</v>
      </c>
      <c r="FA373" s="11" t="s">
        <v>360</v>
      </c>
      <c r="FR373" s="16" t="str">
        <f t="shared" si="115"/>
        <v>RO</v>
      </c>
      <c r="FS373" s="11" t="s">
        <v>1522</v>
      </c>
      <c r="FT373" s="9" t="s">
        <v>276</v>
      </c>
      <c r="FU373" s="11" t="s">
        <v>276</v>
      </c>
      <c r="FV373" s="9" t="s">
        <v>193</v>
      </c>
      <c r="GD373" s="9" t="s">
        <v>209</v>
      </c>
      <c r="GF373" s="9"/>
      <c r="GH373" s="9"/>
      <c r="GI373" s="11" t="s">
        <v>135</v>
      </c>
      <c r="GP373" s="12"/>
      <c r="GQ373" s="22" t="str">
        <f t="shared" si="116"/>
        <v>OK</v>
      </c>
      <c r="GZ373" s="9" t="s">
        <v>134</v>
      </c>
      <c r="HA373" s="11" t="s">
        <v>161</v>
      </c>
      <c r="HE373" s="21"/>
      <c r="HF373" s="17" t="str">
        <f t="shared" si="117"/>
        <v>OK</v>
      </c>
      <c r="HH373" s="9" t="s">
        <v>446</v>
      </c>
      <c r="HM373" s="21"/>
      <c r="HN373" s="17" t="str">
        <f t="shared" si="118"/>
        <v>OK</v>
      </c>
      <c r="HQ373" s="11" t="s">
        <v>135</v>
      </c>
      <c r="HY373" s="19" t="str">
        <f t="shared" si="119"/>
        <v>OK</v>
      </c>
      <c r="HZ373" s="9" t="s">
        <v>135</v>
      </c>
      <c r="IE373" s="11" t="s">
        <v>134</v>
      </c>
      <c r="IF373" s="23">
        <v>41835</v>
      </c>
      <c r="IG373" s="23">
        <v>41836</v>
      </c>
      <c r="IH373" s="23"/>
      <c r="II373" s="23">
        <v>41843</v>
      </c>
      <c r="IJ373" s="23">
        <v>41856</v>
      </c>
      <c r="IK373" s="23">
        <v>41876</v>
      </c>
    </row>
    <row r="374" spans="1:245" x14ac:dyDescent="0.25">
      <c r="A374" s="8">
        <v>7032220146220000</v>
      </c>
      <c r="B374" s="9" t="s">
        <v>74</v>
      </c>
      <c r="C374" s="55">
        <v>1100205</v>
      </c>
      <c r="D374" s="9" t="s">
        <v>520</v>
      </c>
      <c r="E374" s="10" t="s">
        <v>89</v>
      </c>
      <c r="AH374" s="33">
        <f t="shared" si="103"/>
        <v>1</v>
      </c>
      <c r="AI374" s="11" t="s">
        <v>1516</v>
      </c>
      <c r="AJ374" s="9" t="s">
        <v>83</v>
      </c>
      <c r="AK374" s="11" t="s">
        <v>95</v>
      </c>
      <c r="AL374" s="9" t="s">
        <v>413</v>
      </c>
      <c r="AM374" s="11" t="s">
        <v>2089</v>
      </c>
      <c r="BM374" s="34">
        <f t="shared" si="112"/>
        <v>1</v>
      </c>
      <c r="BN374" s="9" t="s">
        <v>104</v>
      </c>
      <c r="BO374" s="11" t="s">
        <v>113</v>
      </c>
      <c r="BP374" s="9" t="s">
        <v>387</v>
      </c>
      <c r="BQ374" s="11" t="s">
        <v>135</v>
      </c>
      <c r="BR374" s="9" t="s">
        <v>135</v>
      </c>
      <c r="CC374" s="11" t="s">
        <v>145</v>
      </c>
      <c r="CD374" s="9" t="s">
        <v>135</v>
      </c>
      <c r="CE374" s="20"/>
      <c r="CF374" s="16">
        <f t="shared" si="100"/>
        <v>0</v>
      </c>
      <c r="CG374" s="20"/>
      <c r="CH374" s="16">
        <f t="shared" si="113"/>
        <v>0</v>
      </c>
      <c r="CI374" s="20"/>
      <c r="CJ374" s="16">
        <f t="shared" si="114"/>
        <v>0</v>
      </c>
      <c r="CK374" s="11" t="s">
        <v>1520</v>
      </c>
      <c r="CL374" s="9" t="s">
        <v>336</v>
      </c>
      <c r="CT374" s="12"/>
      <c r="CW374" s="67"/>
      <c r="DC374" s="11" t="s">
        <v>334</v>
      </c>
      <c r="DD374" s="9" t="s">
        <v>193</v>
      </c>
      <c r="DH374" s="9" t="s">
        <v>227</v>
      </c>
      <c r="DI374" s="11" t="s">
        <v>135</v>
      </c>
      <c r="DP374" s="12"/>
      <c r="DQ374" s="35" t="str">
        <f t="shared" si="111"/>
        <v>OK</v>
      </c>
      <c r="DZ374" s="9" t="s">
        <v>134</v>
      </c>
      <c r="EA374" s="11" t="s">
        <v>160</v>
      </c>
      <c r="EB374" s="9" t="s">
        <v>1516</v>
      </c>
      <c r="EE374" s="21">
        <v>5000</v>
      </c>
      <c r="EF374" s="9" t="s">
        <v>446</v>
      </c>
      <c r="EL374" s="12"/>
      <c r="EO374" s="11" t="s">
        <v>135</v>
      </c>
      <c r="EW374" s="10" t="s">
        <v>269</v>
      </c>
      <c r="EX374" s="9" t="s">
        <v>1516</v>
      </c>
      <c r="EY374" s="11" t="s">
        <v>361</v>
      </c>
      <c r="EZ374" s="9" t="s">
        <v>520</v>
      </c>
      <c r="FA374" s="11" t="s">
        <v>360</v>
      </c>
      <c r="FR374" s="16" t="str">
        <f t="shared" si="115"/>
        <v>RO</v>
      </c>
      <c r="FS374" s="11" t="s">
        <v>1521</v>
      </c>
      <c r="FT374" s="9" t="s">
        <v>276</v>
      </c>
      <c r="FU374" s="11" t="s">
        <v>276</v>
      </c>
      <c r="FV374" s="9" t="s">
        <v>193</v>
      </c>
      <c r="GD374" s="9" t="s">
        <v>209</v>
      </c>
      <c r="GF374" s="9"/>
      <c r="GH374" s="9"/>
      <c r="GI374" s="11" t="s">
        <v>135</v>
      </c>
      <c r="GP374" s="12"/>
      <c r="GQ374" s="22" t="str">
        <f t="shared" si="116"/>
        <v>OK</v>
      </c>
      <c r="GZ374" s="9" t="s">
        <v>134</v>
      </c>
      <c r="HA374" s="11" t="s">
        <v>160</v>
      </c>
      <c r="HB374" s="9" t="s">
        <v>1516</v>
      </c>
      <c r="HE374" s="21">
        <v>5000</v>
      </c>
      <c r="HF374" s="17" t="str">
        <f t="shared" si="117"/>
        <v>OK</v>
      </c>
      <c r="HG374" s="11" t="s">
        <v>446</v>
      </c>
      <c r="HM374" s="21"/>
      <c r="HN374" s="17" t="str">
        <f t="shared" si="118"/>
        <v>OK</v>
      </c>
      <c r="HQ374" s="11" t="s">
        <v>135</v>
      </c>
      <c r="HY374" s="19" t="str">
        <f t="shared" si="119"/>
        <v>OK</v>
      </c>
      <c r="HZ374" s="9" t="s">
        <v>134</v>
      </c>
      <c r="IA374" s="11" t="s">
        <v>270</v>
      </c>
      <c r="ID374" s="9" t="s">
        <v>209</v>
      </c>
      <c r="IE374" s="11" t="s">
        <v>134</v>
      </c>
      <c r="IF374" s="23">
        <v>41835</v>
      </c>
      <c r="IG374" s="23">
        <v>41836</v>
      </c>
      <c r="IH374" s="23"/>
      <c r="II374" s="23">
        <v>41839</v>
      </c>
      <c r="IJ374" s="23">
        <v>41848</v>
      </c>
      <c r="IK374" s="23">
        <v>42093</v>
      </c>
    </row>
    <row r="375" spans="1:245" x14ac:dyDescent="0.25">
      <c r="A375" s="8" t="s">
        <v>1540</v>
      </c>
      <c r="B375" s="9" t="s">
        <v>74</v>
      </c>
      <c r="C375" s="55">
        <v>1100205</v>
      </c>
      <c r="D375" s="9" t="s">
        <v>1561</v>
      </c>
      <c r="E375" s="10" t="s">
        <v>85</v>
      </c>
      <c r="AH375" s="33">
        <f t="shared" si="103"/>
        <v>1</v>
      </c>
      <c r="AI375" s="11" t="s">
        <v>113</v>
      </c>
      <c r="AJ375" s="9" t="s">
        <v>86</v>
      </c>
      <c r="AO375" s="11" t="s">
        <v>1562</v>
      </c>
      <c r="AP375" s="9" t="s">
        <v>90</v>
      </c>
      <c r="BM375" s="34">
        <f t="shared" si="112"/>
        <v>2</v>
      </c>
      <c r="BN375" s="9" t="s">
        <v>104</v>
      </c>
      <c r="BO375" s="11" t="s">
        <v>113</v>
      </c>
      <c r="BP375" s="9" t="s">
        <v>121</v>
      </c>
      <c r="BQ375" s="11" t="s">
        <v>135</v>
      </c>
      <c r="BR375" s="9" t="s">
        <v>135</v>
      </c>
      <c r="CC375" s="11" t="s">
        <v>145</v>
      </c>
      <c r="CD375" s="9" t="s">
        <v>135</v>
      </c>
      <c r="CE375" s="20"/>
      <c r="CF375" s="16">
        <f t="shared" ref="CF375:CF395" si="120">IF(ISBLANK(CE375),0,(VLOOKUP(CE375,$A$2:$CC$484,81,)))</f>
        <v>0</v>
      </c>
      <c r="CG375" s="20"/>
      <c r="CH375" s="16">
        <f t="shared" si="113"/>
        <v>0</v>
      </c>
      <c r="CI375" s="20"/>
      <c r="CJ375" s="16">
        <f t="shared" si="114"/>
        <v>0</v>
      </c>
      <c r="CK375" s="11" t="s">
        <v>1563</v>
      </c>
      <c r="CL375" s="9" t="s">
        <v>334</v>
      </c>
      <c r="CM375" s="11" t="s">
        <v>134</v>
      </c>
      <c r="CN375" s="9" t="s">
        <v>160</v>
      </c>
      <c r="CO375" s="11">
        <v>2</v>
      </c>
      <c r="CP375" s="9" t="s">
        <v>113</v>
      </c>
      <c r="CQ375" s="11" t="s">
        <v>1562</v>
      </c>
      <c r="CS375" s="11" t="s">
        <v>134</v>
      </c>
      <c r="CT375" s="12">
        <v>200</v>
      </c>
      <c r="CU375" s="11" t="s">
        <v>173</v>
      </c>
      <c r="CW375" s="67" t="s">
        <v>897</v>
      </c>
      <c r="DC375" s="11" t="s">
        <v>334</v>
      </c>
      <c r="DD375" s="9" t="s">
        <v>193</v>
      </c>
      <c r="DH375" s="9" t="s">
        <v>209</v>
      </c>
      <c r="DI375" s="11" t="s">
        <v>134</v>
      </c>
      <c r="DJ375" s="9" t="s">
        <v>160</v>
      </c>
      <c r="DK375" s="11">
        <v>2</v>
      </c>
      <c r="DL375" s="9" t="s">
        <v>113</v>
      </c>
      <c r="DM375" s="11" t="s">
        <v>1562</v>
      </c>
      <c r="DO375" s="11" t="s">
        <v>134</v>
      </c>
      <c r="DP375" s="12">
        <v>200</v>
      </c>
      <c r="DQ375" s="35" t="str">
        <f t="shared" si="111"/>
        <v>OK</v>
      </c>
      <c r="DR375" s="9" t="s">
        <v>173</v>
      </c>
      <c r="DT375" s="9" t="s">
        <v>190</v>
      </c>
      <c r="DZ375" s="9" t="s">
        <v>134</v>
      </c>
      <c r="EA375" s="11" t="s">
        <v>161</v>
      </c>
      <c r="EE375" s="21"/>
      <c r="EG375" s="11" t="s">
        <v>446</v>
      </c>
      <c r="EL375" s="12"/>
      <c r="EO375" s="11" t="s">
        <v>135</v>
      </c>
      <c r="EW375" s="10" t="s">
        <v>269</v>
      </c>
      <c r="EX375" s="9" t="s">
        <v>1562</v>
      </c>
      <c r="EY375" s="11" t="s">
        <v>361</v>
      </c>
      <c r="EZ375" s="9" t="s">
        <v>1561</v>
      </c>
      <c r="FA375" s="11" t="s">
        <v>360</v>
      </c>
      <c r="FR375" s="16" t="str">
        <f t="shared" si="115"/>
        <v>RO</v>
      </c>
      <c r="FS375" s="11" t="s">
        <v>1522</v>
      </c>
      <c r="FT375" s="9" t="s">
        <v>276</v>
      </c>
      <c r="FU375" s="11" t="s">
        <v>276</v>
      </c>
      <c r="FV375" s="9" t="s">
        <v>193</v>
      </c>
      <c r="GD375" s="9" t="s">
        <v>209</v>
      </c>
      <c r="GE375" s="11" t="s">
        <v>193</v>
      </c>
      <c r="GF375" s="9"/>
      <c r="GH375" s="9"/>
      <c r="GI375" s="11" t="s">
        <v>134</v>
      </c>
      <c r="GJ375" s="9" t="s">
        <v>160</v>
      </c>
      <c r="GK375" s="11">
        <v>2</v>
      </c>
      <c r="GL375" s="9" t="s">
        <v>113</v>
      </c>
      <c r="GM375" s="11" t="s">
        <v>1562</v>
      </c>
      <c r="GO375" s="11" t="s">
        <v>134</v>
      </c>
      <c r="GP375" s="12">
        <v>200</v>
      </c>
      <c r="GQ375" s="22" t="str">
        <f t="shared" si="116"/>
        <v>OK</v>
      </c>
      <c r="GR375" s="9" t="s">
        <v>173</v>
      </c>
      <c r="GT375" s="9" t="s">
        <v>190</v>
      </c>
      <c r="GZ375" s="9" t="s">
        <v>135</v>
      </c>
      <c r="HE375" s="21"/>
      <c r="HF375" s="17" t="str">
        <f t="shared" si="117"/>
        <v>OK</v>
      </c>
      <c r="HM375" s="21"/>
      <c r="HN375" s="17" t="str">
        <f t="shared" si="118"/>
        <v>OK</v>
      </c>
      <c r="HQ375" s="11" t="s">
        <v>135</v>
      </c>
      <c r="HY375" s="19" t="str">
        <f t="shared" si="119"/>
        <v>OK</v>
      </c>
      <c r="HZ375" s="9" t="s">
        <v>134</v>
      </c>
      <c r="IA375" s="11" t="s">
        <v>270</v>
      </c>
      <c r="ID375" s="9" t="s">
        <v>209</v>
      </c>
      <c r="IE375" s="11" t="s">
        <v>134</v>
      </c>
      <c r="IF375" s="23">
        <v>41838</v>
      </c>
      <c r="IG375" s="23">
        <v>41838</v>
      </c>
      <c r="IH375" s="23">
        <v>41838</v>
      </c>
      <c r="II375" s="23">
        <v>41847</v>
      </c>
      <c r="IJ375" s="23">
        <v>41864</v>
      </c>
      <c r="IK375" s="23">
        <v>42135</v>
      </c>
    </row>
    <row r="376" spans="1:245" x14ac:dyDescent="0.25">
      <c r="A376" s="8" t="s">
        <v>1541</v>
      </c>
      <c r="B376" s="9" t="s">
        <v>74</v>
      </c>
      <c r="C376" s="55">
        <v>1100205</v>
      </c>
      <c r="D376" s="9" t="s">
        <v>520</v>
      </c>
      <c r="E376" s="10" t="s">
        <v>89</v>
      </c>
      <c r="AH376" s="33">
        <f t="shared" si="103"/>
        <v>1</v>
      </c>
      <c r="AI376" s="11" t="s">
        <v>1565</v>
      </c>
      <c r="AJ376" s="9" t="s">
        <v>83</v>
      </c>
      <c r="AK376" s="11" t="s">
        <v>97</v>
      </c>
      <c r="AL376" s="9" t="s">
        <v>1566</v>
      </c>
      <c r="AM376" s="11" t="s">
        <v>1567</v>
      </c>
      <c r="BM376" s="34">
        <f t="shared" si="112"/>
        <v>1</v>
      </c>
      <c r="BN376" s="9" t="s">
        <v>104</v>
      </c>
      <c r="BO376" s="11" t="s">
        <v>113</v>
      </c>
      <c r="BP376" s="9" t="s">
        <v>120</v>
      </c>
      <c r="BQ376" s="11" t="s">
        <v>135</v>
      </c>
      <c r="BR376" s="9" t="s">
        <v>135</v>
      </c>
      <c r="CC376" s="11" t="s">
        <v>145</v>
      </c>
      <c r="CD376" s="9" t="s">
        <v>135</v>
      </c>
      <c r="CE376" s="20"/>
      <c r="CF376" s="16">
        <f t="shared" si="120"/>
        <v>0</v>
      </c>
      <c r="CG376" s="20"/>
      <c r="CH376" s="16">
        <f t="shared" si="113"/>
        <v>0</v>
      </c>
      <c r="CI376" s="20"/>
      <c r="CJ376" s="16">
        <f t="shared" si="114"/>
        <v>0</v>
      </c>
      <c r="CK376" s="11" t="s">
        <v>1564</v>
      </c>
      <c r="CL376" s="9" t="s">
        <v>336</v>
      </c>
      <c r="CT376" s="12"/>
      <c r="CW376" s="67"/>
      <c r="DC376" s="11" t="s">
        <v>334</v>
      </c>
      <c r="DD376" s="9" t="s">
        <v>193</v>
      </c>
      <c r="DH376" s="9" t="s">
        <v>227</v>
      </c>
      <c r="DI376" s="11" t="s">
        <v>135</v>
      </c>
      <c r="DP376" s="12"/>
      <c r="DQ376" s="35" t="str">
        <f t="shared" si="111"/>
        <v>OK</v>
      </c>
      <c r="DZ376" s="9" t="s">
        <v>134</v>
      </c>
      <c r="EA376" s="11" t="s">
        <v>161</v>
      </c>
      <c r="EE376" s="21"/>
      <c r="EG376" s="11" t="s">
        <v>446</v>
      </c>
      <c r="EL376" s="12"/>
      <c r="EO376" s="11" t="s">
        <v>135</v>
      </c>
      <c r="EW376" s="10" t="s">
        <v>269</v>
      </c>
      <c r="EX376" s="9" t="s">
        <v>520</v>
      </c>
      <c r="EY376" s="11" t="s">
        <v>361</v>
      </c>
      <c r="EZ376" s="9" t="s">
        <v>1565</v>
      </c>
      <c r="FA376" s="11" t="s">
        <v>360</v>
      </c>
      <c r="FR376" s="16" t="str">
        <f t="shared" si="115"/>
        <v>RO</v>
      </c>
      <c r="FS376" s="11" t="s">
        <v>1522</v>
      </c>
      <c r="FT376" s="9" t="s">
        <v>277</v>
      </c>
      <c r="FU376" s="11" t="s">
        <v>276</v>
      </c>
      <c r="FV376" s="9" t="s">
        <v>193</v>
      </c>
      <c r="GD376" s="9" t="s">
        <v>209</v>
      </c>
      <c r="GE376" s="11" t="s">
        <v>193</v>
      </c>
      <c r="GF376" s="9"/>
      <c r="GH376" s="9"/>
      <c r="GI376" s="11" t="s">
        <v>135</v>
      </c>
      <c r="GP376" s="12"/>
      <c r="GQ376" s="22" t="str">
        <f t="shared" si="116"/>
        <v>OK</v>
      </c>
      <c r="GZ376" s="9" t="s">
        <v>134</v>
      </c>
      <c r="HA376" s="11" t="s">
        <v>161</v>
      </c>
      <c r="HE376" s="21"/>
      <c r="HF376" s="17" t="str">
        <f t="shared" si="117"/>
        <v>OK</v>
      </c>
      <c r="HH376" s="9" t="s">
        <v>446</v>
      </c>
      <c r="HM376" s="21"/>
      <c r="HN376" s="17" t="str">
        <f t="shared" si="118"/>
        <v>OK</v>
      </c>
      <c r="HQ376" s="11" t="s">
        <v>135</v>
      </c>
      <c r="HY376" s="19" t="str">
        <f t="shared" si="119"/>
        <v>OK</v>
      </c>
      <c r="HZ376" s="9" t="s">
        <v>135</v>
      </c>
      <c r="IE376" s="11" t="s">
        <v>134</v>
      </c>
      <c r="IF376" s="23">
        <v>41841</v>
      </c>
      <c r="IG376" s="23">
        <v>41842</v>
      </c>
      <c r="IH376" s="23"/>
      <c r="II376" s="23">
        <v>41848</v>
      </c>
      <c r="IJ376" s="23">
        <v>41859</v>
      </c>
      <c r="IK376" s="23">
        <v>41872</v>
      </c>
    </row>
    <row r="377" spans="1:245" x14ac:dyDescent="0.25">
      <c r="A377" s="20" t="s">
        <v>1542</v>
      </c>
      <c r="B377" s="9" t="s">
        <v>74</v>
      </c>
      <c r="C377" s="55">
        <v>1100205</v>
      </c>
      <c r="D377" s="9" t="s">
        <v>1569</v>
      </c>
      <c r="E377" s="10" t="s">
        <v>85</v>
      </c>
      <c r="AH377" s="33">
        <f t="shared" si="103"/>
        <v>1</v>
      </c>
      <c r="AI377" s="11" t="s">
        <v>1570</v>
      </c>
      <c r="AJ377" s="9" t="s">
        <v>90</v>
      </c>
      <c r="AO377" s="11" t="s">
        <v>113</v>
      </c>
      <c r="AP377" s="9" t="s">
        <v>1571</v>
      </c>
      <c r="AU377" s="11" t="s">
        <v>1572</v>
      </c>
      <c r="AV377" s="9" t="s">
        <v>1320</v>
      </c>
      <c r="BM377" s="34">
        <f t="shared" si="112"/>
        <v>3</v>
      </c>
      <c r="BN377" s="9" t="s">
        <v>104</v>
      </c>
      <c r="BO377" s="11" t="s">
        <v>113</v>
      </c>
      <c r="BP377" s="9" t="s">
        <v>387</v>
      </c>
      <c r="BQ377" s="11" t="s">
        <v>135</v>
      </c>
      <c r="BR377" s="9" t="s">
        <v>135</v>
      </c>
      <c r="CC377" s="11" t="s">
        <v>145</v>
      </c>
      <c r="CD377" s="9" t="s">
        <v>134</v>
      </c>
      <c r="CE377" s="8" t="s">
        <v>1543</v>
      </c>
      <c r="CF377" s="16" t="str">
        <f t="shared" si="120"/>
        <v>Representação</v>
      </c>
      <c r="CG377" s="8" t="s">
        <v>1544</v>
      </c>
      <c r="CH377" s="16" t="str">
        <f t="shared" si="113"/>
        <v>Representação</v>
      </c>
      <c r="CI377" s="20"/>
      <c r="CJ377" s="16">
        <f t="shared" si="114"/>
        <v>0</v>
      </c>
      <c r="CK377" s="11" t="s">
        <v>1568</v>
      </c>
      <c r="CL377" s="9" t="s">
        <v>334</v>
      </c>
      <c r="CM377" s="11" t="s">
        <v>134</v>
      </c>
      <c r="CN377" s="9" t="s">
        <v>160</v>
      </c>
      <c r="CO377" s="11">
        <v>0</v>
      </c>
      <c r="CP377" s="9" t="s">
        <v>113</v>
      </c>
      <c r="CS377" s="11" t="s">
        <v>135</v>
      </c>
      <c r="CT377" s="12"/>
      <c r="CU377" s="11" t="s">
        <v>174</v>
      </c>
      <c r="CW377" s="67" t="s">
        <v>599</v>
      </c>
      <c r="DC377" s="11" t="s">
        <v>334</v>
      </c>
      <c r="DD377" s="9" t="s">
        <v>193</v>
      </c>
      <c r="DH377" s="9" t="s">
        <v>209</v>
      </c>
      <c r="DI377" s="11" t="s">
        <v>134</v>
      </c>
      <c r="DJ377" s="9" t="s">
        <v>160</v>
      </c>
      <c r="DK377" s="11">
        <v>0</v>
      </c>
      <c r="DL377" s="9" t="s">
        <v>113</v>
      </c>
      <c r="DO377" s="11" t="s">
        <v>135</v>
      </c>
      <c r="DP377" s="12"/>
      <c r="DQ377" s="35" t="str">
        <f t="shared" si="111"/>
        <v>OK</v>
      </c>
      <c r="DR377" s="9" t="s">
        <v>174</v>
      </c>
      <c r="DT377" s="9" t="s">
        <v>599</v>
      </c>
      <c r="DZ377" s="9" t="s">
        <v>134</v>
      </c>
      <c r="EA377" s="11" t="s">
        <v>160</v>
      </c>
      <c r="EB377" s="9" t="s">
        <v>1570</v>
      </c>
      <c r="EE377" s="21">
        <v>5000</v>
      </c>
      <c r="EF377" s="9" t="s">
        <v>973</v>
      </c>
      <c r="EL377" s="12"/>
      <c r="EO377" s="11" t="s">
        <v>135</v>
      </c>
      <c r="EW377" s="10" t="s">
        <v>269</v>
      </c>
      <c r="EX377" s="9" t="s">
        <v>1570</v>
      </c>
      <c r="EY377" s="11" t="s">
        <v>361</v>
      </c>
      <c r="EZ377" s="9" t="s">
        <v>1569</v>
      </c>
      <c r="FA377" s="11" t="s">
        <v>360</v>
      </c>
      <c r="FR377" s="16" t="str">
        <f t="shared" si="115"/>
        <v>RO</v>
      </c>
      <c r="FS377" s="11" t="s">
        <v>1522</v>
      </c>
      <c r="FT377" s="9" t="s">
        <v>276</v>
      </c>
      <c r="FU377" s="11" t="s">
        <v>276</v>
      </c>
      <c r="FV377" s="9" t="s">
        <v>193</v>
      </c>
      <c r="GD377" s="9" t="s">
        <v>209</v>
      </c>
      <c r="GE377" s="11" t="s">
        <v>193</v>
      </c>
      <c r="GF377" s="9"/>
      <c r="GH377" s="9"/>
      <c r="GI377" s="11" t="s">
        <v>134</v>
      </c>
      <c r="GJ377" s="9" t="s">
        <v>160</v>
      </c>
      <c r="GK377" s="11">
        <v>0</v>
      </c>
      <c r="GL377" s="9" t="s">
        <v>113</v>
      </c>
      <c r="GO377" s="11" t="s">
        <v>135</v>
      </c>
      <c r="GP377" s="12"/>
      <c r="GQ377" s="22" t="str">
        <f t="shared" si="116"/>
        <v>OK</v>
      </c>
      <c r="GR377" s="9" t="s">
        <v>174</v>
      </c>
      <c r="GT377" s="9" t="s">
        <v>599</v>
      </c>
      <c r="GZ377" s="9" t="s">
        <v>134</v>
      </c>
      <c r="HA377" s="11" t="s">
        <v>160</v>
      </c>
      <c r="HB377" s="9" t="s">
        <v>1570</v>
      </c>
      <c r="HE377" s="21">
        <v>5000</v>
      </c>
      <c r="HF377" s="17" t="str">
        <f t="shared" si="117"/>
        <v>OK</v>
      </c>
      <c r="HG377" s="11" t="s">
        <v>973</v>
      </c>
      <c r="HM377" s="21"/>
      <c r="HN377" s="17" t="str">
        <f t="shared" si="118"/>
        <v>OK</v>
      </c>
      <c r="HQ377" s="11" t="s">
        <v>135</v>
      </c>
      <c r="HY377" s="19" t="str">
        <f t="shared" si="119"/>
        <v>OK</v>
      </c>
      <c r="HZ377" s="9" t="s">
        <v>134</v>
      </c>
      <c r="IA377" s="11" t="s">
        <v>270</v>
      </c>
      <c r="ID377" s="9" t="s">
        <v>209</v>
      </c>
      <c r="IE377" s="11" t="s">
        <v>134</v>
      </c>
      <c r="IF377" s="23">
        <v>41844</v>
      </c>
      <c r="IG377" s="23">
        <v>41844</v>
      </c>
      <c r="IH377" s="23">
        <v>41861</v>
      </c>
      <c r="II377" s="23">
        <v>41877</v>
      </c>
      <c r="IJ377" s="23">
        <v>41893</v>
      </c>
      <c r="IK377" s="23">
        <v>41905</v>
      </c>
    </row>
    <row r="378" spans="1:245" x14ac:dyDescent="0.25">
      <c r="A378" s="20" t="s">
        <v>1543</v>
      </c>
      <c r="B378" s="9" t="s">
        <v>74</v>
      </c>
      <c r="C378" s="55">
        <v>1100205</v>
      </c>
      <c r="D378" s="9" t="s">
        <v>1569</v>
      </c>
      <c r="E378" s="10" t="s">
        <v>85</v>
      </c>
      <c r="AH378" s="33">
        <f t="shared" si="103"/>
        <v>1</v>
      </c>
      <c r="AI378" s="11" t="s">
        <v>1570</v>
      </c>
      <c r="AJ378" s="9" t="s">
        <v>90</v>
      </c>
      <c r="AO378" s="11" t="s">
        <v>113</v>
      </c>
      <c r="AP378" s="9" t="s">
        <v>1571</v>
      </c>
      <c r="AU378" s="11" t="s">
        <v>1574</v>
      </c>
      <c r="AV378" s="9" t="s">
        <v>1320</v>
      </c>
      <c r="BA378" s="11" t="s">
        <v>1575</v>
      </c>
      <c r="BB378" s="9" t="s">
        <v>83</v>
      </c>
      <c r="BC378" s="11" t="s">
        <v>98</v>
      </c>
      <c r="BD378" s="9" t="s">
        <v>509</v>
      </c>
      <c r="BG378" s="11" t="s">
        <v>1576</v>
      </c>
      <c r="BH378" s="9" t="s">
        <v>90</v>
      </c>
      <c r="BM378" s="34">
        <f t="shared" si="112"/>
        <v>5</v>
      </c>
      <c r="BN378" s="9" t="s">
        <v>104</v>
      </c>
      <c r="BO378" s="11" t="s">
        <v>113</v>
      </c>
      <c r="BP378" s="9" t="s">
        <v>387</v>
      </c>
      <c r="BQ378" s="11" t="s">
        <v>135</v>
      </c>
      <c r="BR378" s="9" t="s">
        <v>135</v>
      </c>
      <c r="CC378" s="11" t="s">
        <v>145</v>
      </c>
      <c r="CD378" s="9" t="s">
        <v>134</v>
      </c>
      <c r="CE378" s="8" t="s">
        <v>1542</v>
      </c>
      <c r="CF378" s="16" t="str">
        <f t="shared" si="120"/>
        <v>Representação</v>
      </c>
      <c r="CG378" s="8" t="s">
        <v>1544</v>
      </c>
      <c r="CH378" s="16" t="str">
        <f t="shared" si="113"/>
        <v>Representação</v>
      </c>
      <c r="CI378" s="20"/>
      <c r="CJ378" s="16">
        <f t="shared" si="114"/>
        <v>0</v>
      </c>
      <c r="CK378" s="11" t="s">
        <v>1573</v>
      </c>
      <c r="CL378" s="9" t="s">
        <v>334</v>
      </c>
      <c r="CM378" s="11" t="s">
        <v>134</v>
      </c>
      <c r="CN378" s="9" t="s">
        <v>160</v>
      </c>
      <c r="CO378" s="11">
        <v>6</v>
      </c>
      <c r="CP378" s="9" t="s">
        <v>113</v>
      </c>
      <c r="CS378" s="11" t="s">
        <v>134</v>
      </c>
      <c r="CT378" s="12">
        <v>200</v>
      </c>
      <c r="CU378" s="11" t="s">
        <v>174</v>
      </c>
      <c r="CW378" s="67" t="s">
        <v>599</v>
      </c>
      <c r="DC378" s="11" t="s">
        <v>334</v>
      </c>
      <c r="DD378" s="9" t="s">
        <v>193</v>
      </c>
      <c r="DH378" s="9" t="s">
        <v>209</v>
      </c>
      <c r="DI378" s="11" t="s">
        <v>134</v>
      </c>
      <c r="DJ378" s="9" t="s">
        <v>160</v>
      </c>
      <c r="DK378" s="11">
        <v>6</v>
      </c>
      <c r="DL378" s="9" t="s">
        <v>113</v>
      </c>
      <c r="DO378" s="11" t="s">
        <v>134</v>
      </c>
      <c r="DP378" s="12">
        <v>200</v>
      </c>
      <c r="DQ378" s="35" t="str">
        <f t="shared" si="111"/>
        <v>OK</v>
      </c>
      <c r="DR378" s="9" t="s">
        <v>174</v>
      </c>
      <c r="DT378" s="9" t="s">
        <v>599</v>
      </c>
      <c r="DZ378" s="9" t="s">
        <v>134</v>
      </c>
      <c r="EA378" s="11" t="s">
        <v>160</v>
      </c>
      <c r="EB378" s="9" t="s">
        <v>1570</v>
      </c>
      <c r="EE378" s="21">
        <v>5000</v>
      </c>
      <c r="EF378" s="9" t="s">
        <v>973</v>
      </c>
      <c r="EL378" s="12"/>
      <c r="EO378" s="11" t="s">
        <v>135</v>
      </c>
      <c r="EW378" s="10" t="s">
        <v>269</v>
      </c>
      <c r="EX378" s="9" t="s">
        <v>1570</v>
      </c>
      <c r="EY378" s="11" t="s">
        <v>361</v>
      </c>
      <c r="EZ378" s="9" t="s">
        <v>1569</v>
      </c>
      <c r="FA378" s="11" t="s">
        <v>360</v>
      </c>
      <c r="FR378" s="16" t="str">
        <f t="shared" si="115"/>
        <v>RO</v>
      </c>
      <c r="FS378" s="11" t="s">
        <v>1577</v>
      </c>
      <c r="FT378" s="9" t="s">
        <v>276</v>
      </c>
      <c r="FU378" s="11" t="s">
        <v>276</v>
      </c>
      <c r="FV378" s="9" t="s">
        <v>193</v>
      </c>
      <c r="GD378" s="9" t="s">
        <v>209</v>
      </c>
      <c r="GE378" s="11" t="s">
        <v>193</v>
      </c>
      <c r="GF378" s="9"/>
      <c r="GH378" s="9"/>
      <c r="GI378" s="11" t="s">
        <v>134</v>
      </c>
      <c r="GJ378" s="9" t="s">
        <v>160</v>
      </c>
      <c r="GK378" s="11">
        <v>6</v>
      </c>
      <c r="GL378" s="9" t="s">
        <v>113</v>
      </c>
      <c r="GO378" s="11" t="s">
        <v>134</v>
      </c>
      <c r="GP378" s="12">
        <v>200</v>
      </c>
      <c r="GQ378" s="22" t="str">
        <f t="shared" si="116"/>
        <v>OK</v>
      </c>
      <c r="GR378" s="9" t="s">
        <v>174</v>
      </c>
      <c r="GT378" s="9" t="s">
        <v>599</v>
      </c>
      <c r="GZ378" s="9" t="s">
        <v>134</v>
      </c>
      <c r="HA378" s="11" t="s">
        <v>160</v>
      </c>
      <c r="HB378" s="9" t="s">
        <v>1570</v>
      </c>
      <c r="HE378" s="21">
        <v>5000</v>
      </c>
      <c r="HF378" s="17" t="str">
        <f t="shared" si="117"/>
        <v>OK</v>
      </c>
      <c r="HG378" s="11" t="s">
        <v>973</v>
      </c>
      <c r="HM378" s="21"/>
      <c r="HN378" s="17" t="str">
        <f t="shared" si="118"/>
        <v>OK</v>
      </c>
      <c r="HQ378" s="11" t="s">
        <v>135</v>
      </c>
      <c r="HY378" s="19" t="str">
        <f t="shared" si="119"/>
        <v>OK</v>
      </c>
      <c r="HZ378" s="9" t="s">
        <v>135</v>
      </c>
      <c r="IE378" s="11" t="s">
        <v>134</v>
      </c>
      <c r="IF378" s="23">
        <v>41844</v>
      </c>
      <c r="IG378" s="23">
        <v>41844</v>
      </c>
      <c r="IH378" s="23">
        <v>41862</v>
      </c>
      <c r="II378" s="23">
        <v>41946</v>
      </c>
      <c r="IJ378" s="23">
        <v>41978</v>
      </c>
      <c r="IK378" s="23">
        <v>42025</v>
      </c>
    </row>
    <row r="379" spans="1:245" x14ac:dyDescent="0.25">
      <c r="A379" s="20" t="s">
        <v>1544</v>
      </c>
      <c r="B379" s="9" t="s">
        <v>74</v>
      </c>
      <c r="C379" s="55">
        <v>1100205</v>
      </c>
      <c r="D379" s="9" t="s">
        <v>1569</v>
      </c>
      <c r="E379" s="10" t="s">
        <v>85</v>
      </c>
      <c r="AH379" s="33">
        <f t="shared" si="103"/>
        <v>1</v>
      </c>
      <c r="AI379" s="11" t="s">
        <v>1570</v>
      </c>
      <c r="AJ379" s="9" t="s">
        <v>90</v>
      </c>
      <c r="AO379" s="11" t="s">
        <v>113</v>
      </c>
      <c r="AP379" s="9" t="s">
        <v>1571</v>
      </c>
      <c r="AU379" s="11" t="s">
        <v>1579</v>
      </c>
      <c r="AV379" s="9" t="s">
        <v>1320</v>
      </c>
      <c r="BM379" s="34">
        <f t="shared" si="112"/>
        <v>3</v>
      </c>
      <c r="BN379" s="9" t="s">
        <v>104</v>
      </c>
      <c r="BO379" s="11" t="s">
        <v>113</v>
      </c>
      <c r="BP379" s="9" t="s">
        <v>387</v>
      </c>
      <c r="BQ379" s="11" t="s">
        <v>135</v>
      </c>
      <c r="BR379" s="9" t="s">
        <v>135</v>
      </c>
      <c r="CC379" s="11" t="s">
        <v>145</v>
      </c>
      <c r="CD379" s="9" t="s">
        <v>134</v>
      </c>
      <c r="CE379" s="8" t="s">
        <v>1543</v>
      </c>
      <c r="CF379" s="16" t="str">
        <f t="shared" si="120"/>
        <v>Representação</v>
      </c>
      <c r="CG379" s="8" t="s">
        <v>1542</v>
      </c>
      <c r="CH379" s="16" t="str">
        <f t="shared" si="113"/>
        <v>Representação</v>
      </c>
      <c r="CI379" s="20"/>
      <c r="CJ379" s="16">
        <f t="shared" si="114"/>
        <v>0</v>
      </c>
      <c r="CK379" s="11" t="s">
        <v>1578</v>
      </c>
      <c r="CL379" s="9" t="s">
        <v>334</v>
      </c>
      <c r="CM379" s="11" t="s">
        <v>134</v>
      </c>
      <c r="CN379" s="9" t="s">
        <v>160</v>
      </c>
      <c r="CO379" s="11">
        <v>6</v>
      </c>
      <c r="CP379" s="9" t="s">
        <v>113</v>
      </c>
      <c r="CS379" s="11" t="s">
        <v>134</v>
      </c>
      <c r="CT379" s="12">
        <v>200</v>
      </c>
      <c r="CU379" s="11" t="s">
        <v>174</v>
      </c>
      <c r="CW379" s="67" t="s">
        <v>599</v>
      </c>
      <c r="DC379" s="11" t="s">
        <v>334</v>
      </c>
      <c r="DD379" s="9" t="s">
        <v>193</v>
      </c>
      <c r="DH379" s="9" t="s">
        <v>209</v>
      </c>
      <c r="DI379" s="11" t="s">
        <v>134</v>
      </c>
      <c r="DJ379" s="9" t="s">
        <v>160</v>
      </c>
      <c r="DK379" s="11">
        <v>6</v>
      </c>
      <c r="DL379" s="9" t="s">
        <v>113</v>
      </c>
      <c r="DO379" s="11" t="s">
        <v>134</v>
      </c>
      <c r="DP379" s="12">
        <v>200</v>
      </c>
      <c r="DQ379" s="35" t="str">
        <f t="shared" si="111"/>
        <v>OK</v>
      </c>
      <c r="DR379" s="9" t="s">
        <v>174</v>
      </c>
      <c r="DT379" s="9" t="s">
        <v>599</v>
      </c>
      <c r="DZ379" s="9" t="s">
        <v>134</v>
      </c>
      <c r="EA379" s="11" t="s">
        <v>160</v>
      </c>
      <c r="EB379" s="9" t="s">
        <v>1570</v>
      </c>
      <c r="EE379" s="21">
        <v>5000</v>
      </c>
      <c r="EF379" s="9" t="s">
        <v>973</v>
      </c>
      <c r="EL379" s="12"/>
      <c r="EO379" s="11" t="s">
        <v>135</v>
      </c>
      <c r="EW379" s="10" t="s">
        <v>269</v>
      </c>
      <c r="EX379" s="9" t="s">
        <v>1570</v>
      </c>
      <c r="EY379" s="11" t="s">
        <v>361</v>
      </c>
      <c r="EZ379" s="9" t="s">
        <v>1569</v>
      </c>
      <c r="FA379" s="11" t="s">
        <v>360</v>
      </c>
      <c r="FR379" s="16" t="str">
        <f t="shared" si="115"/>
        <v>RO</v>
      </c>
      <c r="FS379" s="11" t="s">
        <v>1521</v>
      </c>
      <c r="FU379" s="11" t="s">
        <v>276</v>
      </c>
      <c r="FV379" s="9" t="s">
        <v>194</v>
      </c>
      <c r="FW379" s="11" t="s">
        <v>284</v>
      </c>
      <c r="GF379" s="9"/>
      <c r="GH379" s="9"/>
      <c r="GP379" s="12"/>
      <c r="GQ379" s="22" t="str">
        <f t="shared" si="116"/>
        <v>OK</v>
      </c>
      <c r="HE379" s="21"/>
      <c r="HF379" s="17" t="str">
        <f t="shared" si="117"/>
        <v>OK</v>
      </c>
      <c r="HM379" s="21"/>
      <c r="HN379" s="17" t="str">
        <f t="shared" si="118"/>
        <v>OK</v>
      </c>
      <c r="HY379" s="19" t="str">
        <f t="shared" si="119"/>
        <v>OK</v>
      </c>
      <c r="HZ379" s="9" t="s">
        <v>135</v>
      </c>
      <c r="IE379" s="11" t="s">
        <v>134</v>
      </c>
      <c r="IF379" s="23">
        <v>41844</v>
      </c>
      <c r="IG379" s="23">
        <v>41844</v>
      </c>
      <c r="IH379" s="23">
        <v>41863</v>
      </c>
      <c r="II379" s="23">
        <v>41928</v>
      </c>
      <c r="IJ379" s="23">
        <v>41940</v>
      </c>
      <c r="IK379" s="23">
        <v>41946</v>
      </c>
    </row>
    <row r="380" spans="1:245" x14ac:dyDescent="0.25">
      <c r="A380" s="8" t="s">
        <v>1545</v>
      </c>
      <c r="B380" s="9" t="s">
        <v>74</v>
      </c>
      <c r="C380" s="55">
        <v>1100205</v>
      </c>
      <c r="D380" s="9" t="s">
        <v>1569</v>
      </c>
      <c r="E380" s="10" t="s">
        <v>85</v>
      </c>
      <c r="AH380" s="33">
        <f t="shared" si="103"/>
        <v>1</v>
      </c>
      <c r="AI380" s="11" t="s">
        <v>113</v>
      </c>
      <c r="AJ380" s="9" t="s">
        <v>86</v>
      </c>
      <c r="AO380" s="11" t="s">
        <v>1581</v>
      </c>
      <c r="AP380" s="9" t="s">
        <v>83</v>
      </c>
      <c r="AQ380" s="11" t="s">
        <v>95</v>
      </c>
      <c r="AR380" s="9" t="s">
        <v>415</v>
      </c>
      <c r="AS380" s="11" t="s">
        <v>1582</v>
      </c>
      <c r="AU380" s="11" t="s">
        <v>1582</v>
      </c>
      <c r="AV380" s="9" t="s">
        <v>85</v>
      </c>
      <c r="BM380" s="34">
        <f t="shared" si="112"/>
        <v>3</v>
      </c>
      <c r="BN380" s="9" t="s">
        <v>104</v>
      </c>
      <c r="BO380" s="11" t="s">
        <v>113</v>
      </c>
      <c r="BP380" s="9" t="s">
        <v>120</v>
      </c>
      <c r="BQ380" s="11" t="s">
        <v>135</v>
      </c>
      <c r="BR380" s="9" t="s">
        <v>135</v>
      </c>
      <c r="CC380" s="11" t="s">
        <v>145</v>
      </c>
      <c r="CD380" s="9" t="s">
        <v>135</v>
      </c>
      <c r="CE380" s="20"/>
      <c r="CF380" s="16">
        <f t="shared" si="120"/>
        <v>0</v>
      </c>
      <c r="CG380" s="20"/>
      <c r="CH380" s="16">
        <f t="shared" si="113"/>
        <v>0</v>
      </c>
      <c r="CI380" s="20"/>
      <c r="CJ380" s="16">
        <f t="shared" si="114"/>
        <v>0</v>
      </c>
      <c r="CK380" s="11" t="s">
        <v>1580</v>
      </c>
      <c r="CL380" s="9" t="s">
        <v>334</v>
      </c>
      <c r="CM380" s="11" t="s">
        <v>134</v>
      </c>
      <c r="CN380" s="9" t="s">
        <v>161</v>
      </c>
      <c r="CT380" s="12"/>
      <c r="CW380" s="67"/>
      <c r="CZ380" s="9" t="s">
        <v>1326</v>
      </c>
      <c r="DC380" s="11" t="s">
        <v>334</v>
      </c>
      <c r="DD380" s="9" t="s">
        <v>193</v>
      </c>
      <c r="DH380" s="9" t="s">
        <v>209</v>
      </c>
      <c r="DI380" s="11" t="s">
        <v>134</v>
      </c>
      <c r="DJ380" s="9" t="s">
        <v>161</v>
      </c>
      <c r="DP380" s="12"/>
      <c r="DQ380" s="35" t="str">
        <f t="shared" si="111"/>
        <v>OK</v>
      </c>
      <c r="DW380" s="11" t="s">
        <v>1326</v>
      </c>
      <c r="DZ380" s="9" t="s">
        <v>135</v>
      </c>
      <c r="EE380" s="21"/>
      <c r="EL380" s="12"/>
      <c r="EO380" s="11" t="s">
        <v>135</v>
      </c>
      <c r="EW380" s="11" t="s">
        <v>269</v>
      </c>
      <c r="EX380" s="9" t="s">
        <v>1569</v>
      </c>
      <c r="EY380" s="11" t="s">
        <v>361</v>
      </c>
      <c r="EZ380" s="9" t="s">
        <v>113</v>
      </c>
      <c r="FA380" s="11" t="s">
        <v>360</v>
      </c>
      <c r="FB380" s="9" t="s">
        <v>1581</v>
      </c>
      <c r="FC380" s="11" t="s">
        <v>360</v>
      </c>
      <c r="FD380" s="9" t="s">
        <v>1582</v>
      </c>
      <c r="FE380" s="11" t="s">
        <v>360</v>
      </c>
      <c r="FR380" s="16" t="str">
        <f t="shared" si="115"/>
        <v>RO</v>
      </c>
      <c r="FS380" s="11" t="s">
        <v>1521</v>
      </c>
      <c r="FT380" s="9" t="s">
        <v>276</v>
      </c>
      <c r="FU380" s="11" t="s">
        <v>276</v>
      </c>
      <c r="FV380" s="9" t="s">
        <v>193</v>
      </c>
      <c r="GD380" s="9" t="s">
        <v>209</v>
      </c>
      <c r="GE380" s="11" t="s">
        <v>193</v>
      </c>
      <c r="GF380" s="9"/>
      <c r="GH380" s="9"/>
      <c r="GI380" s="11" t="s">
        <v>134</v>
      </c>
      <c r="GJ380" s="9" t="s">
        <v>161</v>
      </c>
      <c r="GP380" s="12"/>
      <c r="GQ380" s="22" t="str">
        <f t="shared" si="116"/>
        <v>OK</v>
      </c>
      <c r="GW380" s="11" t="s">
        <v>1326</v>
      </c>
      <c r="GZ380" s="9" t="s">
        <v>135</v>
      </c>
      <c r="HE380" s="21"/>
      <c r="HF380" s="17" t="str">
        <f t="shared" si="117"/>
        <v>OK</v>
      </c>
      <c r="HM380" s="21"/>
      <c r="HN380" s="17" t="str">
        <f t="shared" si="118"/>
        <v>OK</v>
      </c>
      <c r="HQ380" s="11" t="s">
        <v>135</v>
      </c>
      <c r="HY380" s="19" t="str">
        <f t="shared" si="119"/>
        <v>OK</v>
      </c>
      <c r="HZ380" s="9" t="s">
        <v>134</v>
      </c>
      <c r="IA380" s="11" t="s">
        <v>272</v>
      </c>
      <c r="ID380" s="9" t="s">
        <v>209</v>
      </c>
      <c r="IF380" s="23">
        <v>41850</v>
      </c>
      <c r="IG380" s="23">
        <v>41850</v>
      </c>
      <c r="IH380" s="23">
        <v>41850</v>
      </c>
      <c r="II380" s="23">
        <v>41859</v>
      </c>
      <c r="IJ380" s="23">
        <v>41884</v>
      </c>
      <c r="IK380" s="23">
        <v>41901</v>
      </c>
    </row>
    <row r="381" spans="1:245" x14ac:dyDescent="0.25">
      <c r="A381" s="8" t="s">
        <v>1546</v>
      </c>
      <c r="B381" s="9" t="s">
        <v>74</v>
      </c>
      <c r="C381" s="55">
        <v>1100205</v>
      </c>
      <c r="D381" s="9" t="s">
        <v>1569</v>
      </c>
      <c r="E381" s="10" t="s">
        <v>85</v>
      </c>
      <c r="AH381" s="33">
        <f t="shared" si="103"/>
        <v>1</v>
      </c>
      <c r="AI381" s="11" t="s">
        <v>1584</v>
      </c>
      <c r="AJ381" s="9" t="s">
        <v>83</v>
      </c>
      <c r="AK381" s="11" t="s">
        <v>95</v>
      </c>
      <c r="AL381" s="9" t="s">
        <v>72</v>
      </c>
      <c r="AM381" s="11" t="s">
        <v>1561</v>
      </c>
      <c r="AO381" s="11" t="s">
        <v>116</v>
      </c>
      <c r="AP381" s="9" t="s">
        <v>86</v>
      </c>
      <c r="BM381" s="34">
        <f t="shared" si="112"/>
        <v>2</v>
      </c>
      <c r="BN381" s="9" t="s">
        <v>104</v>
      </c>
      <c r="BO381" s="11" t="s">
        <v>116</v>
      </c>
      <c r="BP381" s="9" t="s">
        <v>120</v>
      </c>
      <c r="BQ381" s="11" t="s">
        <v>135</v>
      </c>
      <c r="BR381" s="9" t="s">
        <v>135</v>
      </c>
      <c r="CC381" s="11" t="s">
        <v>145</v>
      </c>
      <c r="CD381" s="9" t="s">
        <v>135</v>
      </c>
      <c r="CE381" s="20"/>
      <c r="CF381" s="16">
        <f t="shared" si="120"/>
        <v>0</v>
      </c>
      <c r="CG381" s="20"/>
      <c r="CH381" s="16">
        <f t="shared" si="113"/>
        <v>0</v>
      </c>
      <c r="CI381" s="20"/>
      <c r="CJ381" s="16">
        <f t="shared" si="114"/>
        <v>0</v>
      </c>
      <c r="CK381" s="11" t="s">
        <v>1583</v>
      </c>
      <c r="CL381" s="9" t="s">
        <v>334</v>
      </c>
      <c r="CM381" s="11" t="s">
        <v>134</v>
      </c>
      <c r="CN381" s="9" t="s">
        <v>160</v>
      </c>
      <c r="CO381" s="11">
        <v>6</v>
      </c>
      <c r="CP381" s="9" t="s">
        <v>1584</v>
      </c>
      <c r="CS381" s="11" t="s">
        <v>134</v>
      </c>
      <c r="CT381" s="12">
        <v>100</v>
      </c>
      <c r="CU381" s="11" t="s">
        <v>173</v>
      </c>
      <c r="CW381" s="67" t="s">
        <v>1326</v>
      </c>
      <c r="DC381" s="11" t="s">
        <v>334</v>
      </c>
      <c r="DD381" s="9" t="s">
        <v>193</v>
      </c>
      <c r="DH381" s="9" t="s">
        <v>209</v>
      </c>
      <c r="DI381" s="11" t="s">
        <v>134</v>
      </c>
      <c r="DJ381" s="9" t="s">
        <v>160</v>
      </c>
      <c r="DK381" s="11">
        <v>6</v>
      </c>
      <c r="DL381" s="9" t="s">
        <v>1584</v>
      </c>
      <c r="DO381" s="11" t="s">
        <v>134</v>
      </c>
      <c r="DP381" s="12">
        <v>100</v>
      </c>
      <c r="DQ381" s="35" t="str">
        <f t="shared" si="111"/>
        <v>OK</v>
      </c>
      <c r="DR381" s="9" t="s">
        <v>173</v>
      </c>
      <c r="DT381" s="9" t="s">
        <v>1326</v>
      </c>
      <c r="DZ381" s="9" t="s">
        <v>135</v>
      </c>
      <c r="EE381" s="21"/>
      <c r="EL381" s="12"/>
      <c r="EO381" s="11" t="s">
        <v>135</v>
      </c>
      <c r="EW381" s="11" t="s">
        <v>269</v>
      </c>
      <c r="EX381" s="9" t="s">
        <v>1584</v>
      </c>
      <c r="EY381" s="11" t="s">
        <v>361</v>
      </c>
      <c r="EZ381" s="9" t="s">
        <v>1569</v>
      </c>
      <c r="FA381" s="11" t="s">
        <v>360</v>
      </c>
      <c r="FR381" s="16" t="str">
        <f t="shared" si="115"/>
        <v>RO</v>
      </c>
      <c r="FS381" s="11" t="s">
        <v>1577</v>
      </c>
      <c r="FT381" s="9" t="s">
        <v>276</v>
      </c>
      <c r="FU381" s="11" t="s">
        <v>277</v>
      </c>
      <c r="FV381" s="9" t="s">
        <v>193</v>
      </c>
      <c r="GD381" s="9" t="s">
        <v>209</v>
      </c>
      <c r="GE381" s="11" t="s">
        <v>193</v>
      </c>
      <c r="GF381" s="9"/>
      <c r="GH381" s="9"/>
      <c r="GI381" s="11" t="s">
        <v>135</v>
      </c>
      <c r="GP381" s="12"/>
      <c r="GQ381" s="22" t="str">
        <f t="shared" si="116"/>
        <v>OK</v>
      </c>
      <c r="GZ381" s="9" t="s">
        <v>135</v>
      </c>
      <c r="HE381" s="21"/>
      <c r="HF381" s="17" t="str">
        <f t="shared" si="117"/>
        <v>OK</v>
      </c>
      <c r="HM381" s="21"/>
      <c r="HN381" s="17" t="str">
        <f t="shared" si="118"/>
        <v>OK</v>
      </c>
      <c r="HQ381" s="11" t="s">
        <v>135</v>
      </c>
      <c r="HY381" s="19" t="str">
        <f t="shared" si="119"/>
        <v>OK</v>
      </c>
      <c r="HZ381" s="9" t="s">
        <v>135</v>
      </c>
      <c r="IE381" s="11" t="s">
        <v>134</v>
      </c>
      <c r="IF381" s="23">
        <v>41850</v>
      </c>
      <c r="IG381" s="23">
        <v>41850</v>
      </c>
      <c r="IH381" s="23">
        <v>41850</v>
      </c>
      <c r="II381" s="23">
        <v>41858</v>
      </c>
      <c r="IJ381" s="23">
        <v>41866</v>
      </c>
      <c r="IK381" s="23">
        <v>41880</v>
      </c>
    </row>
    <row r="382" spans="1:245" x14ac:dyDescent="0.25">
      <c r="A382" s="8" t="s">
        <v>1547</v>
      </c>
      <c r="B382" s="9" t="s">
        <v>74</v>
      </c>
      <c r="C382" s="55">
        <v>1100205</v>
      </c>
      <c r="D382" s="9" t="s">
        <v>2047</v>
      </c>
      <c r="E382" s="10" t="s">
        <v>83</v>
      </c>
      <c r="F382" s="9" t="s">
        <v>95</v>
      </c>
      <c r="G382" s="10" t="s">
        <v>72</v>
      </c>
      <c r="H382" s="9" t="s">
        <v>1561</v>
      </c>
      <c r="AH382" s="33">
        <f t="shared" si="103"/>
        <v>1</v>
      </c>
      <c r="AI382" s="11" t="s">
        <v>113</v>
      </c>
      <c r="AJ382" s="9" t="s">
        <v>86</v>
      </c>
      <c r="AO382" s="11" t="s">
        <v>1586</v>
      </c>
      <c r="AP382" s="9" t="s">
        <v>1320</v>
      </c>
      <c r="BM382" s="34">
        <f>COUNTA(AI382,AO382,AU382,BA382,BG382)</f>
        <v>2</v>
      </c>
      <c r="BN382" s="9" t="s">
        <v>104</v>
      </c>
      <c r="BO382" s="11" t="s">
        <v>113</v>
      </c>
      <c r="BP382" s="9" t="s">
        <v>387</v>
      </c>
      <c r="BQ382" s="11" t="s">
        <v>135</v>
      </c>
      <c r="BR382" s="9" t="s">
        <v>135</v>
      </c>
      <c r="CC382" s="11" t="s">
        <v>145</v>
      </c>
      <c r="CD382" s="9" t="s">
        <v>135</v>
      </c>
      <c r="CE382" s="20"/>
      <c r="CF382" s="16">
        <f t="shared" si="120"/>
        <v>0</v>
      </c>
      <c r="CG382" s="20"/>
      <c r="CH382" s="16">
        <f t="shared" si="113"/>
        <v>0</v>
      </c>
      <c r="CI382" s="20"/>
      <c r="CJ382" s="16">
        <f t="shared" si="114"/>
        <v>0</v>
      </c>
      <c r="CK382" s="11" t="s">
        <v>1585</v>
      </c>
      <c r="CL382" s="9" t="s">
        <v>336</v>
      </c>
      <c r="CT382" s="12"/>
      <c r="CW382" s="67"/>
      <c r="DC382" s="11" t="s">
        <v>334</v>
      </c>
      <c r="DD382" s="9" t="s">
        <v>976</v>
      </c>
      <c r="DE382" s="11" t="s">
        <v>1323</v>
      </c>
      <c r="DH382" s="9" t="s">
        <v>227</v>
      </c>
      <c r="DP382" s="12"/>
      <c r="DQ382" s="35" t="str">
        <f>IF(OR((AND(DH382="Mantém",DP382=CT382)),DH382="Agrava",DH382="Relaxa",DH382="Reverte",DH382="Inaplicável",DJ382="Indefere",DJ382=""),"OK","REVER")</f>
        <v>OK</v>
      </c>
      <c r="EE382" s="21"/>
      <c r="EL382" s="12"/>
      <c r="EW382" s="11" t="s">
        <v>269</v>
      </c>
      <c r="EX382" s="9" t="s">
        <v>1584</v>
      </c>
      <c r="EY382" s="11" t="s">
        <v>361</v>
      </c>
      <c r="EZ382" s="9" t="s">
        <v>113</v>
      </c>
      <c r="FA382" s="11" t="s">
        <v>360</v>
      </c>
      <c r="FB382" s="9" t="s">
        <v>1586</v>
      </c>
      <c r="FC382" s="11" t="s">
        <v>360</v>
      </c>
      <c r="FR382" s="16" t="str">
        <f t="shared" si="115"/>
        <v>RO</v>
      </c>
      <c r="FS382" s="11" t="s">
        <v>1521</v>
      </c>
      <c r="FT382" s="9" t="s">
        <v>277</v>
      </c>
      <c r="FU382" s="11" t="s">
        <v>277</v>
      </c>
      <c r="FV382" s="9" t="s">
        <v>193</v>
      </c>
      <c r="GD382" s="9" t="s">
        <v>280</v>
      </c>
      <c r="GE382" s="11" t="s">
        <v>193</v>
      </c>
      <c r="GF382" s="9"/>
      <c r="GH382" s="9"/>
      <c r="GI382" s="11" t="s">
        <v>134</v>
      </c>
      <c r="GJ382" s="9" t="s">
        <v>161</v>
      </c>
      <c r="GP382" s="12"/>
      <c r="GQ382" s="22" t="str">
        <f t="shared" si="116"/>
        <v>OK</v>
      </c>
      <c r="GW382" s="11" t="s">
        <v>2057</v>
      </c>
      <c r="GZ382" s="9" t="s">
        <v>135</v>
      </c>
      <c r="HE382" s="21"/>
      <c r="HF382" s="17" t="str">
        <f t="shared" si="117"/>
        <v>OK</v>
      </c>
      <c r="HM382" s="21"/>
      <c r="HN382" s="17" t="str">
        <f t="shared" si="118"/>
        <v>OK</v>
      </c>
      <c r="HQ382" s="11" t="s">
        <v>135</v>
      </c>
      <c r="HY382" s="19" t="str">
        <f t="shared" si="119"/>
        <v>OK</v>
      </c>
      <c r="HZ382" s="9" t="s">
        <v>134</v>
      </c>
      <c r="IA382" s="11" t="s">
        <v>270</v>
      </c>
      <c r="ID382" s="9" t="s">
        <v>209</v>
      </c>
      <c r="IE382" s="11" t="s">
        <v>134</v>
      </c>
      <c r="IF382" s="23">
        <v>41850</v>
      </c>
      <c r="IG382" s="23">
        <v>41850</v>
      </c>
      <c r="IH382" s="23"/>
      <c r="II382" s="23">
        <v>41851</v>
      </c>
      <c r="IJ382" s="23">
        <v>41870</v>
      </c>
      <c r="IK382" s="23">
        <v>41963</v>
      </c>
    </row>
    <row r="383" spans="1:245" x14ac:dyDescent="0.25">
      <c r="A383" s="8" t="s">
        <v>1548</v>
      </c>
      <c r="B383" s="9" t="s">
        <v>74</v>
      </c>
      <c r="C383" s="55">
        <v>1100205</v>
      </c>
      <c r="D383" s="9" t="s">
        <v>520</v>
      </c>
      <c r="E383" s="10" t="s">
        <v>89</v>
      </c>
      <c r="AH383" s="33">
        <f t="shared" si="103"/>
        <v>1</v>
      </c>
      <c r="AI383" s="11" t="s">
        <v>1565</v>
      </c>
      <c r="AJ383" s="9" t="s">
        <v>83</v>
      </c>
      <c r="AK383" s="11" t="s">
        <v>97</v>
      </c>
      <c r="AL383" s="9" t="s">
        <v>1566</v>
      </c>
      <c r="AM383" s="11" t="s">
        <v>1567</v>
      </c>
      <c r="AO383" s="11" t="s">
        <v>1588</v>
      </c>
      <c r="AP383" s="9" t="s">
        <v>87</v>
      </c>
      <c r="BM383" s="34">
        <f t="shared" si="112"/>
        <v>2</v>
      </c>
      <c r="BN383" s="9" t="s">
        <v>106</v>
      </c>
      <c r="BP383" s="9" t="s">
        <v>119</v>
      </c>
      <c r="BQ383" s="11" t="s">
        <v>135</v>
      </c>
      <c r="BR383" s="9" t="s">
        <v>135</v>
      </c>
      <c r="CC383" s="11" t="s">
        <v>145</v>
      </c>
      <c r="CD383" s="9" t="s">
        <v>135</v>
      </c>
      <c r="CE383" s="20"/>
      <c r="CF383" s="16">
        <f t="shared" si="120"/>
        <v>0</v>
      </c>
      <c r="CG383" s="20"/>
      <c r="CH383" s="16">
        <f t="shared" si="113"/>
        <v>0</v>
      </c>
      <c r="CI383" s="20"/>
      <c r="CJ383" s="16">
        <f t="shared" si="114"/>
        <v>0</v>
      </c>
      <c r="CK383" s="11" t="s">
        <v>1587</v>
      </c>
      <c r="CL383" s="9" t="s">
        <v>336</v>
      </c>
      <c r="CT383" s="12"/>
      <c r="CW383" s="67"/>
      <c r="DC383" s="11" t="s">
        <v>334</v>
      </c>
      <c r="DD383" s="9" t="s">
        <v>193</v>
      </c>
      <c r="DH383" s="9" t="s">
        <v>227</v>
      </c>
      <c r="DI383" s="11" t="s">
        <v>135</v>
      </c>
      <c r="DP383" s="12"/>
      <c r="DQ383" s="35" t="str">
        <f t="shared" si="111"/>
        <v>OK</v>
      </c>
      <c r="DZ383" s="9" t="s">
        <v>134</v>
      </c>
      <c r="EA383" s="11" t="s">
        <v>160</v>
      </c>
      <c r="EB383" s="9" t="s">
        <v>1565</v>
      </c>
      <c r="EC383" s="11" t="s">
        <v>1588</v>
      </c>
      <c r="EE383" s="21">
        <v>5000</v>
      </c>
      <c r="EF383" s="9" t="s">
        <v>446</v>
      </c>
      <c r="EL383" s="12"/>
      <c r="EO383" s="11" t="s">
        <v>135</v>
      </c>
      <c r="EW383" s="11" t="s">
        <v>269</v>
      </c>
      <c r="EX383" s="9" t="s">
        <v>1565</v>
      </c>
      <c r="EY383" s="11" t="s">
        <v>361</v>
      </c>
      <c r="EZ383" s="9" t="s">
        <v>520</v>
      </c>
      <c r="FA383" s="11" t="s">
        <v>360</v>
      </c>
      <c r="FR383" s="16" t="str">
        <f t="shared" si="115"/>
        <v>RO</v>
      </c>
      <c r="FS383" s="11" t="s">
        <v>1577</v>
      </c>
      <c r="FT383" s="9" t="s">
        <v>277</v>
      </c>
      <c r="FU383" s="11" t="s">
        <v>276</v>
      </c>
      <c r="FV383" s="9" t="s">
        <v>193</v>
      </c>
      <c r="GD383" s="9" t="s">
        <v>209</v>
      </c>
      <c r="GE383" s="11" t="s">
        <v>193</v>
      </c>
      <c r="GF383" s="9"/>
      <c r="GH383" s="9"/>
      <c r="GI383" s="11" t="s">
        <v>135</v>
      </c>
      <c r="GP383" s="12"/>
      <c r="GQ383" s="22" t="str">
        <f t="shared" si="116"/>
        <v>OK</v>
      </c>
      <c r="GZ383" s="9" t="s">
        <v>134</v>
      </c>
      <c r="HA383" s="11" t="s">
        <v>160</v>
      </c>
      <c r="HB383" s="9" t="s">
        <v>1565</v>
      </c>
      <c r="HE383" s="21">
        <v>5000</v>
      </c>
      <c r="HF383" s="17" t="str">
        <f t="shared" si="117"/>
        <v>OK</v>
      </c>
      <c r="HG383" s="11" t="s">
        <v>446</v>
      </c>
      <c r="HM383" s="21"/>
      <c r="HN383" s="17" t="str">
        <f t="shared" si="118"/>
        <v>OK</v>
      </c>
      <c r="HQ383" s="11" t="s">
        <v>135</v>
      </c>
      <c r="HY383" s="19" t="str">
        <f t="shared" si="119"/>
        <v>OK</v>
      </c>
      <c r="HZ383" s="9" t="s">
        <v>134</v>
      </c>
      <c r="IA383" s="11" t="s">
        <v>272</v>
      </c>
      <c r="IB383" s="9" t="s">
        <v>270</v>
      </c>
      <c r="IC383" s="11" t="s">
        <v>1331</v>
      </c>
      <c r="ID383" s="9" t="s">
        <v>1333</v>
      </c>
      <c r="IE383" s="11" t="s">
        <v>134</v>
      </c>
      <c r="IF383" s="23">
        <v>41863</v>
      </c>
      <c r="IG383" s="23">
        <v>41864</v>
      </c>
      <c r="IH383" s="23"/>
      <c r="II383" s="23">
        <v>41875</v>
      </c>
      <c r="IJ383" s="23">
        <v>41978</v>
      </c>
      <c r="IK383" s="23">
        <v>42263</v>
      </c>
    </row>
    <row r="384" spans="1:245" x14ac:dyDescent="0.25">
      <c r="A384" s="8" t="s">
        <v>1549</v>
      </c>
      <c r="B384" s="9" t="s">
        <v>74</v>
      </c>
      <c r="C384" s="55">
        <v>1100205</v>
      </c>
      <c r="D384" s="9" t="s">
        <v>520</v>
      </c>
      <c r="E384" s="10" t="s">
        <v>89</v>
      </c>
      <c r="AH384" s="33">
        <f t="shared" si="103"/>
        <v>1</v>
      </c>
      <c r="AI384" s="11" t="s">
        <v>1565</v>
      </c>
      <c r="AJ384" s="9" t="s">
        <v>83</v>
      </c>
      <c r="AK384" s="11" t="s">
        <v>97</v>
      </c>
      <c r="AL384" s="9" t="s">
        <v>1566</v>
      </c>
      <c r="AM384" s="11" t="s">
        <v>1567</v>
      </c>
      <c r="AO384" s="11" t="s">
        <v>1589</v>
      </c>
      <c r="AP384" s="9" t="s">
        <v>88</v>
      </c>
      <c r="AU384" s="11" t="s">
        <v>1590</v>
      </c>
      <c r="AV384" s="9" t="s">
        <v>88</v>
      </c>
      <c r="BA384" s="11" t="s">
        <v>2055</v>
      </c>
      <c r="BB384" s="9" t="s">
        <v>83</v>
      </c>
      <c r="BC384" s="11" t="s">
        <v>1592</v>
      </c>
      <c r="BD384" s="9" t="s">
        <v>1478</v>
      </c>
      <c r="BE384" s="11" t="s">
        <v>1569</v>
      </c>
      <c r="BM384" s="34">
        <f t="shared" si="112"/>
        <v>4</v>
      </c>
      <c r="BN384" s="9" t="s">
        <v>106</v>
      </c>
      <c r="BP384" s="9" t="s">
        <v>119</v>
      </c>
      <c r="BQ384" s="11" t="s">
        <v>135</v>
      </c>
      <c r="BR384" s="9" t="s">
        <v>135</v>
      </c>
      <c r="CC384" s="11" t="s">
        <v>145</v>
      </c>
      <c r="CD384" s="9" t="s">
        <v>135</v>
      </c>
      <c r="CE384" s="20"/>
      <c r="CF384" s="16">
        <f t="shared" si="120"/>
        <v>0</v>
      </c>
      <c r="CG384" s="20"/>
      <c r="CH384" s="16">
        <f t="shared" si="113"/>
        <v>0</v>
      </c>
      <c r="CI384" s="20"/>
      <c r="CJ384" s="16">
        <f t="shared" si="114"/>
        <v>0</v>
      </c>
      <c r="CK384" s="11" t="s">
        <v>1593</v>
      </c>
      <c r="CL384" s="9" t="s">
        <v>336</v>
      </c>
      <c r="CT384" s="12"/>
      <c r="CW384" s="67"/>
      <c r="DC384" s="11" t="s">
        <v>334</v>
      </c>
      <c r="DD384" s="9" t="s">
        <v>193</v>
      </c>
      <c r="DH384" s="9" t="s">
        <v>227</v>
      </c>
      <c r="DI384" s="11" t="s">
        <v>135</v>
      </c>
      <c r="DP384" s="12"/>
      <c r="DQ384" s="35" t="str">
        <f t="shared" si="111"/>
        <v>OK</v>
      </c>
      <c r="DZ384" s="9" t="s">
        <v>134</v>
      </c>
      <c r="EA384" s="11" t="s">
        <v>160</v>
      </c>
      <c r="EB384" s="9" t="s">
        <v>1565</v>
      </c>
      <c r="EC384" s="11" t="s">
        <v>1589</v>
      </c>
      <c r="ED384" s="9" t="s">
        <v>1590</v>
      </c>
      <c r="EE384" s="21">
        <v>5000</v>
      </c>
      <c r="EF384" s="9" t="s">
        <v>446</v>
      </c>
      <c r="EL384" s="12"/>
      <c r="EO384" s="11" t="s">
        <v>135</v>
      </c>
      <c r="EW384" s="11" t="s">
        <v>269</v>
      </c>
      <c r="EX384" s="9" t="s">
        <v>1590</v>
      </c>
      <c r="EY384" s="11" t="s">
        <v>361</v>
      </c>
      <c r="EZ384" s="9" t="s">
        <v>520</v>
      </c>
      <c r="FA384" s="11" t="s">
        <v>360</v>
      </c>
      <c r="FR384" s="16" t="str">
        <f t="shared" si="115"/>
        <v>RO</v>
      </c>
      <c r="FS384" s="11" t="s">
        <v>1522</v>
      </c>
      <c r="FT384" s="9" t="s">
        <v>277</v>
      </c>
      <c r="FU384" s="11" t="s">
        <v>276</v>
      </c>
      <c r="FV384" s="9" t="s">
        <v>193</v>
      </c>
      <c r="GD384" s="9" t="s">
        <v>1534</v>
      </c>
      <c r="GE384" s="11" t="s">
        <v>193</v>
      </c>
      <c r="GF384" s="9"/>
      <c r="GH384" s="9"/>
      <c r="GI384" s="11" t="s">
        <v>135</v>
      </c>
      <c r="GP384" s="12"/>
      <c r="GQ384" s="22" t="str">
        <f t="shared" si="116"/>
        <v>OK</v>
      </c>
      <c r="GZ384" s="9" t="s">
        <v>134</v>
      </c>
      <c r="HA384" s="11" t="s">
        <v>160</v>
      </c>
      <c r="HB384" s="9" t="s">
        <v>1565</v>
      </c>
      <c r="HC384" s="11" t="s">
        <v>1589</v>
      </c>
      <c r="HD384" s="9" t="s">
        <v>1591</v>
      </c>
      <c r="HE384" s="21">
        <v>5000</v>
      </c>
      <c r="HF384" s="17" t="str">
        <f t="shared" si="117"/>
        <v>REVER</v>
      </c>
      <c r="HG384" s="11" t="s">
        <v>446</v>
      </c>
      <c r="HM384" s="21"/>
      <c r="HN384" s="17" t="str">
        <f t="shared" si="118"/>
        <v>OK</v>
      </c>
      <c r="HQ384" s="11" t="s">
        <v>135</v>
      </c>
      <c r="HY384" s="19" t="str">
        <f t="shared" si="119"/>
        <v>OK</v>
      </c>
      <c r="HZ384" s="9" t="s">
        <v>135</v>
      </c>
      <c r="IF384" s="23">
        <v>41863</v>
      </c>
      <c r="IG384" s="23">
        <v>41864</v>
      </c>
      <c r="IH384" s="23"/>
      <c r="II384" s="23">
        <v>41899</v>
      </c>
      <c r="IJ384" s="23">
        <v>41989</v>
      </c>
      <c r="IK384" s="23">
        <v>42096</v>
      </c>
    </row>
    <row r="385" spans="1:245" x14ac:dyDescent="0.25">
      <c r="A385" s="8" t="s">
        <v>1550</v>
      </c>
      <c r="B385" s="9" t="s">
        <v>74</v>
      </c>
      <c r="C385" s="55">
        <v>1100205</v>
      </c>
      <c r="D385" s="9" t="s">
        <v>1569</v>
      </c>
      <c r="E385" s="10" t="s">
        <v>85</v>
      </c>
      <c r="AH385" s="33">
        <f t="shared" si="103"/>
        <v>1</v>
      </c>
      <c r="AI385" s="11" t="s">
        <v>1594</v>
      </c>
      <c r="AJ385" s="9" t="s">
        <v>906</v>
      </c>
      <c r="BM385" s="34">
        <f t="shared" si="112"/>
        <v>1</v>
      </c>
      <c r="BN385" s="9" t="s">
        <v>104</v>
      </c>
      <c r="BO385" s="11" t="s">
        <v>113</v>
      </c>
      <c r="BP385" s="9" t="s">
        <v>121</v>
      </c>
      <c r="BQ385" s="11" t="s">
        <v>1145</v>
      </c>
      <c r="BR385" s="9" t="s">
        <v>135</v>
      </c>
      <c r="CC385" s="11" t="s">
        <v>146</v>
      </c>
      <c r="CD385" s="9" t="s">
        <v>134</v>
      </c>
      <c r="CE385" s="20" t="s">
        <v>1596</v>
      </c>
      <c r="CF385" s="16" t="e">
        <f t="shared" si="120"/>
        <v>#N/A</v>
      </c>
      <c r="CG385" s="20"/>
      <c r="CH385" s="16">
        <f t="shared" si="113"/>
        <v>0</v>
      </c>
      <c r="CI385" s="20"/>
      <c r="CJ385" s="16">
        <f t="shared" si="114"/>
        <v>0</v>
      </c>
      <c r="CK385" s="11" t="s">
        <v>1595</v>
      </c>
      <c r="CL385" s="9" t="s">
        <v>334</v>
      </c>
      <c r="CM385" s="11" t="s">
        <v>134</v>
      </c>
      <c r="CN385" s="9" t="s">
        <v>161</v>
      </c>
      <c r="CT385" s="12"/>
      <c r="CW385" s="67"/>
      <c r="CZ385" s="9" t="s">
        <v>897</v>
      </c>
      <c r="DC385" s="11" t="s">
        <v>334</v>
      </c>
      <c r="DD385" s="9" t="s">
        <v>976</v>
      </c>
      <c r="DE385" s="11" t="s">
        <v>902</v>
      </c>
      <c r="DH385" s="9" t="s">
        <v>209</v>
      </c>
      <c r="DP385" s="12"/>
      <c r="DQ385" s="35" t="str">
        <f t="shared" si="111"/>
        <v>OK</v>
      </c>
      <c r="EE385" s="21"/>
      <c r="EL385" s="12"/>
      <c r="FR385" s="16" t="str">
        <f t="shared" si="115"/>
        <v>RO</v>
      </c>
      <c r="GF385" s="9"/>
      <c r="GH385" s="9"/>
      <c r="GP385" s="12"/>
      <c r="GQ385" s="22" t="str">
        <f t="shared" si="116"/>
        <v>OK</v>
      </c>
      <c r="HE385" s="21"/>
      <c r="HF385" s="17" t="str">
        <f t="shared" si="117"/>
        <v>OK</v>
      </c>
      <c r="HM385" s="21"/>
      <c r="HN385" s="17" t="str">
        <f t="shared" si="118"/>
        <v>OK</v>
      </c>
      <c r="HY385" s="19" t="str">
        <f t="shared" si="119"/>
        <v>OK</v>
      </c>
      <c r="HZ385" s="9" t="s">
        <v>135</v>
      </c>
      <c r="IE385" s="11" t="s">
        <v>134</v>
      </c>
      <c r="IF385" s="23">
        <v>41891</v>
      </c>
      <c r="IG385" s="23">
        <v>41891</v>
      </c>
      <c r="IH385" s="23">
        <v>41892</v>
      </c>
      <c r="II385" s="23">
        <v>41946</v>
      </c>
      <c r="IJ385" s="23"/>
      <c r="IK385" s="23">
        <v>41953</v>
      </c>
    </row>
    <row r="386" spans="1:245" x14ac:dyDescent="0.25">
      <c r="A386" s="8" t="s">
        <v>1551</v>
      </c>
      <c r="B386" s="9" t="s">
        <v>74</v>
      </c>
      <c r="C386" s="55">
        <v>1100205</v>
      </c>
      <c r="D386" s="9" t="s">
        <v>1569</v>
      </c>
      <c r="E386" s="10" t="s">
        <v>85</v>
      </c>
      <c r="AH386" s="33">
        <f t="shared" ref="AH386:AH449" si="121">COUNTA(D386,J386,P386,V386,AB386)</f>
        <v>1</v>
      </c>
      <c r="AI386" s="11" t="s">
        <v>1594</v>
      </c>
      <c r="AJ386" s="9" t="s">
        <v>906</v>
      </c>
      <c r="BM386" s="34">
        <f t="shared" si="112"/>
        <v>1</v>
      </c>
      <c r="BN386" s="9" t="s">
        <v>104</v>
      </c>
      <c r="BO386" s="11" t="s">
        <v>113</v>
      </c>
      <c r="BP386" s="9" t="s">
        <v>121</v>
      </c>
      <c r="BQ386" s="11" t="s">
        <v>135</v>
      </c>
      <c r="BR386" s="9" t="s">
        <v>135</v>
      </c>
      <c r="CC386" s="11" t="s">
        <v>146</v>
      </c>
      <c r="CD386" s="9" t="s">
        <v>134</v>
      </c>
      <c r="CE386" s="20" t="s">
        <v>1598</v>
      </c>
      <c r="CF386" s="16" t="e">
        <f t="shared" si="120"/>
        <v>#N/A</v>
      </c>
      <c r="CG386" s="20"/>
      <c r="CH386" s="16">
        <f t="shared" si="113"/>
        <v>0</v>
      </c>
      <c r="CI386" s="20"/>
      <c r="CJ386" s="16">
        <f t="shared" si="114"/>
        <v>0</v>
      </c>
      <c r="CK386" s="11" t="s">
        <v>1597</v>
      </c>
      <c r="CL386" s="9" t="s">
        <v>334</v>
      </c>
      <c r="CM386" s="11" t="s">
        <v>134</v>
      </c>
      <c r="CN386" s="9" t="s">
        <v>161</v>
      </c>
      <c r="CT386" s="12"/>
      <c r="CW386" s="67"/>
      <c r="CZ386" s="9" t="s">
        <v>897</v>
      </c>
      <c r="DC386" s="11" t="s">
        <v>334</v>
      </c>
      <c r="DD386" s="9" t="s">
        <v>976</v>
      </c>
      <c r="DE386" s="11" t="s">
        <v>902</v>
      </c>
      <c r="DH386" s="9" t="s">
        <v>209</v>
      </c>
      <c r="DP386" s="12"/>
      <c r="DQ386" s="35" t="str">
        <f t="shared" si="111"/>
        <v>OK</v>
      </c>
      <c r="EE386" s="21"/>
      <c r="EL386" s="12"/>
      <c r="FR386" s="16" t="str">
        <f t="shared" si="115"/>
        <v>RO</v>
      </c>
      <c r="GF386" s="9"/>
      <c r="GH386" s="9"/>
      <c r="GP386" s="12"/>
      <c r="GQ386" s="22" t="str">
        <f t="shared" si="116"/>
        <v>OK</v>
      </c>
      <c r="HE386" s="21"/>
      <c r="HF386" s="17" t="str">
        <f t="shared" si="117"/>
        <v>OK</v>
      </c>
      <c r="HM386" s="21"/>
      <c r="HN386" s="17" t="str">
        <f t="shared" si="118"/>
        <v>OK</v>
      </c>
      <c r="HY386" s="19" t="str">
        <f t="shared" si="119"/>
        <v>OK</v>
      </c>
      <c r="HZ386" s="9" t="s">
        <v>135</v>
      </c>
      <c r="IE386" s="11" t="s">
        <v>134</v>
      </c>
      <c r="IF386" s="23">
        <v>41891</v>
      </c>
      <c r="IG386" s="23">
        <v>41891</v>
      </c>
      <c r="IH386" s="23">
        <v>41892</v>
      </c>
      <c r="II386" s="23">
        <v>41946</v>
      </c>
      <c r="IJ386" s="23"/>
      <c r="IK386" s="23">
        <v>41953</v>
      </c>
    </row>
    <row r="387" spans="1:245" x14ac:dyDescent="0.25">
      <c r="A387" s="8" t="s">
        <v>1552</v>
      </c>
      <c r="B387" s="9" t="s">
        <v>74</v>
      </c>
      <c r="C387" s="55">
        <v>1100205</v>
      </c>
      <c r="D387" s="9" t="s">
        <v>1569</v>
      </c>
      <c r="E387" s="10" t="s">
        <v>85</v>
      </c>
      <c r="AH387" s="33">
        <f t="shared" si="121"/>
        <v>1</v>
      </c>
      <c r="AI387" s="11" t="s">
        <v>1594</v>
      </c>
      <c r="AJ387" s="9" t="s">
        <v>906</v>
      </c>
      <c r="BM387" s="34">
        <f t="shared" si="112"/>
        <v>1</v>
      </c>
      <c r="BN387" s="9" t="s">
        <v>104</v>
      </c>
      <c r="BO387" s="11" t="s">
        <v>113</v>
      </c>
      <c r="BP387" s="9" t="s">
        <v>121</v>
      </c>
      <c r="BQ387" s="11" t="s">
        <v>135</v>
      </c>
      <c r="BR387" s="9" t="s">
        <v>135</v>
      </c>
      <c r="CC387" s="11" t="s">
        <v>146</v>
      </c>
      <c r="CD387" s="9" t="s">
        <v>134</v>
      </c>
      <c r="CE387" s="20" t="s">
        <v>1600</v>
      </c>
      <c r="CF387" s="16" t="e">
        <f t="shared" si="120"/>
        <v>#N/A</v>
      </c>
      <c r="CG387" s="20"/>
      <c r="CH387" s="16">
        <f t="shared" si="113"/>
        <v>0</v>
      </c>
      <c r="CI387" s="20"/>
      <c r="CJ387" s="16">
        <f t="shared" si="114"/>
        <v>0</v>
      </c>
      <c r="CK387" s="11" t="s">
        <v>1599</v>
      </c>
      <c r="CL387" s="9" t="s">
        <v>334</v>
      </c>
      <c r="CM387" s="11" t="s">
        <v>134</v>
      </c>
      <c r="CN387" s="9" t="s">
        <v>160</v>
      </c>
      <c r="CS387" s="11" t="s">
        <v>135</v>
      </c>
      <c r="CT387" s="12"/>
      <c r="CW387" s="67" t="s">
        <v>897</v>
      </c>
      <c r="DC387" s="11" t="s">
        <v>334</v>
      </c>
      <c r="DD387" s="9" t="s">
        <v>194</v>
      </c>
      <c r="DE387" s="11" t="s">
        <v>902</v>
      </c>
      <c r="DH387" s="9" t="s">
        <v>225</v>
      </c>
      <c r="DP387" s="12"/>
      <c r="DQ387" s="35" t="str">
        <f t="shared" si="111"/>
        <v>OK</v>
      </c>
      <c r="EE387" s="21"/>
      <c r="EL387" s="12"/>
      <c r="FR387" s="16" t="str">
        <f t="shared" si="115"/>
        <v>RO</v>
      </c>
      <c r="GF387" s="9"/>
      <c r="GH387" s="9"/>
      <c r="GP387" s="12"/>
      <c r="GQ387" s="22" t="str">
        <f t="shared" si="116"/>
        <v>OK</v>
      </c>
      <c r="HE387" s="21"/>
      <c r="HF387" s="17" t="str">
        <f t="shared" si="117"/>
        <v>OK</v>
      </c>
      <c r="HM387" s="21"/>
      <c r="HN387" s="17" t="str">
        <f t="shared" si="118"/>
        <v>OK</v>
      </c>
      <c r="HY387" s="19" t="str">
        <f t="shared" si="119"/>
        <v>OK</v>
      </c>
      <c r="HZ387" s="9" t="s">
        <v>135</v>
      </c>
      <c r="IE387" s="11" t="s">
        <v>134</v>
      </c>
      <c r="IF387" s="23">
        <v>41892</v>
      </c>
      <c r="IG387" s="23">
        <v>41892</v>
      </c>
      <c r="IH387" s="23">
        <v>41893</v>
      </c>
      <c r="II387" s="23">
        <v>41953</v>
      </c>
      <c r="IJ387" s="23"/>
      <c r="IK387" s="23">
        <v>41961</v>
      </c>
    </row>
    <row r="388" spans="1:245" x14ac:dyDescent="0.25">
      <c r="A388" s="8" t="s">
        <v>1553</v>
      </c>
      <c r="B388" s="9" t="s">
        <v>74</v>
      </c>
      <c r="C388" s="55">
        <v>1100205</v>
      </c>
      <c r="D388" s="9" t="s">
        <v>1569</v>
      </c>
      <c r="E388" s="10" t="s">
        <v>85</v>
      </c>
      <c r="AH388" s="33">
        <f t="shared" si="121"/>
        <v>1</v>
      </c>
      <c r="AI388" s="11" t="s">
        <v>1594</v>
      </c>
      <c r="AJ388" s="9" t="s">
        <v>906</v>
      </c>
      <c r="BM388" s="34">
        <f t="shared" si="112"/>
        <v>1</v>
      </c>
      <c r="BN388" s="9" t="s">
        <v>104</v>
      </c>
      <c r="BO388" s="11" t="s">
        <v>113</v>
      </c>
      <c r="BP388" s="9" t="s">
        <v>121</v>
      </c>
      <c r="BQ388" s="11" t="s">
        <v>135</v>
      </c>
      <c r="BR388" s="9" t="s">
        <v>135</v>
      </c>
      <c r="CC388" s="11" t="s">
        <v>146</v>
      </c>
      <c r="CD388" s="9" t="s">
        <v>134</v>
      </c>
      <c r="CE388" s="20" t="s">
        <v>1602</v>
      </c>
      <c r="CF388" s="16" t="e">
        <f t="shared" si="120"/>
        <v>#N/A</v>
      </c>
      <c r="CG388" s="20"/>
      <c r="CH388" s="16">
        <f t="shared" si="113"/>
        <v>0</v>
      </c>
      <c r="CI388" s="20"/>
      <c r="CJ388" s="16">
        <f t="shared" si="114"/>
        <v>0</v>
      </c>
      <c r="CK388" s="11" t="s">
        <v>1601</v>
      </c>
      <c r="CL388" s="9" t="s">
        <v>334</v>
      </c>
      <c r="CM388" s="11" t="s">
        <v>134</v>
      </c>
      <c r="CN388" s="9" t="s">
        <v>160</v>
      </c>
      <c r="CS388" s="11" t="s">
        <v>135</v>
      </c>
      <c r="CT388" s="12"/>
      <c r="CW388" s="67" t="s">
        <v>897</v>
      </c>
      <c r="DC388" s="11" t="s">
        <v>334</v>
      </c>
      <c r="DD388" s="9" t="s">
        <v>976</v>
      </c>
      <c r="DE388" s="11" t="s">
        <v>902</v>
      </c>
      <c r="DH388" s="9" t="s">
        <v>225</v>
      </c>
      <c r="DP388" s="12"/>
      <c r="DQ388" s="35" t="str">
        <f t="shared" si="111"/>
        <v>OK</v>
      </c>
      <c r="EE388" s="21"/>
      <c r="EL388" s="12"/>
      <c r="FR388" s="16" t="str">
        <f t="shared" si="115"/>
        <v>RO</v>
      </c>
      <c r="GF388" s="9"/>
      <c r="GH388" s="9"/>
      <c r="GP388" s="12"/>
      <c r="GQ388" s="22" t="str">
        <f t="shared" si="116"/>
        <v>OK</v>
      </c>
      <c r="HE388" s="21"/>
      <c r="HF388" s="17" t="str">
        <f t="shared" si="117"/>
        <v>OK</v>
      </c>
      <c r="HM388" s="21"/>
      <c r="HN388" s="17" t="str">
        <f t="shared" si="118"/>
        <v>OK</v>
      </c>
      <c r="HY388" s="19" t="str">
        <f t="shared" si="119"/>
        <v>OK</v>
      </c>
      <c r="HZ388" s="9" t="s">
        <v>135</v>
      </c>
      <c r="IE388" s="11" t="s">
        <v>134</v>
      </c>
      <c r="IF388" s="23">
        <v>41892</v>
      </c>
      <c r="IG388" s="23">
        <v>41892</v>
      </c>
      <c r="IH388" s="23">
        <v>41893</v>
      </c>
      <c r="II388" s="23">
        <v>41953</v>
      </c>
      <c r="IJ388" s="23"/>
      <c r="IK388" s="23">
        <v>41961</v>
      </c>
    </row>
    <row r="389" spans="1:245" x14ac:dyDescent="0.25">
      <c r="A389" s="8" t="s">
        <v>1554</v>
      </c>
      <c r="B389" s="9" t="s">
        <v>74</v>
      </c>
      <c r="C389" s="55">
        <v>1100205</v>
      </c>
      <c r="D389" s="9" t="s">
        <v>1569</v>
      </c>
      <c r="E389" s="10" t="s">
        <v>85</v>
      </c>
      <c r="AH389" s="33">
        <f t="shared" si="121"/>
        <v>1</v>
      </c>
      <c r="AI389" s="11" t="s">
        <v>413</v>
      </c>
      <c r="AJ389" s="9" t="s">
        <v>84</v>
      </c>
      <c r="AO389" s="11" t="s">
        <v>1516</v>
      </c>
      <c r="AP389" s="9" t="s">
        <v>83</v>
      </c>
      <c r="AQ389" s="11" t="s">
        <v>95</v>
      </c>
      <c r="AR389" s="9" t="s">
        <v>413</v>
      </c>
      <c r="AU389" s="11" t="s">
        <v>2103</v>
      </c>
      <c r="AV389" s="9" t="s">
        <v>83</v>
      </c>
      <c r="AW389" s="11" t="s">
        <v>1592</v>
      </c>
      <c r="AX389" s="9" t="s">
        <v>413</v>
      </c>
      <c r="BM389" s="34">
        <f t="shared" si="112"/>
        <v>3</v>
      </c>
      <c r="BN389" s="9" t="s">
        <v>1332</v>
      </c>
      <c r="BP389" s="9" t="s">
        <v>387</v>
      </c>
      <c r="BQ389" s="11" t="s">
        <v>135</v>
      </c>
      <c r="BR389" s="9" t="s">
        <v>135</v>
      </c>
      <c r="CC389" s="11" t="s">
        <v>145</v>
      </c>
      <c r="CD389" s="9" t="s">
        <v>135</v>
      </c>
      <c r="CE389" s="20"/>
      <c r="CF389" s="16">
        <f t="shared" si="120"/>
        <v>0</v>
      </c>
      <c r="CG389" s="20"/>
      <c r="CH389" s="16">
        <f t="shared" si="113"/>
        <v>0</v>
      </c>
      <c r="CI389" s="20"/>
      <c r="CJ389" s="16">
        <f t="shared" si="114"/>
        <v>0</v>
      </c>
      <c r="CK389" s="11" t="s">
        <v>1603</v>
      </c>
      <c r="CL389" s="9" t="s">
        <v>336</v>
      </c>
      <c r="CT389" s="12"/>
      <c r="CW389" s="67"/>
      <c r="DC389" s="11" t="s">
        <v>334</v>
      </c>
      <c r="DD389" s="9" t="s">
        <v>976</v>
      </c>
      <c r="DE389" s="11" t="s">
        <v>902</v>
      </c>
      <c r="DH389" s="9" t="s">
        <v>227</v>
      </c>
      <c r="DP389" s="12"/>
      <c r="DQ389" s="35" t="str">
        <f t="shared" si="111"/>
        <v>OK</v>
      </c>
      <c r="EE389" s="21"/>
      <c r="EL389" s="12"/>
      <c r="EW389" s="11" t="s">
        <v>269</v>
      </c>
      <c r="EX389" s="9" t="s">
        <v>1569</v>
      </c>
      <c r="EY389" s="11" t="s">
        <v>361</v>
      </c>
      <c r="EZ389" s="9" t="s">
        <v>413</v>
      </c>
      <c r="FA389" s="11" t="s">
        <v>360</v>
      </c>
      <c r="FB389" s="9" t="s">
        <v>1516</v>
      </c>
      <c r="FC389" s="11" t="s">
        <v>360</v>
      </c>
      <c r="FD389" s="9" t="s">
        <v>2103</v>
      </c>
      <c r="FE389" s="11" t="s">
        <v>360</v>
      </c>
      <c r="FR389" s="16" t="str">
        <f t="shared" si="115"/>
        <v>RO</v>
      </c>
      <c r="FS389" s="11" t="s">
        <v>1522</v>
      </c>
      <c r="FU389" s="11" t="s">
        <v>276</v>
      </c>
      <c r="FV389" s="9" t="s">
        <v>976</v>
      </c>
      <c r="FW389" s="11" t="s">
        <v>1329</v>
      </c>
      <c r="GF389" s="9"/>
      <c r="GH389" s="9"/>
      <c r="GP389" s="12"/>
      <c r="GQ389" s="22" t="str">
        <f t="shared" si="116"/>
        <v>OK</v>
      </c>
      <c r="HE389" s="21"/>
      <c r="HF389" s="17" t="str">
        <f t="shared" si="117"/>
        <v>OK</v>
      </c>
      <c r="HM389" s="21"/>
      <c r="HN389" s="17" t="str">
        <f t="shared" si="118"/>
        <v>OK</v>
      </c>
      <c r="HY389" s="19" t="str">
        <f t="shared" si="119"/>
        <v>OK</v>
      </c>
      <c r="HZ389" s="9" t="s">
        <v>135</v>
      </c>
      <c r="IE389" s="11" t="s">
        <v>134</v>
      </c>
      <c r="IF389" s="23">
        <v>41898</v>
      </c>
      <c r="IG389" s="23">
        <v>41898</v>
      </c>
      <c r="IH389" s="23"/>
      <c r="II389" s="23">
        <v>41899</v>
      </c>
      <c r="IJ389" s="23">
        <v>41912</v>
      </c>
      <c r="IK389" s="23">
        <v>41935</v>
      </c>
    </row>
    <row r="390" spans="1:245" x14ac:dyDescent="0.25">
      <c r="A390" s="8" t="s">
        <v>1555</v>
      </c>
      <c r="B390" s="9" t="s">
        <v>74</v>
      </c>
      <c r="C390" s="55">
        <v>1100205</v>
      </c>
      <c r="D390" s="9" t="s">
        <v>520</v>
      </c>
      <c r="E390" s="10" t="s">
        <v>89</v>
      </c>
      <c r="AH390" s="33">
        <f t="shared" si="121"/>
        <v>1</v>
      </c>
      <c r="AI390" s="11" t="s">
        <v>1605</v>
      </c>
      <c r="AJ390" s="9" t="s">
        <v>85</v>
      </c>
      <c r="AO390" s="11" t="s">
        <v>1606</v>
      </c>
      <c r="AP390" s="9" t="s">
        <v>83</v>
      </c>
      <c r="AQ390" s="11" t="s">
        <v>98</v>
      </c>
      <c r="AR390" s="9" t="s">
        <v>1607</v>
      </c>
      <c r="AS390" s="11" t="s">
        <v>1605</v>
      </c>
      <c r="AU390" s="11" t="s">
        <v>1608</v>
      </c>
      <c r="AV390" s="9" t="s">
        <v>91</v>
      </c>
      <c r="BM390" s="34">
        <f t="shared" si="112"/>
        <v>3</v>
      </c>
      <c r="BN390" s="9" t="s">
        <v>111</v>
      </c>
      <c r="BP390" s="9" t="s">
        <v>119</v>
      </c>
      <c r="BQ390" s="11" t="s">
        <v>135</v>
      </c>
      <c r="BR390" s="9" t="s">
        <v>135</v>
      </c>
      <c r="CC390" s="11" t="s">
        <v>145</v>
      </c>
      <c r="CD390" s="9" t="s">
        <v>135</v>
      </c>
      <c r="CE390" s="20"/>
      <c r="CF390" s="16">
        <f t="shared" si="120"/>
        <v>0</v>
      </c>
      <c r="CG390" s="20"/>
      <c r="CH390" s="16">
        <f t="shared" si="113"/>
        <v>0</v>
      </c>
      <c r="CI390" s="20"/>
      <c r="CJ390" s="16">
        <f t="shared" si="114"/>
        <v>0</v>
      </c>
      <c r="CK390" s="11" t="s">
        <v>1604</v>
      </c>
      <c r="CL390" s="9" t="s">
        <v>334</v>
      </c>
      <c r="CM390" s="11" t="s">
        <v>134</v>
      </c>
      <c r="CN390" s="9" t="s">
        <v>163</v>
      </c>
      <c r="CO390" s="11">
        <v>2</v>
      </c>
      <c r="CP390" s="9" t="s">
        <v>1608</v>
      </c>
      <c r="CQ390" s="11" t="s">
        <v>1606</v>
      </c>
      <c r="CR390" s="9" t="s">
        <v>1605</v>
      </c>
      <c r="CS390" s="11" t="s">
        <v>135</v>
      </c>
      <c r="CT390" s="12"/>
      <c r="CU390" s="11" t="s">
        <v>173</v>
      </c>
      <c r="CW390" s="67" t="s">
        <v>184</v>
      </c>
      <c r="DC390" s="11" t="s">
        <v>334</v>
      </c>
      <c r="DD390" s="9" t="s">
        <v>193</v>
      </c>
      <c r="DH390" s="9" t="s">
        <v>209</v>
      </c>
      <c r="DI390" s="11" t="s">
        <v>134</v>
      </c>
      <c r="DJ390" s="9" t="s">
        <v>163</v>
      </c>
      <c r="DK390" s="11">
        <v>2</v>
      </c>
      <c r="DL390" s="9" t="s">
        <v>1608</v>
      </c>
      <c r="DM390" s="11" t="s">
        <v>1606</v>
      </c>
      <c r="DN390" s="9" t="s">
        <v>1605</v>
      </c>
      <c r="DO390" s="11" t="s">
        <v>135</v>
      </c>
      <c r="DP390" s="12"/>
      <c r="DQ390" s="35" t="str">
        <f t="shared" si="111"/>
        <v>OK</v>
      </c>
      <c r="DR390" s="9" t="s">
        <v>173</v>
      </c>
      <c r="DT390" s="9" t="s">
        <v>184</v>
      </c>
      <c r="DZ390" s="9" t="s">
        <v>134</v>
      </c>
      <c r="EA390" s="11" t="s">
        <v>160</v>
      </c>
      <c r="EB390" s="9" t="s">
        <v>1606</v>
      </c>
      <c r="EC390" s="11" t="s">
        <v>1608</v>
      </c>
      <c r="EE390" s="21">
        <v>5000</v>
      </c>
      <c r="EF390" s="9" t="s">
        <v>247</v>
      </c>
      <c r="EL390" s="12"/>
      <c r="EO390" s="11" t="s">
        <v>135</v>
      </c>
      <c r="EW390" s="11" t="s">
        <v>269</v>
      </c>
      <c r="EX390" s="9" t="s">
        <v>1606</v>
      </c>
      <c r="EY390" s="11" t="s">
        <v>361</v>
      </c>
      <c r="EZ390" s="9" t="s">
        <v>1608</v>
      </c>
      <c r="FA390" s="11" t="s">
        <v>361</v>
      </c>
      <c r="FB390" s="9" t="s">
        <v>520</v>
      </c>
      <c r="FC390" s="11" t="s">
        <v>360</v>
      </c>
      <c r="FR390" s="16" t="str">
        <f t="shared" si="115"/>
        <v>RO</v>
      </c>
      <c r="FS390" s="11" t="s">
        <v>1609</v>
      </c>
      <c r="FT390" s="9" t="s">
        <v>276</v>
      </c>
      <c r="FU390" s="11" t="s">
        <v>276</v>
      </c>
      <c r="FV390" s="9" t="s">
        <v>193</v>
      </c>
      <c r="GD390" s="9" t="s">
        <v>209</v>
      </c>
      <c r="GE390" s="11" t="s">
        <v>193</v>
      </c>
      <c r="GF390" s="9"/>
      <c r="GH390" s="9"/>
      <c r="GI390" s="11" t="s">
        <v>134</v>
      </c>
      <c r="GJ390" s="9" t="s">
        <v>163</v>
      </c>
      <c r="GK390" s="11">
        <v>2</v>
      </c>
      <c r="GL390" s="9" t="s">
        <v>1608</v>
      </c>
      <c r="GM390" s="11" t="s">
        <v>1606</v>
      </c>
      <c r="GN390" s="9" t="s">
        <v>1605</v>
      </c>
      <c r="GO390" s="11" t="s">
        <v>135</v>
      </c>
      <c r="GP390" s="12"/>
      <c r="GQ390" s="22" t="str">
        <f t="shared" si="116"/>
        <v>OK</v>
      </c>
      <c r="GR390" s="9" t="s">
        <v>173</v>
      </c>
      <c r="GT390" s="9" t="s">
        <v>184</v>
      </c>
      <c r="GZ390" s="9" t="s">
        <v>134</v>
      </c>
      <c r="HA390" s="11" t="s">
        <v>160</v>
      </c>
      <c r="HB390" s="9" t="s">
        <v>1606</v>
      </c>
      <c r="HC390" s="11" t="s">
        <v>1608</v>
      </c>
      <c r="HE390" s="21">
        <v>5000</v>
      </c>
      <c r="HF390" s="17" t="str">
        <f t="shared" si="117"/>
        <v>OK</v>
      </c>
      <c r="HG390" s="11" t="s">
        <v>247</v>
      </c>
      <c r="HM390" s="21"/>
      <c r="HN390" s="17" t="str">
        <f t="shared" si="118"/>
        <v>OK</v>
      </c>
      <c r="HQ390" s="11" t="s">
        <v>135</v>
      </c>
      <c r="HY390" s="19" t="str">
        <f t="shared" si="119"/>
        <v>OK</v>
      </c>
      <c r="HZ390" s="9" t="s">
        <v>134</v>
      </c>
      <c r="IA390" s="11" t="s">
        <v>270</v>
      </c>
      <c r="IB390" s="9" t="s">
        <v>1331</v>
      </c>
      <c r="ID390" s="9" t="s">
        <v>209</v>
      </c>
      <c r="IE390" s="11" t="s">
        <v>134</v>
      </c>
      <c r="IF390" s="23">
        <v>41906</v>
      </c>
      <c r="IG390" s="23">
        <v>41906</v>
      </c>
      <c r="IH390" s="23">
        <v>41906</v>
      </c>
      <c r="II390" s="23">
        <v>41947</v>
      </c>
      <c r="IJ390" s="23">
        <v>41961</v>
      </c>
      <c r="IK390" s="23">
        <v>42152</v>
      </c>
    </row>
    <row r="391" spans="1:245" x14ac:dyDescent="0.25">
      <c r="A391" s="8" t="s">
        <v>1556</v>
      </c>
      <c r="B391" s="9" t="s">
        <v>74</v>
      </c>
      <c r="C391" s="55">
        <v>1100205</v>
      </c>
      <c r="D391" s="9" t="s">
        <v>113</v>
      </c>
      <c r="E391" s="10" t="s">
        <v>86</v>
      </c>
      <c r="AH391" s="33">
        <f t="shared" si="121"/>
        <v>1</v>
      </c>
      <c r="AI391" s="11" t="s">
        <v>1610</v>
      </c>
      <c r="AJ391" s="9" t="s">
        <v>906</v>
      </c>
      <c r="BM391" s="34">
        <f t="shared" si="112"/>
        <v>1</v>
      </c>
      <c r="BN391" s="9" t="s">
        <v>104</v>
      </c>
      <c r="BO391" s="11" t="s">
        <v>113</v>
      </c>
      <c r="BP391" s="9" t="s">
        <v>121</v>
      </c>
      <c r="BQ391" s="11" t="s">
        <v>135</v>
      </c>
      <c r="BR391" s="9" t="s">
        <v>135</v>
      </c>
      <c r="CC391" s="11" t="s">
        <v>146</v>
      </c>
      <c r="CD391" s="9" t="s">
        <v>134</v>
      </c>
      <c r="CE391" s="20" t="s">
        <v>1612</v>
      </c>
      <c r="CF391" s="16" t="e">
        <f t="shared" si="120"/>
        <v>#N/A</v>
      </c>
      <c r="CG391" s="20"/>
      <c r="CH391" s="16">
        <f t="shared" si="113"/>
        <v>0</v>
      </c>
      <c r="CI391" s="20"/>
      <c r="CJ391" s="16">
        <f t="shared" si="114"/>
        <v>0</v>
      </c>
      <c r="CK391" s="11" t="s">
        <v>1611</v>
      </c>
      <c r="CL391" s="9" t="s">
        <v>334</v>
      </c>
      <c r="CM391" s="11" t="s">
        <v>135</v>
      </c>
      <c r="CT391" s="12"/>
      <c r="CW391" s="67"/>
      <c r="DC391" s="11" t="s">
        <v>336</v>
      </c>
      <c r="DP391" s="12"/>
      <c r="DQ391" s="35" t="str">
        <f t="shared" si="111"/>
        <v>OK</v>
      </c>
      <c r="EE391" s="21"/>
      <c r="EL391" s="12"/>
      <c r="EW391" s="11" t="s">
        <v>2073</v>
      </c>
      <c r="FR391" s="16" t="str">
        <f t="shared" si="115"/>
        <v>RO</v>
      </c>
      <c r="FS391" s="11" t="s">
        <v>1613</v>
      </c>
      <c r="FT391" s="9" t="s">
        <v>276</v>
      </c>
      <c r="FU391" s="11" t="s">
        <v>276</v>
      </c>
      <c r="FV391" s="9" t="s">
        <v>193</v>
      </c>
      <c r="GD391" s="9" t="s">
        <v>227</v>
      </c>
      <c r="GE391" s="11" t="s">
        <v>193</v>
      </c>
      <c r="GF391" s="9"/>
      <c r="GH391" s="9"/>
      <c r="GI391" s="11" t="s">
        <v>135</v>
      </c>
      <c r="GP391" s="12"/>
      <c r="GQ391" s="22" t="str">
        <f t="shared" si="116"/>
        <v>OK</v>
      </c>
      <c r="GZ391" s="9" t="s">
        <v>135</v>
      </c>
      <c r="HE391" s="21"/>
      <c r="HF391" s="17" t="str">
        <f t="shared" si="117"/>
        <v>OK</v>
      </c>
      <c r="HM391" s="21"/>
      <c r="HN391" s="17" t="str">
        <f t="shared" si="118"/>
        <v>OK</v>
      </c>
      <c r="HQ391" s="11" t="s">
        <v>135</v>
      </c>
      <c r="HY391" s="19" t="str">
        <f t="shared" si="119"/>
        <v>OK</v>
      </c>
      <c r="HZ391" s="9" t="s">
        <v>135</v>
      </c>
      <c r="IE391" s="11" t="s">
        <v>134</v>
      </c>
      <c r="IF391" s="23">
        <v>41929</v>
      </c>
      <c r="IG391" s="23">
        <v>41929</v>
      </c>
      <c r="IH391" s="23">
        <v>41930</v>
      </c>
      <c r="II391" s="23"/>
      <c r="IJ391" s="23">
        <v>41968</v>
      </c>
      <c r="IK391" s="23"/>
    </row>
    <row r="392" spans="1:245" ht="15.75" x14ac:dyDescent="0.25">
      <c r="A392" s="8" t="s">
        <v>1557</v>
      </c>
      <c r="B392" s="9" t="s">
        <v>75</v>
      </c>
      <c r="C392" s="55">
        <v>2408102</v>
      </c>
      <c r="D392" s="9" t="s">
        <v>520</v>
      </c>
      <c r="E392" s="10" t="s">
        <v>89</v>
      </c>
      <c r="AH392" s="33">
        <f t="shared" si="121"/>
        <v>1</v>
      </c>
      <c r="AI392" s="11" t="s">
        <v>1616</v>
      </c>
      <c r="AJ392" s="9" t="s">
        <v>83</v>
      </c>
      <c r="AK392" s="11" t="s">
        <v>95</v>
      </c>
      <c r="AL392" s="9" t="s">
        <v>415</v>
      </c>
      <c r="AM392" s="25" t="s">
        <v>1615</v>
      </c>
      <c r="AO392" s="11" t="s">
        <v>1617</v>
      </c>
      <c r="AP392" s="9" t="s">
        <v>83</v>
      </c>
      <c r="AQ392" s="11" t="s">
        <v>339</v>
      </c>
      <c r="AR392" s="9" t="s">
        <v>72</v>
      </c>
      <c r="AS392" s="11" t="s">
        <v>1615</v>
      </c>
      <c r="AU392" s="11" t="s">
        <v>1618</v>
      </c>
      <c r="AV392" s="9" t="s">
        <v>83</v>
      </c>
      <c r="AW392" s="11" t="s">
        <v>96</v>
      </c>
      <c r="AX392" s="9" t="s">
        <v>509</v>
      </c>
      <c r="AY392" s="11" t="s">
        <v>1615</v>
      </c>
      <c r="BA392" s="11" t="s">
        <v>72</v>
      </c>
      <c r="BB392" s="9" t="s">
        <v>84</v>
      </c>
      <c r="BF392" s="9" t="s">
        <v>101</v>
      </c>
      <c r="BM392" s="34">
        <f t="shared" si="112"/>
        <v>4</v>
      </c>
      <c r="BN392" s="9" t="s">
        <v>105</v>
      </c>
      <c r="BP392" s="9" t="s">
        <v>387</v>
      </c>
      <c r="BQ392" s="11" t="s">
        <v>134</v>
      </c>
      <c r="BR392" s="9" t="s">
        <v>135</v>
      </c>
      <c r="BS392" s="11" t="s">
        <v>106</v>
      </c>
      <c r="BU392" s="11" t="s">
        <v>387</v>
      </c>
      <c r="BV392" s="9" t="s">
        <v>134</v>
      </c>
      <c r="BW392" s="11" t="s">
        <v>135</v>
      </c>
      <c r="BX392" s="9" t="s">
        <v>1332</v>
      </c>
      <c r="BZ392" s="9" t="s">
        <v>119</v>
      </c>
      <c r="CA392" s="11" t="s">
        <v>135</v>
      </c>
      <c r="CB392" s="9" t="s">
        <v>135</v>
      </c>
      <c r="CC392" s="11" t="s">
        <v>145</v>
      </c>
      <c r="CD392" s="9" t="s">
        <v>135</v>
      </c>
      <c r="CE392" s="20"/>
      <c r="CF392" s="16">
        <f t="shared" si="120"/>
        <v>0</v>
      </c>
      <c r="CG392" s="20"/>
      <c r="CH392" s="16">
        <f t="shared" si="113"/>
        <v>0</v>
      </c>
      <c r="CI392" s="20"/>
      <c r="CJ392" s="16">
        <f t="shared" si="114"/>
        <v>0</v>
      </c>
      <c r="CK392" s="11" t="s">
        <v>1614</v>
      </c>
      <c r="CL392" s="9" t="s">
        <v>336</v>
      </c>
      <c r="CT392" s="12"/>
      <c r="CW392" s="67"/>
      <c r="DC392" s="11" t="s">
        <v>334</v>
      </c>
      <c r="DD392" s="9" t="s">
        <v>193</v>
      </c>
      <c r="DH392" s="9" t="s">
        <v>227</v>
      </c>
      <c r="DI392" s="11" t="s">
        <v>135</v>
      </c>
      <c r="DP392" s="12"/>
      <c r="DQ392" s="35" t="str">
        <f t="shared" si="111"/>
        <v>OK</v>
      </c>
      <c r="DZ392" s="9" t="s">
        <v>134</v>
      </c>
      <c r="EA392" s="11" t="s">
        <v>160</v>
      </c>
      <c r="EB392" s="9" t="s">
        <v>1617</v>
      </c>
      <c r="EE392" s="21">
        <v>5000</v>
      </c>
      <c r="EF392" s="9" t="s">
        <v>446</v>
      </c>
      <c r="EL392" s="12"/>
      <c r="EO392" s="11" t="s">
        <v>135</v>
      </c>
      <c r="EW392" s="11" t="s">
        <v>269</v>
      </c>
      <c r="EX392" s="9" t="s">
        <v>520</v>
      </c>
      <c r="EY392" s="11" t="s">
        <v>361</v>
      </c>
      <c r="EZ392" s="9" t="s">
        <v>1617</v>
      </c>
      <c r="FA392" s="11" t="s">
        <v>362</v>
      </c>
      <c r="FB392" s="9" t="s">
        <v>1616</v>
      </c>
      <c r="FC392" s="11" t="s">
        <v>360</v>
      </c>
      <c r="FD392" s="9" t="s">
        <v>1618</v>
      </c>
      <c r="FE392" s="11" t="s">
        <v>360</v>
      </c>
      <c r="FF392" s="9" t="s">
        <v>72</v>
      </c>
      <c r="FG392" s="11" t="s">
        <v>360</v>
      </c>
      <c r="FR392" s="16" t="str">
        <f t="shared" si="115"/>
        <v>RN</v>
      </c>
      <c r="FS392" s="11" t="s">
        <v>1619</v>
      </c>
      <c r="FT392" s="9" t="s">
        <v>277</v>
      </c>
      <c r="FU392" s="11" t="s">
        <v>276</v>
      </c>
      <c r="FV392" s="9" t="s">
        <v>193</v>
      </c>
      <c r="FX392" s="9" t="s">
        <v>276</v>
      </c>
      <c r="FY392" s="11" t="s">
        <v>193</v>
      </c>
      <c r="GD392" s="9" t="s">
        <v>1535</v>
      </c>
      <c r="GE392" s="11" t="s">
        <v>193</v>
      </c>
      <c r="GF392" s="9"/>
      <c r="GH392" s="9"/>
      <c r="GI392" s="11" t="s">
        <v>135</v>
      </c>
      <c r="GP392" s="12"/>
      <c r="GQ392" s="22" t="str">
        <f t="shared" si="116"/>
        <v>OK</v>
      </c>
      <c r="GZ392" s="9" t="s">
        <v>134</v>
      </c>
      <c r="HA392" s="11" t="s">
        <v>160</v>
      </c>
      <c r="HB392" s="9" t="s">
        <v>1616</v>
      </c>
      <c r="HC392" s="11" t="s">
        <v>1617</v>
      </c>
      <c r="HD392" s="9" t="s">
        <v>1618</v>
      </c>
      <c r="HE392" s="21">
        <v>5000</v>
      </c>
      <c r="HF392" s="17" t="str">
        <f t="shared" si="117"/>
        <v>REVER</v>
      </c>
      <c r="HG392" s="11" t="s">
        <v>446</v>
      </c>
      <c r="HM392" s="21"/>
      <c r="HN392" s="17" t="str">
        <f t="shared" si="118"/>
        <v>OK</v>
      </c>
      <c r="HQ392" s="11" t="s">
        <v>135</v>
      </c>
      <c r="HY392" s="19" t="str">
        <f t="shared" si="119"/>
        <v>OK</v>
      </c>
      <c r="HZ392" s="9" t="s">
        <v>134</v>
      </c>
      <c r="IA392" s="11" t="s">
        <v>270</v>
      </c>
      <c r="IB392" s="9" t="s">
        <v>1331</v>
      </c>
      <c r="IC392" s="11" t="s">
        <v>271</v>
      </c>
      <c r="ID392" s="9" t="s">
        <v>209</v>
      </c>
      <c r="IE392" s="11" t="s">
        <v>134</v>
      </c>
      <c r="IF392" s="23">
        <v>41761</v>
      </c>
      <c r="IG392" s="23">
        <v>41761</v>
      </c>
      <c r="IH392" s="23"/>
      <c r="II392" s="23">
        <v>41778</v>
      </c>
      <c r="IJ392" s="23">
        <v>41800</v>
      </c>
      <c r="IK392" s="23">
        <v>42123</v>
      </c>
    </row>
    <row r="393" spans="1:245" x14ac:dyDescent="0.25">
      <c r="A393" s="8" t="s">
        <v>1558</v>
      </c>
      <c r="B393" s="9" t="s">
        <v>75</v>
      </c>
      <c r="C393" s="55">
        <v>2408102</v>
      </c>
      <c r="D393" s="9" t="s">
        <v>1616</v>
      </c>
      <c r="E393" s="10" t="s">
        <v>83</v>
      </c>
      <c r="F393" s="9" t="s">
        <v>95</v>
      </c>
      <c r="G393" s="10" t="s">
        <v>415</v>
      </c>
      <c r="H393" s="9" t="s">
        <v>1615</v>
      </c>
      <c r="AH393" s="33">
        <f t="shared" si="121"/>
        <v>1</v>
      </c>
      <c r="AI393" s="11" t="s">
        <v>114</v>
      </c>
      <c r="AJ393" s="9" t="s">
        <v>86</v>
      </c>
      <c r="BM393" s="34">
        <f t="shared" si="112"/>
        <v>1</v>
      </c>
      <c r="BN393" s="9" t="s">
        <v>104</v>
      </c>
      <c r="BO393" s="11" t="s">
        <v>114</v>
      </c>
      <c r="BP393" s="9" t="s">
        <v>119</v>
      </c>
      <c r="BQ393" s="11" t="s">
        <v>135</v>
      </c>
      <c r="BR393" s="9" t="s">
        <v>135</v>
      </c>
      <c r="CC393" s="11" t="s">
        <v>145</v>
      </c>
      <c r="CD393" s="9" t="s">
        <v>134</v>
      </c>
      <c r="CE393" s="20" t="s">
        <v>1559</v>
      </c>
      <c r="CF393" s="16" t="str">
        <f t="shared" si="120"/>
        <v>Representação</v>
      </c>
      <c r="CG393" s="20"/>
      <c r="CH393" s="16">
        <f t="shared" si="113"/>
        <v>0</v>
      </c>
      <c r="CI393" s="20"/>
      <c r="CJ393" s="16">
        <f t="shared" si="114"/>
        <v>0</v>
      </c>
      <c r="CK393" s="11" t="s">
        <v>1620</v>
      </c>
      <c r="CL393" s="9" t="s">
        <v>334</v>
      </c>
      <c r="CM393" s="11" t="s">
        <v>134</v>
      </c>
      <c r="CN393" s="9" t="s">
        <v>161</v>
      </c>
      <c r="CT393" s="12"/>
      <c r="CW393" s="67"/>
      <c r="CZ393" s="9" t="s">
        <v>599</v>
      </c>
      <c r="DC393" s="11" t="s">
        <v>334</v>
      </c>
      <c r="DD393" s="9" t="s">
        <v>193</v>
      </c>
      <c r="DH393" s="9" t="s">
        <v>209</v>
      </c>
      <c r="DI393" s="11" t="s">
        <v>134</v>
      </c>
      <c r="DJ393" s="9" t="s">
        <v>161</v>
      </c>
      <c r="DP393" s="12"/>
      <c r="DQ393" s="35" t="str">
        <f t="shared" si="111"/>
        <v>OK</v>
      </c>
      <c r="DW393" s="11" t="s">
        <v>599</v>
      </c>
      <c r="DZ393" s="9" t="s">
        <v>135</v>
      </c>
      <c r="EE393" s="21"/>
      <c r="EL393" s="12"/>
      <c r="EO393" s="11" t="s">
        <v>135</v>
      </c>
      <c r="EW393" s="11" t="s">
        <v>269</v>
      </c>
      <c r="EX393" s="9" t="s">
        <v>1616</v>
      </c>
      <c r="EY393" s="11" t="s">
        <v>361</v>
      </c>
      <c r="EZ393" s="9" t="s">
        <v>114</v>
      </c>
      <c r="FA393" s="11" t="s">
        <v>360</v>
      </c>
      <c r="FR393" s="16" t="str">
        <f t="shared" si="115"/>
        <v>RN</v>
      </c>
      <c r="FS393" s="11" t="s">
        <v>1623</v>
      </c>
      <c r="FT393" s="9" t="s">
        <v>277</v>
      </c>
      <c r="FU393" s="11" t="s">
        <v>276</v>
      </c>
      <c r="FV393" s="9" t="s">
        <v>193</v>
      </c>
      <c r="GD393" s="9" t="s">
        <v>280</v>
      </c>
      <c r="GE393" s="11" t="s">
        <v>193</v>
      </c>
      <c r="GF393" s="9"/>
      <c r="GH393" s="9"/>
      <c r="GI393" s="11" t="s">
        <v>134</v>
      </c>
      <c r="GJ393" s="9" t="s">
        <v>160</v>
      </c>
      <c r="GK393" s="11">
        <v>48</v>
      </c>
      <c r="GL393" s="9" t="s">
        <v>114</v>
      </c>
      <c r="GO393" s="11" t="s">
        <v>135</v>
      </c>
      <c r="GP393" s="12"/>
      <c r="GQ393" s="22" t="str">
        <f t="shared" si="116"/>
        <v>OK</v>
      </c>
      <c r="GR393" s="9" t="s">
        <v>174</v>
      </c>
      <c r="GT393" s="9" t="s">
        <v>599</v>
      </c>
      <c r="GZ393" s="9" t="s">
        <v>135</v>
      </c>
      <c r="HE393" s="21"/>
      <c r="HF393" s="17" t="str">
        <f t="shared" si="117"/>
        <v>OK</v>
      </c>
      <c r="HM393" s="21"/>
      <c r="HN393" s="17" t="str">
        <f t="shared" si="118"/>
        <v>OK</v>
      </c>
      <c r="HQ393" s="11" t="s">
        <v>135</v>
      </c>
      <c r="HY393" s="19" t="str">
        <f t="shared" si="119"/>
        <v>OK</v>
      </c>
      <c r="HZ393" s="9" t="s">
        <v>134</v>
      </c>
      <c r="IA393" s="11" t="s">
        <v>270</v>
      </c>
      <c r="ID393" s="9" t="s">
        <v>209</v>
      </c>
      <c r="IE393" s="11" t="s">
        <v>134</v>
      </c>
      <c r="IF393" s="23">
        <v>41827</v>
      </c>
      <c r="IG393" s="23">
        <v>41827</v>
      </c>
      <c r="IH393" s="23">
        <v>41828</v>
      </c>
      <c r="II393" s="23">
        <v>41842</v>
      </c>
      <c r="IJ393" s="23">
        <v>41864</v>
      </c>
      <c r="IK393" s="23">
        <v>42440</v>
      </c>
    </row>
    <row r="394" spans="1:245" x14ac:dyDescent="0.25">
      <c r="A394" s="8" t="s">
        <v>1559</v>
      </c>
      <c r="B394" s="9" t="s">
        <v>75</v>
      </c>
      <c r="C394" s="55">
        <v>2408102</v>
      </c>
      <c r="D394" s="9" t="s">
        <v>1616</v>
      </c>
      <c r="E394" s="10" t="s">
        <v>83</v>
      </c>
      <c r="F394" s="9" t="s">
        <v>95</v>
      </c>
      <c r="G394" s="10" t="s">
        <v>415</v>
      </c>
      <c r="H394" s="9" t="s">
        <v>1615</v>
      </c>
      <c r="AH394" s="33">
        <f t="shared" si="121"/>
        <v>1</v>
      </c>
      <c r="AI394" s="11" t="s">
        <v>113</v>
      </c>
      <c r="AJ394" s="9" t="s">
        <v>86</v>
      </c>
      <c r="BM394" s="34">
        <f t="shared" si="112"/>
        <v>1</v>
      </c>
      <c r="BN394" s="9" t="s">
        <v>104</v>
      </c>
      <c r="BO394" s="11" t="s">
        <v>113</v>
      </c>
      <c r="BP394" s="9" t="s">
        <v>119</v>
      </c>
      <c r="BQ394" s="11" t="s">
        <v>135</v>
      </c>
      <c r="BR394" s="9" t="s">
        <v>135</v>
      </c>
      <c r="CC394" s="11" t="s">
        <v>145</v>
      </c>
      <c r="CD394" s="9" t="s">
        <v>134</v>
      </c>
      <c r="CE394" s="20" t="s">
        <v>1558</v>
      </c>
      <c r="CF394" s="16" t="str">
        <f t="shared" si="120"/>
        <v>Representação</v>
      </c>
      <c r="CG394" s="20"/>
      <c r="CH394" s="16">
        <f t="shared" si="113"/>
        <v>0</v>
      </c>
      <c r="CI394" s="20"/>
      <c r="CJ394" s="16">
        <f t="shared" si="114"/>
        <v>0</v>
      </c>
      <c r="CK394" s="11" t="s">
        <v>1622</v>
      </c>
      <c r="CL394" s="9" t="s">
        <v>334</v>
      </c>
      <c r="CM394" s="11" t="s">
        <v>134</v>
      </c>
      <c r="CN394" s="9" t="s">
        <v>161</v>
      </c>
      <c r="CT394" s="12"/>
      <c r="CW394" s="67"/>
      <c r="CZ394" s="9" t="s">
        <v>599</v>
      </c>
      <c r="DC394" s="11" t="s">
        <v>334</v>
      </c>
      <c r="DD394" s="9" t="s">
        <v>193</v>
      </c>
      <c r="DH394" s="9" t="s">
        <v>209</v>
      </c>
      <c r="DI394" s="11" t="s">
        <v>134</v>
      </c>
      <c r="DJ394" s="9" t="s">
        <v>161</v>
      </c>
      <c r="DP394" s="12"/>
      <c r="DQ394" s="35" t="str">
        <f t="shared" si="111"/>
        <v>OK</v>
      </c>
      <c r="DW394" s="11" t="s">
        <v>599</v>
      </c>
      <c r="DZ394" s="9" t="s">
        <v>135</v>
      </c>
      <c r="EE394" s="21"/>
      <c r="EL394" s="12"/>
      <c r="EO394" s="11" t="s">
        <v>135</v>
      </c>
      <c r="EW394" s="11" t="s">
        <v>269</v>
      </c>
      <c r="EX394" s="9" t="s">
        <v>1616</v>
      </c>
      <c r="EY394" s="11" t="s">
        <v>361</v>
      </c>
      <c r="EZ394" s="9" t="s">
        <v>113</v>
      </c>
      <c r="FA394" s="11" t="s">
        <v>360</v>
      </c>
      <c r="FR394" s="16" t="str">
        <f t="shared" si="115"/>
        <v>RN</v>
      </c>
      <c r="FS394" s="11" t="s">
        <v>1621</v>
      </c>
      <c r="FT394" s="9" t="s">
        <v>277</v>
      </c>
      <c r="FU394" s="11" t="s">
        <v>276</v>
      </c>
      <c r="FV394" s="9" t="s">
        <v>193</v>
      </c>
      <c r="GD394" s="9" t="s">
        <v>209</v>
      </c>
      <c r="GE394" s="11" t="s">
        <v>193</v>
      </c>
      <c r="GF394" s="9"/>
      <c r="GH394" s="9"/>
      <c r="GI394" s="11" t="s">
        <v>134</v>
      </c>
      <c r="GJ394" s="9" t="s">
        <v>161</v>
      </c>
      <c r="GP394" s="12"/>
      <c r="GQ394" s="22" t="str">
        <f t="shared" si="116"/>
        <v>OK</v>
      </c>
      <c r="GT394" s="9" t="s">
        <v>599</v>
      </c>
      <c r="GZ394" s="9" t="s">
        <v>135</v>
      </c>
      <c r="HE394" s="21"/>
      <c r="HF394" s="17" t="str">
        <f t="shared" si="117"/>
        <v>OK</v>
      </c>
      <c r="HM394" s="21"/>
      <c r="HN394" s="17" t="str">
        <f t="shared" si="118"/>
        <v>OK</v>
      </c>
      <c r="HQ394" s="11" t="s">
        <v>135</v>
      </c>
      <c r="HY394" s="19" t="str">
        <f t="shared" si="119"/>
        <v>OK</v>
      </c>
      <c r="HZ394" s="9" t="s">
        <v>135</v>
      </c>
      <c r="IE394" s="11" t="s">
        <v>134</v>
      </c>
      <c r="IF394" s="23">
        <v>41870</v>
      </c>
      <c r="IG394" s="23">
        <v>41870</v>
      </c>
      <c r="IH394" s="23">
        <v>41871</v>
      </c>
      <c r="II394" s="23">
        <v>41878</v>
      </c>
      <c r="IJ394" s="23">
        <v>41893</v>
      </c>
      <c r="IK394" s="23">
        <v>41898</v>
      </c>
    </row>
    <row r="395" spans="1:245" x14ac:dyDescent="0.25">
      <c r="A395" s="8" t="s">
        <v>1560</v>
      </c>
      <c r="B395" s="9" t="s">
        <v>75</v>
      </c>
      <c r="C395" s="55">
        <v>2408102</v>
      </c>
      <c r="D395" s="9" t="s">
        <v>520</v>
      </c>
      <c r="E395" s="10" t="s">
        <v>89</v>
      </c>
      <c r="AH395" s="33">
        <f t="shared" si="121"/>
        <v>1</v>
      </c>
      <c r="AI395" s="11" t="s">
        <v>1625</v>
      </c>
      <c r="AJ395" s="9" t="s">
        <v>83</v>
      </c>
      <c r="AK395" s="11" t="s">
        <v>97</v>
      </c>
      <c r="AL395" s="9" t="s">
        <v>72</v>
      </c>
      <c r="AM395" s="11" t="s">
        <v>1626</v>
      </c>
      <c r="AO395" s="11" t="s">
        <v>1627</v>
      </c>
      <c r="AP395" s="9" t="s">
        <v>90</v>
      </c>
      <c r="BF395" s="28"/>
      <c r="BM395" s="34">
        <f t="shared" si="112"/>
        <v>2</v>
      </c>
      <c r="BN395" s="9" t="s">
        <v>105</v>
      </c>
      <c r="BP395" s="9" t="s">
        <v>119</v>
      </c>
      <c r="BQ395" s="11" t="s">
        <v>135</v>
      </c>
      <c r="BR395" s="9" t="s">
        <v>135</v>
      </c>
      <c r="CC395" s="11" t="s">
        <v>145</v>
      </c>
      <c r="CD395" s="9" t="s">
        <v>135</v>
      </c>
      <c r="CE395" s="20"/>
      <c r="CF395" s="16">
        <f t="shared" si="120"/>
        <v>0</v>
      </c>
      <c r="CG395" s="20"/>
      <c r="CH395" s="16">
        <f t="shared" si="113"/>
        <v>0</v>
      </c>
      <c r="CI395" s="20"/>
      <c r="CJ395" s="16">
        <f t="shared" si="114"/>
        <v>0</v>
      </c>
      <c r="CK395" s="11" t="s">
        <v>1624</v>
      </c>
      <c r="CL395" s="9" t="s">
        <v>336</v>
      </c>
      <c r="CT395" s="12"/>
      <c r="CW395" s="67"/>
      <c r="DC395" s="11" t="s">
        <v>334</v>
      </c>
      <c r="DD395" s="9" t="s">
        <v>193</v>
      </c>
      <c r="DH395" s="9" t="s">
        <v>227</v>
      </c>
      <c r="DI395" s="11" t="s">
        <v>135</v>
      </c>
      <c r="DP395" s="12"/>
      <c r="DQ395" s="35" t="str">
        <f t="shared" si="111"/>
        <v>OK</v>
      </c>
      <c r="DZ395" s="9" t="s">
        <v>134</v>
      </c>
      <c r="EA395" s="11" t="s">
        <v>160</v>
      </c>
      <c r="EB395" s="9" t="s">
        <v>1627</v>
      </c>
      <c r="EE395" s="21">
        <v>5000</v>
      </c>
      <c r="EF395" s="9" t="s">
        <v>446</v>
      </c>
      <c r="EH395" s="9" t="s">
        <v>160</v>
      </c>
      <c r="EI395" s="11" t="s">
        <v>1625</v>
      </c>
      <c r="EL395" s="12">
        <v>10000</v>
      </c>
      <c r="EM395" s="11" t="s">
        <v>446</v>
      </c>
      <c r="EO395" s="11" t="s">
        <v>135</v>
      </c>
      <c r="EW395" s="11" t="s">
        <v>269</v>
      </c>
      <c r="EX395" s="9" t="s">
        <v>1625</v>
      </c>
      <c r="EY395" s="11" t="s">
        <v>361</v>
      </c>
      <c r="EZ395" s="9" t="s">
        <v>1627</v>
      </c>
      <c r="FA395" s="11" t="s">
        <v>361</v>
      </c>
      <c r="FB395" s="9" t="s">
        <v>520</v>
      </c>
      <c r="FC395" s="11" t="s">
        <v>360</v>
      </c>
      <c r="FR395" s="16" t="str">
        <f t="shared" si="115"/>
        <v>RN</v>
      </c>
      <c r="FS395" s="11" t="s">
        <v>1628</v>
      </c>
      <c r="FT395" s="9" t="s">
        <v>276</v>
      </c>
      <c r="FU395" s="11" t="s">
        <v>276</v>
      </c>
      <c r="FV395" s="9" t="s">
        <v>193</v>
      </c>
      <c r="GD395" s="9" t="s">
        <v>209</v>
      </c>
      <c r="GE395" s="11" t="s">
        <v>193</v>
      </c>
      <c r="GF395" s="9"/>
      <c r="GH395" s="9"/>
      <c r="GI395" s="11" t="s">
        <v>135</v>
      </c>
      <c r="GP395" s="12"/>
      <c r="GQ395" s="22" t="str">
        <f t="shared" si="116"/>
        <v>OK</v>
      </c>
      <c r="GZ395" s="9" t="s">
        <v>134</v>
      </c>
      <c r="HA395" s="11" t="s">
        <v>160</v>
      </c>
      <c r="HB395" s="9" t="s">
        <v>1627</v>
      </c>
      <c r="HE395" s="21">
        <v>5000</v>
      </c>
      <c r="HF395" s="17" t="str">
        <f t="shared" si="117"/>
        <v>OK</v>
      </c>
      <c r="HG395" s="11" t="s">
        <v>446</v>
      </c>
      <c r="HI395" s="11" t="s">
        <v>160</v>
      </c>
      <c r="HJ395" s="9" t="s">
        <v>1625</v>
      </c>
      <c r="HM395" s="21">
        <v>10000</v>
      </c>
      <c r="HN395" s="17" t="str">
        <f t="shared" si="118"/>
        <v>REVER</v>
      </c>
      <c r="HO395" s="11" t="s">
        <v>446</v>
      </c>
      <c r="HQ395" s="11" t="s">
        <v>135</v>
      </c>
      <c r="HY395" s="19" t="str">
        <f t="shared" si="119"/>
        <v>OK</v>
      </c>
      <c r="HZ395" s="9" t="s">
        <v>134</v>
      </c>
      <c r="IA395" s="11" t="s">
        <v>270</v>
      </c>
      <c r="ID395" s="9" t="s">
        <v>1333</v>
      </c>
      <c r="IE395" s="11" t="s">
        <v>134</v>
      </c>
      <c r="IF395" s="23">
        <v>41883</v>
      </c>
      <c r="IG395" s="23">
        <v>41883</v>
      </c>
      <c r="IH395" s="23"/>
      <c r="II395" s="23">
        <v>41897</v>
      </c>
      <c r="IJ395" s="23">
        <v>41907</v>
      </c>
      <c r="IK395" s="23">
        <v>42135</v>
      </c>
    </row>
    <row r="396" spans="1:245" x14ac:dyDescent="0.25">
      <c r="A396" s="8" t="s">
        <v>1859</v>
      </c>
      <c r="B396" s="9" t="s">
        <v>75</v>
      </c>
      <c r="C396" s="55">
        <v>2408102</v>
      </c>
      <c r="D396" s="9" t="s">
        <v>1615</v>
      </c>
      <c r="E396" s="10" t="s">
        <v>85</v>
      </c>
      <c r="AH396" s="33">
        <f t="shared" si="121"/>
        <v>1</v>
      </c>
      <c r="AI396" s="11" t="s">
        <v>2175</v>
      </c>
      <c r="AJ396" s="9" t="s">
        <v>90</v>
      </c>
      <c r="AO396" s="11" t="s">
        <v>1860</v>
      </c>
      <c r="AP396" s="9" t="s">
        <v>90</v>
      </c>
      <c r="AT396" s="28"/>
      <c r="BF396" s="28"/>
      <c r="BM396" s="34">
        <v>2</v>
      </c>
      <c r="BN396" s="9" t="s">
        <v>104</v>
      </c>
      <c r="BO396" s="11" t="s">
        <v>114</v>
      </c>
      <c r="BP396" s="9" t="s">
        <v>388</v>
      </c>
      <c r="BQ396" s="11" t="s">
        <v>135</v>
      </c>
      <c r="BR396" s="9" t="s">
        <v>135</v>
      </c>
      <c r="CC396" s="11" t="s">
        <v>145</v>
      </c>
      <c r="CD396" s="9" t="s">
        <v>135</v>
      </c>
      <c r="CE396" s="20"/>
      <c r="CF396" s="16">
        <v>0</v>
      </c>
      <c r="CG396" s="20"/>
      <c r="CH396" s="16">
        <v>0</v>
      </c>
      <c r="CI396" s="20"/>
      <c r="CJ396" s="16">
        <v>0</v>
      </c>
      <c r="CK396" s="11" t="s">
        <v>1861</v>
      </c>
      <c r="CL396" s="9" t="s">
        <v>336</v>
      </c>
      <c r="CT396" s="12"/>
      <c r="CW396" s="67"/>
      <c r="DC396" s="11" t="s">
        <v>334</v>
      </c>
      <c r="DD396" s="9" t="s">
        <v>193</v>
      </c>
      <c r="DH396" s="9" t="s">
        <v>227</v>
      </c>
      <c r="DI396" s="11" t="s">
        <v>135</v>
      </c>
      <c r="DP396" s="12"/>
      <c r="DQ396" s="35" t="s">
        <v>1717</v>
      </c>
      <c r="DZ396" s="9" t="s">
        <v>134</v>
      </c>
      <c r="EA396" s="11" t="s">
        <v>161</v>
      </c>
      <c r="EE396" s="21"/>
      <c r="EG396" s="11" t="s">
        <v>973</v>
      </c>
      <c r="EL396" s="12"/>
      <c r="EO396" s="11" t="s">
        <v>135</v>
      </c>
      <c r="EW396" s="11" t="s">
        <v>269</v>
      </c>
      <c r="EX396" s="9" t="s">
        <v>1615</v>
      </c>
      <c r="EY396" s="11" t="s">
        <v>361</v>
      </c>
      <c r="EZ396" s="9" t="s">
        <v>2175</v>
      </c>
      <c r="FA396" s="11" t="s">
        <v>360</v>
      </c>
      <c r="FB396" s="9" t="s">
        <v>1860</v>
      </c>
      <c r="FC396" s="11" t="s">
        <v>360</v>
      </c>
      <c r="FR396" s="16" t="s">
        <v>75</v>
      </c>
      <c r="FS396" s="11" t="s">
        <v>1621</v>
      </c>
      <c r="FT396" s="9" t="s">
        <v>276</v>
      </c>
      <c r="FU396" s="11" t="s">
        <v>276</v>
      </c>
      <c r="FV396" s="9" t="s">
        <v>193</v>
      </c>
      <c r="GD396" s="9" t="s">
        <v>209</v>
      </c>
      <c r="GE396" s="11" t="s">
        <v>193</v>
      </c>
      <c r="GF396" s="9"/>
      <c r="GH396" s="9"/>
      <c r="GI396" s="11" t="s">
        <v>135</v>
      </c>
      <c r="GP396" s="12"/>
      <c r="GQ396" s="22" t="s">
        <v>1717</v>
      </c>
      <c r="GZ396" s="9" t="s">
        <v>134</v>
      </c>
      <c r="HA396" s="11" t="s">
        <v>161</v>
      </c>
      <c r="HE396" s="21"/>
      <c r="HF396" s="17" t="s">
        <v>1717</v>
      </c>
      <c r="HH396" s="9" t="s">
        <v>973</v>
      </c>
      <c r="HM396" s="21"/>
      <c r="HN396" s="17" t="s">
        <v>1717</v>
      </c>
      <c r="HQ396" s="11" t="s">
        <v>135</v>
      </c>
      <c r="HY396" s="19" t="s">
        <v>1717</v>
      </c>
      <c r="HZ396" s="9" t="s">
        <v>135</v>
      </c>
      <c r="IE396" s="11" t="s">
        <v>134</v>
      </c>
      <c r="IF396" s="23">
        <v>41908</v>
      </c>
      <c r="IG396" s="23">
        <v>41908</v>
      </c>
      <c r="IH396" s="23"/>
      <c r="II396" s="23">
        <v>41935</v>
      </c>
      <c r="IJ396" s="23">
        <v>41976</v>
      </c>
      <c r="IK396" s="23">
        <v>42023</v>
      </c>
    </row>
    <row r="397" spans="1:245" x14ac:dyDescent="0.25">
      <c r="A397" s="8" t="s">
        <v>1862</v>
      </c>
      <c r="B397" s="9" t="s">
        <v>77</v>
      </c>
      <c r="C397" s="55">
        <v>4314902</v>
      </c>
      <c r="D397" s="9" t="s">
        <v>520</v>
      </c>
      <c r="E397" s="10" t="s">
        <v>89</v>
      </c>
      <c r="AH397" s="33">
        <f t="shared" si="121"/>
        <v>1</v>
      </c>
      <c r="AI397" s="11" t="s">
        <v>1863</v>
      </c>
      <c r="AJ397" s="9" t="s">
        <v>83</v>
      </c>
      <c r="AK397" s="11" t="s">
        <v>98</v>
      </c>
      <c r="AL397" s="9" t="s">
        <v>488</v>
      </c>
      <c r="AM397" s="11" t="s">
        <v>1864</v>
      </c>
      <c r="AO397" s="11" t="s">
        <v>488</v>
      </c>
      <c r="AP397" s="9" t="s">
        <v>84</v>
      </c>
      <c r="AT397" s="28"/>
      <c r="AU397" s="11" t="s">
        <v>1865</v>
      </c>
      <c r="AV397" s="9" t="s">
        <v>83</v>
      </c>
      <c r="AW397" s="11" t="s">
        <v>97</v>
      </c>
      <c r="AX397" s="9" t="s">
        <v>415</v>
      </c>
      <c r="AY397" s="11" t="s">
        <v>1866</v>
      </c>
      <c r="BA397" s="11" t="s">
        <v>415</v>
      </c>
      <c r="BB397" s="9" t="s">
        <v>84</v>
      </c>
      <c r="BF397" s="28"/>
      <c r="BG397" s="11" t="s">
        <v>1867</v>
      </c>
      <c r="BH397" s="9" t="s">
        <v>83</v>
      </c>
      <c r="BI397" s="11" t="s">
        <v>95</v>
      </c>
      <c r="BJ397" s="9" t="s">
        <v>415</v>
      </c>
      <c r="BK397" s="11" t="s">
        <v>1868</v>
      </c>
      <c r="BM397" s="34">
        <v>5</v>
      </c>
      <c r="BN397" s="9" t="s">
        <v>107</v>
      </c>
      <c r="BP397" s="9" t="s">
        <v>387</v>
      </c>
      <c r="BQ397" s="11" t="s">
        <v>134</v>
      </c>
      <c r="BR397" s="9" t="s">
        <v>135</v>
      </c>
      <c r="BS397" s="11" t="s">
        <v>107</v>
      </c>
      <c r="BU397" s="11" t="s">
        <v>387</v>
      </c>
      <c r="BV397" s="9" t="s">
        <v>134</v>
      </c>
      <c r="BW397" s="11" t="s">
        <v>135</v>
      </c>
      <c r="CC397" s="11" t="s">
        <v>145</v>
      </c>
      <c r="CD397" s="9" t="s">
        <v>135</v>
      </c>
      <c r="CE397" s="20"/>
      <c r="CF397" s="16">
        <v>0</v>
      </c>
      <c r="CG397" s="20"/>
      <c r="CH397" s="16">
        <v>0</v>
      </c>
      <c r="CI397" s="20"/>
      <c r="CJ397" s="16">
        <v>0</v>
      </c>
      <c r="CK397" s="11" t="s">
        <v>1869</v>
      </c>
      <c r="CL397" s="9" t="s">
        <v>334</v>
      </c>
      <c r="CM397" s="11" t="s">
        <v>134</v>
      </c>
      <c r="CN397" s="9" t="s">
        <v>160</v>
      </c>
      <c r="CO397" s="11">
        <v>0</v>
      </c>
      <c r="CP397" s="9" t="s">
        <v>1863</v>
      </c>
      <c r="CQ397" s="11" t="s">
        <v>1865</v>
      </c>
      <c r="CS397" s="11" t="s">
        <v>135</v>
      </c>
      <c r="CT397" s="12"/>
      <c r="CU397" s="11" t="s">
        <v>173</v>
      </c>
      <c r="CV397" s="9" t="s">
        <v>173</v>
      </c>
      <c r="CW397" s="67" t="s">
        <v>445</v>
      </c>
      <c r="CX397" s="9" t="s">
        <v>189</v>
      </c>
      <c r="DC397" s="11" t="s">
        <v>334</v>
      </c>
      <c r="DD397" s="9" t="s">
        <v>195</v>
      </c>
      <c r="DE397" s="11" t="s">
        <v>203</v>
      </c>
      <c r="DF397" s="9" t="s">
        <v>1867</v>
      </c>
      <c r="DH397" s="9" t="s">
        <v>209</v>
      </c>
      <c r="DI397" s="11" t="s">
        <v>134</v>
      </c>
      <c r="DJ397" s="9" t="s">
        <v>160</v>
      </c>
      <c r="DK397" s="11">
        <v>0</v>
      </c>
      <c r="DL397" s="9" t="s">
        <v>1863</v>
      </c>
      <c r="DM397" s="11" t="s">
        <v>1865</v>
      </c>
      <c r="DO397" s="11" t="s">
        <v>135</v>
      </c>
      <c r="DP397" s="12"/>
      <c r="DQ397" s="35" t="s">
        <v>1717</v>
      </c>
      <c r="DR397" s="9" t="s">
        <v>173</v>
      </c>
      <c r="DS397" s="11" t="s">
        <v>173</v>
      </c>
      <c r="DT397" s="9" t="s">
        <v>445</v>
      </c>
      <c r="DU397" s="11" t="s">
        <v>189</v>
      </c>
      <c r="DZ397" s="9" t="s">
        <v>134</v>
      </c>
      <c r="EA397" s="11" t="s">
        <v>160</v>
      </c>
      <c r="EB397" s="9" t="s">
        <v>1865</v>
      </c>
      <c r="EC397" s="11" t="s">
        <v>1863</v>
      </c>
      <c r="EE397" s="21">
        <v>10320</v>
      </c>
      <c r="EF397" s="9" t="s">
        <v>446</v>
      </c>
      <c r="EH397" s="9" t="s">
        <v>160</v>
      </c>
      <c r="EI397" s="11" t="s">
        <v>415</v>
      </c>
      <c r="EJ397" s="9" t="s">
        <v>488</v>
      </c>
      <c r="EL397" s="12">
        <v>10320</v>
      </c>
      <c r="EM397" s="11" t="s">
        <v>446</v>
      </c>
      <c r="EO397" s="11" t="s">
        <v>135</v>
      </c>
      <c r="EW397" s="11" t="s">
        <v>269</v>
      </c>
      <c r="EX397" s="9" t="s">
        <v>1863</v>
      </c>
      <c r="EY397" s="11" t="s">
        <v>361</v>
      </c>
      <c r="EZ397" s="9" t="s">
        <v>488</v>
      </c>
      <c r="FA397" s="11" t="s">
        <v>361</v>
      </c>
      <c r="FB397" s="9" t="s">
        <v>1865</v>
      </c>
      <c r="FC397" s="11" t="s">
        <v>361</v>
      </c>
      <c r="FD397" s="9" t="s">
        <v>415</v>
      </c>
      <c r="FE397" s="11" t="s">
        <v>361</v>
      </c>
      <c r="FF397" s="9" t="s">
        <v>520</v>
      </c>
      <c r="FG397" s="11" t="s">
        <v>360</v>
      </c>
      <c r="FR397" s="16" t="s">
        <v>77</v>
      </c>
      <c r="FS397" s="11" t="s">
        <v>1826</v>
      </c>
      <c r="FT397" s="9" t="s">
        <v>276</v>
      </c>
      <c r="FU397" s="11" t="s">
        <v>276</v>
      </c>
      <c r="FV397" s="9" t="s">
        <v>193</v>
      </c>
      <c r="GD397" s="9" t="s">
        <v>209</v>
      </c>
      <c r="GE397" s="11" t="s">
        <v>193</v>
      </c>
      <c r="GF397" s="9"/>
      <c r="GH397" s="9"/>
      <c r="GI397" s="11" t="s">
        <v>135</v>
      </c>
      <c r="GP397" s="12"/>
      <c r="GQ397" s="22" t="s">
        <v>1717</v>
      </c>
      <c r="GZ397" s="9" t="s">
        <v>134</v>
      </c>
      <c r="HA397" s="11" t="s">
        <v>160</v>
      </c>
      <c r="HB397" s="9" t="s">
        <v>1865</v>
      </c>
      <c r="HC397" s="11" t="s">
        <v>1863</v>
      </c>
      <c r="HE397" s="21">
        <v>10320</v>
      </c>
      <c r="HF397" s="17" t="s">
        <v>1717</v>
      </c>
      <c r="HG397" s="11" t="s">
        <v>446</v>
      </c>
      <c r="HI397" s="11" t="s">
        <v>160</v>
      </c>
      <c r="HJ397" s="9" t="s">
        <v>415</v>
      </c>
      <c r="HK397" s="11" t="s">
        <v>488</v>
      </c>
      <c r="HM397" s="21">
        <v>10320</v>
      </c>
      <c r="HN397" s="17" t="s">
        <v>1788</v>
      </c>
      <c r="HO397" s="11" t="s">
        <v>446</v>
      </c>
      <c r="HQ397" s="11" t="s">
        <v>135</v>
      </c>
      <c r="HY397" s="19" t="s">
        <v>1717</v>
      </c>
      <c r="HZ397" s="9" t="s">
        <v>134</v>
      </c>
      <c r="IA397" s="11" t="s">
        <v>270</v>
      </c>
      <c r="IB397" s="9" t="s">
        <v>1331</v>
      </c>
      <c r="IC397" s="11" t="s">
        <v>271</v>
      </c>
      <c r="ID397" s="9" t="s">
        <v>209</v>
      </c>
      <c r="IE397" s="11" t="s">
        <v>134</v>
      </c>
      <c r="IF397" s="23">
        <v>41711</v>
      </c>
      <c r="IG397" s="23">
        <v>41711</v>
      </c>
      <c r="IH397" s="23">
        <v>41712</v>
      </c>
      <c r="II397" s="23">
        <v>41801</v>
      </c>
      <c r="IJ397" s="23">
        <v>41806</v>
      </c>
      <c r="IK397" s="23">
        <v>42320</v>
      </c>
    </row>
    <row r="398" spans="1:245" x14ac:dyDescent="0.25">
      <c r="A398" s="8" t="s">
        <v>1870</v>
      </c>
      <c r="B398" s="9" t="s">
        <v>77</v>
      </c>
      <c r="C398" s="55">
        <v>4314902</v>
      </c>
      <c r="D398" s="9" t="s">
        <v>488</v>
      </c>
      <c r="E398" s="10" t="s">
        <v>84</v>
      </c>
      <c r="AH398" s="33">
        <f t="shared" si="121"/>
        <v>1</v>
      </c>
      <c r="AI398" s="11" t="s">
        <v>1871</v>
      </c>
      <c r="AJ398" s="9" t="s">
        <v>91</v>
      </c>
      <c r="AT398" s="28"/>
      <c r="BF398" s="28"/>
      <c r="BM398" s="34">
        <v>1</v>
      </c>
      <c r="BN398" s="9" t="s">
        <v>111</v>
      </c>
      <c r="BP398" s="9" t="s">
        <v>387</v>
      </c>
      <c r="BQ398" s="11" t="s">
        <v>135</v>
      </c>
      <c r="BR398" s="9" t="s">
        <v>135</v>
      </c>
      <c r="BS398" s="11" t="s">
        <v>104</v>
      </c>
      <c r="BT398" s="9" t="s">
        <v>113</v>
      </c>
      <c r="BU398" s="11" t="s">
        <v>387</v>
      </c>
      <c r="BV398" s="9" t="s">
        <v>135</v>
      </c>
      <c r="BW398" s="11" t="s">
        <v>135</v>
      </c>
      <c r="CC398" s="11" t="s">
        <v>145</v>
      </c>
      <c r="CD398" s="9" t="s">
        <v>135</v>
      </c>
      <c r="CE398" s="20"/>
      <c r="CF398" s="16">
        <v>0</v>
      </c>
      <c r="CG398" s="20"/>
      <c r="CH398" s="16">
        <v>0</v>
      </c>
      <c r="CI398" s="20"/>
      <c r="CJ398" s="16">
        <v>0</v>
      </c>
      <c r="CK398" s="11" t="s">
        <v>1872</v>
      </c>
      <c r="CL398" s="9" t="s">
        <v>334</v>
      </c>
      <c r="CM398" s="11" t="s">
        <v>134</v>
      </c>
      <c r="CN398" s="9" t="s">
        <v>161</v>
      </c>
      <c r="CT398" s="12"/>
      <c r="CW398" s="67"/>
      <c r="CZ398" s="9" t="s">
        <v>445</v>
      </c>
      <c r="DA398" s="11" t="s">
        <v>187</v>
      </c>
      <c r="DC398" s="11" t="s">
        <v>334</v>
      </c>
      <c r="DD398" s="9" t="s">
        <v>193</v>
      </c>
      <c r="DH398" s="9" t="s">
        <v>209</v>
      </c>
      <c r="DI398" s="11" t="s">
        <v>134</v>
      </c>
      <c r="DJ398" s="9" t="s">
        <v>161</v>
      </c>
      <c r="DP398" s="12"/>
      <c r="DQ398" s="35" t="s">
        <v>1717</v>
      </c>
      <c r="DR398" s="9" t="s">
        <v>173</v>
      </c>
      <c r="DW398" s="11" t="s">
        <v>445</v>
      </c>
      <c r="DX398" s="9" t="s">
        <v>187</v>
      </c>
      <c r="DZ398" s="9" t="s">
        <v>134</v>
      </c>
      <c r="EA398" s="11" t="s">
        <v>161</v>
      </c>
      <c r="EE398" s="21"/>
      <c r="EG398" s="11" t="s">
        <v>446</v>
      </c>
      <c r="EL398" s="12"/>
      <c r="EO398" s="11" t="s">
        <v>135</v>
      </c>
      <c r="EW398" s="11" t="s">
        <v>269</v>
      </c>
      <c r="EX398" s="9" t="s">
        <v>488</v>
      </c>
      <c r="EY398" s="11" t="s">
        <v>361</v>
      </c>
      <c r="EZ398" s="9" t="s">
        <v>1871</v>
      </c>
      <c r="FA398" s="11" t="s">
        <v>360</v>
      </c>
      <c r="FR398" s="16" t="s">
        <v>77</v>
      </c>
      <c r="FS398" s="11" t="s">
        <v>1836</v>
      </c>
      <c r="FT398" s="9" t="s">
        <v>277</v>
      </c>
      <c r="FU398" s="11" t="s">
        <v>277</v>
      </c>
      <c r="FV398" s="9" t="s">
        <v>193</v>
      </c>
      <c r="GD398" s="9" t="s">
        <v>209</v>
      </c>
      <c r="GE398" s="11" t="s">
        <v>193</v>
      </c>
      <c r="GF398" s="9"/>
      <c r="GH398" s="9"/>
      <c r="GI398" s="11" t="s">
        <v>134</v>
      </c>
      <c r="GJ398" s="9" t="s">
        <v>161</v>
      </c>
      <c r="GP398" s="12"/>
      <c r="GQ398" s="22" t="s">
        <v>1717</v>
      </c>
      <c r="GW398" s="11" t="s">
        <v>445</v>
      </c>
      <c r="GX398" s="9" t="s">
        <v>2057</v>
      </c>
      <c r="GZ398" s="9" t="s">
        <v>134</v>
      </c>
      <c r="HA398" s="11" t="s">
        <v>161</v>
      </c>
      <c r="HE398" s="21"/>
      <c r="HF398" s="17" t="s">
        <v>1717</v>
      </c>
      <c r="HH398" s="9" t="s">
        <v>446</v>
      </c>
      <c r="HM398" s="21"/>
      <c r="HN398" s="17" t="s">
        <v>1717</v>
      </c>
      <c r="HQ398" s="11" t="s">
        <v>135</v>
      </c>
      <c r="HY398" s="19" t="s">
        <v>1717</v>
      </c>
      <c r="HZ398" s="9" t="s">
        <v>135</v>
      </c>
      <c r="IE398" s="11" t="s">
        <v>134</v>
      </c>
      <c r="IF398" s="23">
        <v>41786</v>
      </c>
      <c r="IG398" s="23">
        <v>41786</v>
      </c>
      <c r="IH398" s="23">
        <v>41787</v>
      </c>
      <c r="II398" s="23">
        <v>41799</v>
      </c>
      <c r="IJ398" s="23">
        <v>41835</v>
      </c>
      <c r="IK398" s="23">
        <v>41838</v>
      </c>
    </row>
    <row r="399" spans="1:245" x14ac:dyDescent="0.25">
      <c r="A399" s="8" t="s">
        <v>1873</v>
      </c>
      <c r="B399" s="9" t="s">
        <v>77</v>
      </c>
      <c r="C399" s="55">
        <v>4314902</v>
      </c>
      <c r="D399" s="9" t="s">
        <v>488</v>
      </c>
      <c r="E399" s="10" t="s">
        <v>84</v>
      </c>
      <c r="AH399" s="33">
        <f t="shared" si="121"/>
        <v>1</v>
      </c>
      <c r="AI399" s="11" t="s">
        <v>1874</v>
      </c>
      <c r="AJ399" s="9" t="s">
        <v>90</v>
      </c>
      <c r="AT399" s="28"/>
      <c r="BF399" s="28"/>
      <c r="BM399" s="34">
        <v>1</v>
      </c>
      <c r="BN399" s="9" t="s">
        <v>104</v>
      </c>
      <c r="BO399" s="11" t="s">
        <v>113</v>
      </c>
      <c r="BP399" s="9" t="s">
        <v>119</v>
      </c>
      <c r="BQ399" s="11" t="s">
        <v>135</v>
      </c>
      <c r="BR399" s="9" t="s">
        <v>135</v>
      </c>
      <c r="BS399" s="11" t="s">
        <v>104</v>
      </c>
      <c r="BT399" s="9" t="s">
        <v>114</v>
      </c>
      <c r="BU399" s="11" t="s">
        <v>119</v>
      </c>
      <c r="BV399" s="9" t="s">
        <v>135</v>
      </c>
      <c r="BW399" s="11" t="s">
        <v>135</v>
      </c>
      <c r="CC399" s="11" t="s">
        <v>145</v>
      </c>
      <c r="CD399" s="9" t="s">
        <v>135</v>
      </c>
      <c r="CE399" s="20"/>
      <c r="CF399" s="16">
        <v>0</v>
      </c>
      <c r="CG399" s="20"/>
      <c r="CH399" s="16">
        <v>0</v>
      </c>
      <c r="CI399" s="20"/>
      <c r="CJ399" s="16">
        <v>0</v>
      </c>
      <c r="CK399" s="11" t="s">
        <v>1875</v>
      </c>
      <c r="CL399" s="9" t="s">
        <v>334</v>
      </c>
      <c r="CM399" s="11" t="s">
        <v>134</v>
      </c>
      <c r="CN399" s="9" t="s">
        <v>161</v>
      </c>
      <c r="CT399" s="12"/>
      <c r="CW399" s="67"/>
      <c r="CZ399" s="9" t="s">
        <v>445</v>
      </c>
      <c r="DA399" s="11" t="s">
        <v>187</v>
      </c>
      <c r="DC399" s="11" t="s">
        <v>334</v>
      </c>
      <c r="DD399" s="9" t="s">
        <v>193</v>
      </c>
      <c r="DH399" s="9" t="s">
        <v>209</v>
      </c>
      <c r="DI399" s="11" t="s">
        <v>134</v>
      </c>
      <c r="DJ399" s="9" t="s">
        <v>161</v>
      </c>
      <c r="DP399" s="12"/>
      <c r="DQ399" s="35" t="s">
        <v>1717</v>
      </c>
      <c r="DR399" s="9" t="s">
        <v>173</v>
      </c>
      <c r="DW399" s="11" t="s">
        <v>445</v>
      </c>
      <c r="DX399" s="9" t="s">
        <v>187</v>
      </c>
      <c r="DZ399" s="9" t="s">
        <v>134</v>
      </c>
      <c r="EA399" s="11" t="s">
        <v>161</v>
      </c>
      <c r="EE399" s="21"/>
      <c r="EG399" s="11" t="s">
        <v>446</v>
      </c>
      <c r="EL399" s="12"/>
      <c r="EO399" s="11" t="s">
        <v>135</v>
      </c>
      <c r="EW399" s="11" t="s">
        <v>269</v>
      </c>
      <c r="EX399" s="9" t="s">
        <v>488</v>
      </c>
      <c r="EY399" s="11" t="s">
        <v>361</v>
      </c>
      <c r="EZ399" s="9" t="s">
        <v>1874</v>
      </c>
      <c r="FA399" s="11" t="s">
        <v>360</v>
      </c>
      <c r="FR399" s="16" t="s">
        <v>77</v>
      </c>
      <c r="FS399" s="11" t="s">
        <v>1876</v>
      </c>
      <c r="FT399" s="9" t="s">
        <v>276</v>
      </c>
      <c r="FU399" s="11" t="s">
        <v>276</v>
      </c>
      <c r="FV399" s="9" t="s">
        <v>193</v>
      </c>
      <c r="GD399" s="9" t="s">
        <v>209</v>
      </c>
      <c r="GE399" s="11" t="s">
        <v>193</v>
      </c>
      <c r="GF399" s="9"/>
      <c r="GH399" s="9"/>
      <c r="GI399" s="11" t="s">
        <v>134</v>
      </c>
      <c r="GJ399" s="9" t="s">
        <v>161</v>
      </c>
      <c r="GP399" s="12"/>
      <c r="GQ399" s="22" t="s">
        <v>1717</v>
      </c>
      <c r="GW399" s="11" t="s">
        <v>445</v>
      </c>
      <c r="GX399" s="9" t="s">
        <v>2057</v>
      </c>
      <c r="GZ399" s="9" t="s">
        <v>134</v>
      </c>
      <c r="HA399" s="11" t="s">
        <v>161</v>
      </c>
      <c r="HE399" s="21"/>
      <c r="HF399" s="17" t="s">
        <v>1717</v>
      </c>
      <c r="HH399" s="9" t="s">
        <v>446</v>
      </c>
      <c r="HM399" s="21"/>
      <c r="HN399" s="17" t="s">
        <v>1717</v>
      </c>
      <c r="HQ399" s="11" t="s">
        <v>135</v>
      </c>
      <c r="HY399" s="19" t="s">
        <v>1717</v>
      </c>
      <c r="HZ399" s="9" t="s">
        <v>135</v>
      </c>
      <c r="IE399" s="11" t="s">
        <v>134</v>
      </c>
      <c r="IF399" s="23">
        <v>41786</v>
      </c>
      <c r="IG399" s="23">
        <v>41786</v>
      </c>
      <c r="IH399" s="23">
        <v>41786</v>
      </c>
      <c r="II399" s="23">
        <v>41822</v>
      </c>
      <c r="IJ399" s="23">
        <v>41844</v>
      </c>
      <c r="IK399" s="23">
        <v>41847</v>
      </c>
    </row>
    <row r="400" spans="1:245" x14ac:dyDescent="0.25">
      <c r="A400" s="8" t="s">
        <v>1877</v>
      </c>
      <c r="B400" s="9" t="s">
        <v>77</v>
      </c>
      <c r="C400" s="55">
        <v>4316907</v>
      </c>
      <c r="D400" s="9" t="s">
        <v>520</v>
      </c>
      <c r="E400" s="10" t="s">
        <v>89</v>
      </c>
      <c r="AH400" s="33">
        <f t="shared" si="121"/>
        <v>1</v>
      </c>
      <c r="AI400" s="11" t="s">
        <v>1878</v>
      </c>
      <c r="AJ400" s="9" t="s">
        <v>83</v>
      </c>
      <c r="AK400" s="11" t="s">
        <v>98</v>
      </c>
      <c r="AL400" s="9" t="s">
        <v>484</v>
      </c>
      <c r="AM400" s="11" t="s">
        <v>1879</v>
      </c>
      <c r="AT400" s="28"/>
      <c r="BF400" s="28"/>
      <c r="BM400" s="34">
        <v>1</v>
      </c>
      <c r="BN400" s="9" t="s">
        <v>104</v>
      </c>
      <c r="BO400" s="11" t="s">
        <v>116</v>
      </c>
      <c r="BP400" s="9" t="s">
        <v>387</v>
      </c>
      <c r="BQ400" s="11" t="s">
        <v>135</v>
      </c>
      <c r="BR400" s="9" t="s">
        <v>135</v>
      </c>
      <c r="CC400" s="11" t="s">
        <v>145</v>
      </c>
      <c r="CD400" s="9" t="s">
        <v>135</v>
      </c>
      <c r="CE400" s="20"/>
      <c r="CF400" s="16">
        <v>0</v>
      </c>
      <c r="CG400" s="20"/>
      <c r="CH400" s="16">
        <v>0</v>
      </c>
      <c r="CI400" s="20"/>
      <c r="CJ400" s="16">
        <v>0</v>
      </c>
      <c r="CK400" s="11" t="s">
        <v>1880</v>
      </c>
      <c r="CL400" s="9" t="s">
        <v>336</v>
      </c>
      <c r="CT400" s="12"/>
      <c r="CW400" s="67"/>
      <c r="DC400" s="11" t="s">
        <v>334</v>
      </c>
      <c r="DD400" s="9" t="s">
        <v>193</v>
      </c>
      <c r="DH400" s="9" t="s">
        <v>227</v>
      </c>
      <c r="DI400" s="11" t="s">
        <v>135</v>
      </c>
      <c r="DP400" s="12"/>
      <c r="DQ400" s="35" t="s">
        <v>1717</v>
      </c>
      <c r="DZ400" s="9" t="s">
        <v>134</v>
      </c>
      <c r="EA400" s="11" t="s">
        <v>160</v>
      </c>
      <c r="EB400" s="9" t="s">
        <v>1878</v>
      </c>
      <c r="EE400" s="21">
        <v>5000</v>
      </c>
      <c r="EF400" s="9" t="s">
        <v>446</v>
      </c>
      <c r="EL400" s="12"/>
      <c r="EO400" s="11" t="s">
        <v>135</v>
      </c>
      <c r="EW400" s="11" t="s">
        <v>269</v>
      </c>
      <c r="EX400" s="9" t="s">
        <v>1878</v>
      </c>
      <c r="EY400" s="11" t="s">
        <v>361</v>
      </c>
      <c r="EZ400" s="9" t="s">
        <v>520</v>
      </c>
      <c r="FA400" s="11" t="s">
        <v>360</v>
      </c>
      <c r="FR400" s="16" t="s">
        <v>77</v>
      </c>
      <c r="FS400" s="11" t="s">
        <v>1826</v>
      </c>
      <c r="FT400" s="9" t="s">
        <v>277</v>
      </c>
      <c r="FU400" s="11" t="s">
        <v>277</v>
      </c>
      <c r="FV400" s="9" t="s">
        <v>193</v>
      </c>
      <c r="GD400" s="9" t="s">
        <v>209</v>
      </c>
      <c r="GE400" s="11" t="s">
        <v>193</v>
      </c>
      <c r="GF400" s="9"/>
      <c r="GH400" s="9"/>
      <c r="GI400" s="11" t="s">
        <v>135</v>
      </c>
      <c r="GP400" s="12"/>
      <c r="GQ400" s="22" t="s">
        <v>1717</v>
      </c>
      <c r="GZ400" s="9" t="s">
        <v>134</v>
      </c>
      <c r="HA400" s="11" t="s">
        <v>160</v>
      </c>
      <c r="HB400" s="9" t="s">
        <v>1878</v>
      </c>
      <c r="HE400" s="21">
        <v>5000</v>
      </c>
      <c r="HF400" s="17" t="s">
        <v>1717</v>
      </c>
      <c r="HG400" s="11" t="s">
        <v>446</v>
      </c>
      <c r="HM400" s="21"/>
      <c r="HN400" s="17" t="s">
        <v>1717</v>
      </c>
      <c r="HQ400" s="11" t="s">
        <v>135</v>
      </c>
      <c r="HY400" s="19" t="s">
        <v>1717</v>
      </c>
      <c r="HZ400" s="9" t="s">
        <v>134</v>
      </c>
      <c r="IA400" s="11" t="s">
        <v>270</v>
      </c>
      <c r="ID400" s="9" t="s">
        <v>209</v>
      </c>
      <c r="IE400" s="11" t="s">
        <v>134</v>
      </c>
      <c r="IF400" s="23">
        <v>41823</v>
      </c>
      <c r="IG400" s="23">
        <v>41823</v>
      </c>
      <c r="IH400" s="23"/>
      <c r="II400" s="23">
        <v>41834</v>
      </c>
      <c r="IJ400" s="23">
        <v>41851</v>
      </c>
      <c r="IK400" s="23">
        <v>41868</v>
      </c>
    </row>
    <row r="401" spans="1:245" x14ac:dyDescent="0.25">
      <c r="A401" s="8" t="s">
        <v>1881</v>
      </c>
      <c r="B401" s="9" t="s">
        <v>77</v>
      </c>
      <c r="C401" s="55">
        <v>4314902</v>
      </c>
      <c r="D401" s="9" t="s">
        <v>520</v>
      </c>
      <c r="E401" s="10" t="s">
        <v>89</v>
      </c>
      <c r="AH401" s="33">
        <f t="shared" si="121"/>
        <v>1</v>
      </c>
      <c r="AI401" s="11" t="s">
        <v>1882</v>
      </c>
      <c r="AJ401" s="9" t="s">
        <v>83</v>
      </c>
      <c r="AK401" s="11" t="s">
        <v>96</v>
      </c>
      <c r="AL401" s="9" t="s">
        <v>504</v>
      </c>
      <c r="AM401" s="11" t="s">
        <v>1883</v>
      </c>
      <c r="AO401" s="11" t="s">
        <v>504</v>
      </c>
      <c r="AP401" s="9" t="s">
        <v>84</v>
      </c>
      <c r="AT401" s="28"/>
      <c r="AU401" s="11" t="s">
        <v>1884</v>
      </c>
      <c r="AV401" s="9" t="s">
        <v>88</v>
      </c>
      <c r="BA401" s="11" t="s">
        <v>505</v>
      </c>
      <c r="BB401" s="9" t="s">
        <v>86</v>
      </c>
      <c r="BF401" s="28"/>
      <c r="BM401" s="34">
        <v>4</v>
      </c>
      <c r="BN401" s="9" t="s">
        <v>104</v>
      </c>
      <c r="BO401" s="11" t="s">
        <v>113</v>
      </c>
      <c r="BP401" s="9" t="s">
        <v>387</v>
      </c>
      <c r="BQ401" s="11" t="s">
        <v>135</v>
      </c>
      <c r="BR401" s="9" t="s">
        <v>135</v>
      </c>
      <c r="BS401" s="11" t="s">
        <v>104</v>
      </c>
      <c r="BT401" s="9" t="s">
        <v>115</v>
      </c>
      <c r="BU401" s="11" t="s">
        <v>121</v>
      </c>
      <c r="BV401" s="9" t="s">
        <v>135</v>
      </c>
      <c r="BW401" s="11" t="s">
        <v>135</v>
      </c>
      <c r="CC401" s="11" t="s">
        <v>145</v>
      </c>
      <c r="CD401" s="9" t="s">
        <v>135</v>
      </c>
      <c r="CE401" s="20"/>
      <c r="CF401" s="16">
        <v>0</v>
      </c>
      <c r="CG401" s="20"/>
      <c r="CH401" s="16">
        <v>0</v>
      </c>
      <c r="CI401" s="20"/>
      <c r="CJ401" s="16">
        <v>0</v>
      </c>
      <c r="CK401" s="11" t="s">
        <v>1885</v>
      </c>
      <c r="CL401" s="9" t="s">
        <v>334</v>
      </c>
      <c r="CM401" s="11" t="s">
        <v>134</v>
      </c>
      <c r="CN401" s="9" t="s">
        <v>160</v>
      </c>
      <c r="CO401" s="11">
        <v>0</v>
      </c>
      <c r="CP401" s="9" t="s">
        <v>1882</v>
      </c>
      <c r="CQ401" s="11" t="s">
        <v>504</v>
      </c>
      <c r="CR401" s="9" t="s">
        <v>1884</v>
      </c>
      <c r="CS401" s="11" t="s">
        <v>135</v>
      </c>
      <c r="CT401" s="12"/>
      <c r="CU401" s="11" t="s">
        <v>173</v>
      </c>
      <c r="CW401" s="67" t="s">
        <v>445</v>
      </c>
      <c r="DC401" s="11" t="s">
        <v>336</v>
      </c>
      <c r="DP401" s="12"/>
      <c r="DQ401" s="35" t="s">
        <v>1717</v>
      </c>
      <c r="EE401" s="21"/>
      <c r="EL401" s="12"/>
      <c r="EW401" s="11" t="s">
        <v>2073</v>
      </c>
      <c r="FR401" s="16" t="s">
        <v>77</v>
      </c>
      <c r="FS401" s="11" t="s">
        <v>1886</v>
      </c>
      <c r="FT401" s="9" t="s">
        <v>276</v>
      </c>
      <c r="GD401" s="9" t="s">
        <v>227</v>
      </c>
      <c r="GE401" s="11" t="s">
        <v>193</v>
      </c>
      <c r="GF401" s="9"/>
      <c r="GH401" s="9"/>
      <c r="GI401" s="11" t="s">
        <v>134</v>
      </c>
      <c r="GJ401" s="9" t="s">
        <v>161</v>
      </c>
      <c r="GP401" s="12"/>
      <c r="GQ401" s="22" t="s">
        <v>1717</v>
      </c>
      <c r="GZ401" s="9" t="s">
        <v>134</v>
      </c>
      <c r="HA401" s="11" t="s">
        <v>160</v>
      </c>
      <c r="HB401" s="9" t="s">
        <v>1882</v>
      </c>
      <c r="HE401" s="21">
        <v>10000</v>
      </c>
      <c r="HF401" s="17" t="s">
        <v>1717</v>
      </c>
      <c r="HG401" s="11" t="s">
        <v>446</v>
      </c>
      <c r="HI401" s="11" t="s">
        <v>160</v>
      </c>
      <c r="HJ401" s="9" t="s">
        <v>1884</v>
      </c>
      <c r="HK401" s="11" t="s">
        <v>504</v>
      </c>
      <c r="HM401" s="21">
        <v>5000</v>
      </c>
      <c r="HN401" s="17" t="s">
        <v>1717</v>
      </c>
      <c r="HO401" s="11" t="s">
        <v>446</v>
      </c>
      <c r="HQ401" s="11" t="s">
        <v>135</v>
      </c>
      <c r="HY401" s="19" t="s">
        <v>1717</v>
      </c>
      <c r="HZ401" s="9" t="s">
        <v>134</v>
      </c>
      <c r="IA401" s="11" t="s">
        <v>272</v>
      </c>
      <c r="IB401" s="9" t="s">
        <v>270</v>
      </c>
      <c r="IC401" s="11" t="s">
        <v>1331</v>
      </c>
      <c r="ID401" s="9" t="s">
        <v>225</v>
      </c>
      <c r="IE401" s="11" t="s">
        <v>134</v>
      </c>
      <c r="IF401" s="23">
        <v>41563</v>
      </c>
      <c r="IG401" s="23">
        <v>41563</v>
      </c>
      <c r="IH401" s="23">
        <v>41564</v>
      </c>
      <c r="II401" s="23">
        <v>41576</v>
      </c>
      <c r="IJ401" s="23">
        <v>41662</v>
      </c>
      <c r="IK401" s="23">
        <v>41961</v>
      </c>
    </row>
    <row r="402" spans="1:245" x14ac:dyDescent="0.25">
      <c r="A402" s="8" t="s">
        <v>1887</v>
      </c>
      <c r="B402" s="9" t="s">
        <v>77</v>
      </c>
      <c r="C402" s="55">
        <v>4314902</v>
      </c>
      <c r="D402" s="9" t="s">
        <v>520</v>
      </c>
      <c r="E402" s="10" t="s">
        <v>89</v>
      </c>
      <c r="AH402" s="33">
        <f t="shared" si="121"/>
        <v>1</v>
      </c>
      <c r="AI402" s="11" t="s">
        <v>1888</v>
      </c>
      <c r="AJ402" s="9" t="s">
        <v>83</v>
      </c>
      <c r="AK402" s="11" t="s">
        <v>97</v>
      </c>
      <c r="AL402" s="9" t="s">
        <v>413</v>
      </c>
      <c r="AM402" s="11" t="s">
        <v>1889</v>
      </c>
      <c r="AO402" s="11" t="s">
        <v>413</v>
      </c>
      <c r="AP402" s="9" t="s">
        <v>84</v>
      </c>
      <c r="AT402" s="28"/>
      <c r="BF402" s="28"/>
      <c r="BM402" s="34">
        <v>2</v>
      </c>
      <c r="BN402" s="9" t="s">
        <v>104</v>
      </c>
      <c r="BO402" s="11" t="s">
        <v>113</v>
      </c>
      <c r="BP402" s="9" t="s">
        <v>391</v>
      </c>
      <c r="BQ402" s="11" t="s">
        <v>135</v>
      </c>
      <c r="BR402" s="9" t="s">
        <v>135</v>
      </c>
      <c r="CC402" s="11" t="s">
        <v>145</v>
      </c>
      <c r="CD402" s="9" t="s">
        <v>135</v>
      </c>
      <c r="CE402" s="20"/>
      <c r="CF402" s="16">
        <v>0</v>
      </c>
      <c r="CG402" s="20"/>
      <c r="CH402" s="16">
        <v>0</v>
      </c>
      <c r="CI402" s="20"/>
      <c r="CJ402" s="16">
        <v>0</v>
      </c>
      <c r="CK402" s="11" t="s">
        <v>1890</v>
      </c>
      <c r="CL402" s="9" t="s">
        <v>334</v>
      </c>
      <c r="CM402" s="11" t="s">
        <v>134</v>
      </c>
      <c r="CN402" s="9" t="s">
        <v>160</v>
      </c>
      <c r="CO402" s="11">
        <v>48</v>
      </c>
      <c r="CP402" s="9" t="s">
        <v>1888</v>
      </c>
      <c r="CQ402" s="11" t="s">
        <v>413</v>
      </c>
      <c r="CS402" s="11" t="s">
        <v>135</v>
      </c>
      <c r="CT402" s="12"/>
      <c r="CU402" s="11" t="s">
        <v>173</v>
      </c>
      <c r="CW402" s="67" t="s">
        <v>558</v>
      </c>
      <c r="DC402" s="11" t="s">
        <v>334</v>
      </c>
      <c r="DD402" s="9" t="s">
        <v>193</v>
      </c>
      <c r="DH402" s="9" t="s">
        <v>209</v>
      </c>
      <c r="DI402" s="11" t="s">
        <v>134</v>
      </c>
      <c r="DJ402" s="9" t="s">
        <v>160</v>
      </c>
      <c r="DK402" s="11">
        <v>48</v>
      </c>
      <c r="DL402" s="9" t="s">
        <v>1888</v>
      </c>
      <c r="DM402" s="11" t="s">
        <v>413</v>
      </c>
      <c r="DO402" s="11" t="s">
        <v>135</v>
      </c>
      <c r="DP402" s="12"/>
      <c r="DQ402" s="35" t="s">
        <v>1717</v>
      </c>
      <c r="DR402" s="9" t="s">
        <v>173</v>
      </c>
      <c r="DT402" s="9" t="s">
        <v>558</v>
      </c>
      <c r="DZ402" s="9" t="s">
        <v>134</v>
      </c>
      <c r="EA402" s="11" t="s">
        <v>160</v>
      </c>
      <c r="EB402" s="9" t="s">
        <v>1888</v>
      </c>
      <c r="EC402" s="11" t="s">
        <v>413</v>
      </c>
      <c r="EE402" s="21">
        <v>5000</v>
      </c>
      <c r="EF402" s="9" t="s">
        <v>447</v>
      </c>
      <c r="EL402" s="12"/>
      <c r="EO402" s="11" t="s">
        <v>135</v>
      </c>
      <c r="EW402" s="11" t="s">
        <v>269</v>
      </c>
      <c r="EX402" s="9" t="s">
        <v>413</v>
      </c>
      <c r="EY402" s="11" t="s">
        <v>361</v>
      </c>
      <c r="EZ402" s="9" t="s">
        <v>520</v>
      </c>
      <c r="FA402" s="11" t="s">
        <v>360</v>
      </c>
      <c r="FR402" s="16" t="s">
        <v>77</v>
      </c>
      <c r="FS402" s="11" t="s">
        <v>1836</v>
      </c>
      <c r="FT402" s="9" t="s">
        <v>276</v>
      </c>
      <c r="FU402" s="11" t="s">
        <v>276</v>
      </c>
      <c r="FV402" s="9" t="s">
        <v>193</v>
      </c>
      <c r="GD402" s="9" t="s">
        <v>209</v>
      </c>
      <c r="GE402" s="11" t="s">
        <v>193</v>
      </c>
      <c r="GF402" s="9"/>
      <c r="GH402" s="9"/>
      <c r="GI402" s="11" t="s">
        <v>135</v>
      </c>
      <c r="GP402" s="12"/>
      <c r="GQ402" s="22" t="s">
        <v>1717</v>
      </c>
      <c r="GZ402" s="9" t="s">
        <v>134</v>
      </c>
      <c r="HA402" s="11" t="s">
        <v>160</v>
      </c>
      <c r="HB402" s="9" t="s">
        <v>1888</v>
      </c>
      <c r="HC402" s="11" t="s">
        <v>413</v>
      </c>
      <c r="HE402" s="21">
        <v>5000</v>
      </c>
      <c r="HF402" s="17" t="s">
        <v>1717</v>
      </c>
      <c r="HG402" s="11" t="s">
        <v>447</v>
      </c>
      <c r="HM402" s="21"/>
      <c r="HN402" s="17" t="s">
        <v>1717</v>
      </c>
      <c r="HQ402" s="11" t="s">
        <v>135</v>
      </c>
      <c r="HY402" s="19" t="s">
        <v>1717</v>
      </c>
      <c r="HZ402" s="9" t="s">
        <v>134</v>
      </c>
      <c r="IA402" s="11" t="s">
        <v>270</v>
      </c>
      <c r="ID402" s="9" t="s">
        <v>225</v>
      </c>
      <c r="IE402" s="11" t="s">
        <v>134</v>
      </c>
      <c r="IF402" s="23">
        <v>41857</v>
      </c>
      <c r="IG402" s="23">
        <v>41857</v>
      </c>
      <c r="IH402" s="23">
        <v>41857</v>
      </c>
      <c r="II402" s="23">
        <v>41870</v>
      </c>
      <c r="IJ402" s="23">
        <v>41886</v>
      </c>
      <c r="IK402" s="23">
        <v>42040</v>
      </c>
    </row>
    <row r="403" spans="1:245" x14ac:dyDescent="0.25">
      <c r="A403" s="8" t="s">
        <v>1891</v>
      </c>
      <c r="B403" s="9" t="s">
        <v>77</v>
      </c>
      <c r="C403" s="55">
        <v>4314902</v>
      </c>
      <c r="D403" s="9" t="s">
        <v>520</v>
      </c>
      <c r="E403" s="10" t="s">
        <v>89</v>
      </c>
      <c r="J403" s="9" t="s">
        <v>413</v>
      </c>
      <c r="K403" s="11" t="s">
        <v>84</v>
      </c>
      <c r="AH403" s="33">
        <f t="shared" si="121"/>
        <v>2</v>
      </c>
      <c r="AI403" s="11" t="s">
        <v>488</v>
      </c>
      <c r="AJ403" s="9" t="s">
        <v>84</v>
      </c>
      <c r="AN403" s="9" t="s">
        <v>101</v>
      </c>
      <c r="AO403" s="11" t="s">
        <v>1892</v>
      </c>
      <c r="AP403" s="9" t="s">
        <v>83</v>
      </c>
      <c r="AQ403" s="11" t="s">
        <v>98</v>
      </c>
      <c r="AR403" s="9" t="s">
        <v>488</v>
      </c>
      <c r="AS403" s="11" t="s">
        <v>1864</v>
      </c>
      <c r="AT403" s="28"/>
      <c r="AU403" s="11" t="s">
        <v>1893</v>
      </c>
      <c r="AV403" s="9" t="s">
        <v>83</v>
      </c>
      <c r="AW403" s="11" t="s">
        <v>95</v>
      </c>
      <c r="AX403" s="9" t="s">
        <v>488</v>
      </c>
      <c r="AY403" s="11" t="s">
        <v>1823</v>
      </c>
      <c r="BF403" s="28"/>
      <c r="BM403" s="34">
        <v>3</v>
      </c>
      <c r="BN403" s="9" t="s">
        <v>104</v>
      </c>
      <c r="BO403" s="11" t="s">
        <v>113</v>
      </c>
      <c r="BP403" s="9" t="s">
        <v>391</v>
      </c>
      <c r="BQ403" s="11" t="s">
        <v>135</v>
      </c>
      <c r="BR403" s="9" t="s">
        <v>135</v>
      </c>
      <c r="CC403" s="11" t="s">
        <v>145</v>
      </c>
      <c r="CD403" s="9" t="s">
        <v>135</v>
      </c>
      <c r="CE403" s="20"/>
      <c r="CF403" s="16">
        <v>0</v>
      </c>
      <c r="CG403" s="20"/>
      <c r="CH403" s="16">
        <v>0</v>
      </c>
      <c r="CI403" s="20"/>
      <c r="CJ403" s="16">
        <v>0</v>
      </c>
      <c r="CK403" s="11" t="s">
        <v>1894</v>
      </c>
      <c r="CL403" s="9" t="s">
        <v>334</v>
      </c>
      <c r="CM403" s="11" t="s">
        <v>134</v>
      </c>
      <c r="CN403" s="9" t="s">
        <v>160</v>
      </c>
      <c r="CO403" s="11">
        <v>48</v>
      </c>
      <c r="CP403" s="9" t="s">
        <v>1892</v>
      </c>
      <c r="CQ403" s="11" t="s">
        <v>488</v>
      </c>
      <c r="CS403" s="11" t="s">
        <v>135</v>
      </c>
      <c r="CT403" s="12"/>
      <c r="CU403" s="11" t="s">
        <v>173</v>
      </c>
      <c r="CW403" s="67" t="s">
        <v>558</v>
      </c>
      <c r="DC403" s="11" t="s">
        <v>334</v>
      </c>
      <c r="DD403" s="9" t="s">
        <v>193</v>
      </c>
      <c r="DH403" s="9" t="s">
        <v>209</v>
      </c>
      <c r="DI403" s="11" t="s">
        <v>134</v>
      </c>
      <c r="DJ403" s="9" t="s">
        <v>160</v>
      </c>
      <c r="DK403" s="11">
        <v>48</v>
      </c>
      <c r="DL403" s="9" t="s">
        <v>1892</v>
      </c>
      <c r="DM403" s="11" t="s">
        <v>488</v>
      </c>
      <c r="DO403" s="11" t="s">
        <v>135</v>
      </c>
      <c r="DP403" s="12"/>
      <c r="DQ403" s="35" t="s">
        <v>1717</v>
      </c>
      <c r="DR403" s="9" t="s">
        <v>173</v>
      </c>
      <c r="DT403" s="9" t="s">
        <v>558</v>
      </c>
      <c r="DZ403" s="9" t="s">
        <v>134</v>
      </c>
      <c r="EA403" s="11" t="s">
        <v>160</v>
      </c>
      <c r="EB403" s="9" t="s">
        <v>488</v>
      </c>
      <c r="EC403" s="11" t="s">
        <v>1892</v>
      </c>
      <c r="ED403" s="9" t="s">
        <v>1893</v>
      </c>
      <c r="EE403" s="21">
        <v>5000</v>
      </c>
      <c r="EF403" s="9" t="s">
        <v>447</v>
      </c>
      <c r="EL403" s="12"/>
      <c r="EO403" s="11" t="s">
        <v>135</v>
      </c>
      <c r="EW403" s="11" t="s">
        <v>269</v>
      </c>
      <c r="EX403" s="9" t="s">
        <v>488</v>
      </c>
      <c r="EY403" s="11" t="s">
        <v>361</v>
      </c>
      <c r="EZ403" s="9" t="s">
        <v>1892</v>
      </c>
      <c r="FA403" s="11" t="s">
        <v>361</v>
      </c>
      <c r="FB403" s="9" t="s">
        <v>1893</v>
      </c>
      <c r="FC403" s="11" t="s">
        <v>361</v>
      </c>
      <c r="FD403" s="9" t="s">
        <v>520</v>
      </c>
      <c r="FE403" s="11" t="s">
        <v>360</v>
      </c>
      <c r="FF403" s="9" t="s">
        <v>413</v>
      </c>
      <c r="FG403" s="11" t="s">
        <v>360</v>
      </c>
      <c r="FR403" s="16" t="s">
        <v>77</v>
      </c>
      <c r="FS403" s="11" t="s">
        <v>1836</v>
      </c>
      <c r="FT403" s="9" t="s">
        <v>276</v>
      </c>
      <c r="FU403" s="11" t="s">
        <v>276</v>
      </c>
      <c r="FV403" s="9" t="s">
        <v>193</v>
      </c>
      <c r="GD403" s="9" t="s">
        <v>209</v>
      </c>
      <c r="GE403" s="11" t="s">
        <v>193</v>
      </c>
      <c r="GF403" s="9"/>
      <c r="GH403" s="9"/>
      <c r="GI403" s="11" t="s">
        <v>135</v>
      </c>
      <c r="GP403" s="12"/>
      <c r="GQ403" s="22" t="s">
        <v>1717</v>
      </c>
      <c r="GZ403" s="9" t="s">
        <v>134</v>
      </c>
      <c r="HA403" s="11" t="s">
        <v>160</v>
      </c>
      <c r="HB403" s="9" t="s">
        <v>488</v>
      </c>
      <c r="HC403" s="11" t="s">
        <v>1892</v>
      </c>
      <c r="HD403" s="9" t="s">
        <v>1893</v>
      </c>
      <c r="HE403" s="21">
        <v>5000</v>
      </c>
      <c r="HF403" s="17" t="s">
        <v>1717</v>
      </c>
      <c r="HG403" s="11" t="s">
        <v>447</v>
      </c>
      <c r="HM403" s="21"/>
      <c r="HN403" s="17" t="s">
        <v>1717</v>
      </c>
      <c r="HQ403" s="11" t="s">
        <v>135</v>
      </c>
      <c r="HY403" s="19" t="s">
        <v>1717</v>
      </c>
      <c r="HZ403" s="9" t="s">
        <v>135</v>
      </c>
      <c r="IE403" s="11" t="s">
        <v>134</v>
      </c>
      <c r="IF403" s="23">
        <v>41857</v>
      </c>
      <c r="IG403" s="23">
        <v>41857</v>
      </c>
      <c r="IH403" s="23">
        <v>41858</v>
      </c>
      <c r="II403" s="23">
        <v>41870</v>
      </c>
      <c r="IJ403" s="23">
        <v>41886</v>
      </c>
      <c r="IK403" s="23">
        <v>41889</v>
      </c>
    </row>
    <row r="404" spans="1:245" x14ac:dyDescent="0.25">
      <c r="A404" s="8" t="s">
        <v>1895</v>
      </c>
      <c r="B404" s="9" t="s">
        <v>77</v>
      </c>
      <c r="C404" s="55">
        <v>4314902</v>
      </c>
      <c r="D404" s="9" t="s">
        <v>520</v>
      </c>
      <c r="E404" s="10" t="s">
        <v>89</v>
      </c>
      <c r="J404" s="9" t="s">
        <v>413</v>
      </c>
      <c r="K404" s="11" t="s">
        <v>84</v>
      </c>
      <c r="AH404" s="33">
        <f t="shared" si="121"/>
        <v>2</v>
      </c>
      <c r="AI404" s="11" t="s">
        <v>488</v>
      </c>
      <c r="AJ404" s="9" t="s">
        <v>84</v>
      </c>
      <c r="AN404" s="9" t="s">
        <v>101</v>
      </c>
      <c r="AO404" s="11" t="s">
        <v>1896</v>
      </c>
      <c r="AP404" s="9" t="s">
        <v>83</v>
      </c>
      <c r="AQ404" s="11" t="s">
        <v>98</v>
      </c>
      <c r="AR404" s="9" t="s">
        <v>488</v>
      </c>
      <c r="AS404" s="11" t="s">
        <v>1864</v>
      </c>
      <c r="AT404" s="28"/>
      <c r="AU404" s="11" t="s">
        <v>1893</v>
      </c>
      <c r="AV404" s="9" t="s">
        <v>83</v>
      </c>
      <c r="AW404" s="11" t="s">
        <v>95</v>
      </c>
      <c r="AX404" s="9" t="s">
        <v>488</v>
      </c>
      <c r="AY404" s="11" t="s">
        <v>1823</v>
      </c>
      <c r="BM404" s="34">
        <v>3</v>
      </c>
      <c r="BN404" s="9" t="s">
        <v>104</v>
      </c>
      <c r="BO404" s="11" t="s">
        <v>113</v>
      </c>
      <c r="BP404" s="9" t="s">
        <v>391</v>
      </c>
      <c r="BQ404" s="11" t="s">
        <v>135</v>
      </c>
      <c r="BR404" s="9" t="s">
        <v>135</v>
      </c>
      <c r="CC404" s="11" t="s">
        <v>145</v>
      </c>
      <c r="CD404" s="9" t="s">
        <v>135</v>
      </c>
      <c r="CE404" s="20"/>
      <c r="CF404" s="16">
        <v>0</v>
      </c>
      <c r="CG404" s="20"/>
      <c r="CH404" s="16">
        <v>0</v>
      </c>
      <c r="CI404" s="20"/>
      <c r="CJ404" s="16">
        <v>0</v>
      </c>
      <c r="CK404" s="11" t="s">
        <v>1897</v>
      </c>
      <c r="CL404" s="9" t="s">
        <v>334</v>
      </c>
      <c r="CM404" s="11" t="s">
        <v>134</v>
      </c>
      <c r="CN404" s="9" t="s">
        <v>160</v>
      </c>
      <c r="CO404" s="11">
        <v>48</v>
      </c>
      <c r="CP404" s="9" t="s">
        <v>1896</v>
      </c>
      <c r="CQ404" s="11" t="s">
        <v>488</v>
      </c>
      <c r="CS404" s="11" t="s">
        <v>135</v>
      </c>
      <c r="CT404" s="12"/>
      <c r="CU404" s="11" t="s">
        <v>173</v>
      </c>
      <c r="CW404" s="67" t="s">
        <v>558</v>
      </c>
      <c r="DC404" s="11" t="s">
        <v>334</v>
      </c>
      <c r="DD404" s="9" t="s">
        <v>193</v>
      </c>
      <c r="DH404" s="9" t="s">
        <v>209</v>
      </c>
      <c r="DI404" s="11" t="s">
        <v>134</v>
      </c>
      <c r="DJ404" s="9" t="s">
        <v>160</v>
      </c>
      <c r="DK404" s="11">
        <v>48</v>
      </c>
      <c r="DL404" s="9" t="s">
        <v>1896</v>
      </c>
      <c r="DM404" s="11" t="s">
        <v>488</v>
      </c>
      <c r="DO404" s="11" t="s">
        <v>135</v>
      </c>
      <c r="DP404" s="12"/>
      <c r="DQ404" s="35" t="s">
        <v>1717</v>
      </c>
      <c r="DR404" s="9" t="s">
        <v>173</v>
      </c>
      <c r="DT404" s="9" t="s">
        <v>558</v>
      </c>
      <c r="DZ404" s="9" t="s">
        <v>134</v>
      </c>
      <c r="EA404" s="11" t="s">
        <v>160</v>
      </c>
      <c r="EB404" s="9" t="s">
        <v>488</v>
      </c>
      <c r="EC404" s="11" t="s">
        <v>1896</v>
      </c>
      <c r="ED404" s="9" t="s">
        <v>1893</v>
      </c>
      <c r="EE404" s="21">
        <v>5000</v>
      </c>
      <c r="EF404" s="9" t="s">
        <v>447</v>
      </c>
      <c r="EL404" s="12"/>
      <c r="EO404" s="11" t="s">
        <v>135</v>
      </c>
      <c r="EW404" s="11" t="s">
        <v>269</v>
      </c>
      <c r="EX404" s="9" t="s">
        <v>488</v>
      </c>
      <c r="EY404" s="11" t="s">
        <v>361</v>
      </c>
      <c r="EZ404" s="9" t="s">
        <v>1896</v>
      </c>
      <c r="FA404" s="11" t="s">
        <v>361</v>
      </c>
      <c r="FB404" s="9" t="s">
        <v>1893</v>
      </c>
      <c r="FC404" s="11" t="s">
        <v>361</v>
      </c>
      <c r="FD404" s="9" t="s">
        <v>520</v>
      </c>
      <c r="FE404" s="11" t="s">
        <v>360</v>
      </c>
      <c r="FF404" s="9" t="s">
        <v>413</v>
      </c>
      <c r="FG404" s="11" t="s">
        <v>360</v>
      </c>
      <c r="FR404" s="16" t="s">
        <v>77</v>
      </c>
      <c r="FS404" s="11" t="s">
        <v>1876</v>
      </c>
      <c r="FT404" s="9" t="s">
        <v>276</v>
      </c>
      <c r="FU404" s="11" t="s">
        <v>276</v>
      </c>
      <c r="FV404" s="9" t="s">
        <v>193</v>
      </c>
      <c r="GD404" s="9" t="s">
        <v>209</v>
      </c>
      <c r="GE404" s="11" t="s">
        <v>193</v>
      </c>
      <c r="GF404" s="9"/>
      <c r="GH404" s="9"/>
      <c r="GI404" s="11" t="s">
        <v>134</v>
      </c>
      <c r="GJ404" s="9" t="s">
        <v>160</v>
      </c>
      <c r="GK404" s="11">
        <v>48</v>
      </c>
      <c r="GL404" s="9" t="s">
        <v>1896</v>
      </c>
      <c r="GM404" s="11" t="s">
        <v>488</v>
      </c>
      <c r="GO404" s="11" t="s">
        <v>135</v>
      </c>
      <c r="GP404" s="12"/>
      <c r="GQ404" s="22" t="s">
        <v>1717</v>
      </c>
      <c r="GR404" s="9" t="s">
        <v>173</v>
      </c>
      <c r="GT404" s="9" t="s">
        <v>558</v>
      </c>
      <c r="GZ404" s="9" t="s">
        <v>134</v>
      </c>
      <c r="HA404" s="11" t="s">
        <v>160</v>
      </c>
      <c r="HB404" s="9" t="s">
        <v>488</v>
      </c>
      <c r="HC404" s="11" t="s">
        <v>1896</v>
      </c>
      <c r="HD404" s="9" t="s">
        <v>1893</v>
      </c>
      <c r="HE404" s="21">
        <v>5000</v>
      </c>
      <c r="HF404" s="17" t="s">
        <v>1717</v>
      </c>
      <c r="HG404" s="11" t="s">
        <v>447</v>
      </c>
      <c r="HM404" s="21"/>
      <c r="HN404" s="17" t="s">
        <v>1717</v>
      </c>
      <c r="HQ404" s="11" t="s">
        <v>135</v>
      </c>
      <c r="HY404" s="19" t="s">
        <v>1717</v>
      </c>
      <c r="HZ404" s="9" t="s">
        <v>135</v>
      </c>
      <c r="IE404" s="11" t="s">
        <v>134</v>
      </c>
      <c r="IF404" s="23">
        <v>41857</v>
      </c>
      <c r="IG404" s="23">
        <v>41857</v>
      </c>
      <c r="IH404" s="23">
        <v>41858</v>
      </c>
      <c r="II404" s="23">
        <v>41869</v>
      </c>
      <c r="IJ404" s="23">
        <v>41891</v>
      </c>
      <c r="IK404" s="23">
        <v>42450</v>
      </c>
    </row>
    <row r="405" spans="1:245" x14ac:dyDescent="0.25">
      <c r="A405" s="8" t="s">
        <v>1898</v>
      </c>
      <c r="B405" s="9" t="s">
        <v>77</v>
      </c>
      <c r="C405" s="55">
        <v>4314902</v>
      </c>
      <c r="D405" s="9" t="s">
        <v>520</v>
      </c>
      <c r="E405" s="10" t="s">
        <v>89</v>
      </c>
      <c r="AH405" s="33">
        <f t="shared" si="121"/>
        <v>1</v>
      </c>
      <c r="AI405" s="11" t="s">
        <v>413</v>
      </c>
      <c r="AJ405" s="9" t="s">
        <v>84</v>
      </c>
      <c r="AN405" s="9" t="s">
        <v>101</v>
      </c>
      <c r="AO405" s="11" t="s">
        <v>2174</v>
      </c>
      <c r="AP405" s="9" t="s">
        <v>83</v>
      </c>
      <c r="AQ405" s="11" t="s">
        <v>98</v>
      </c>
      <c r="AR405" s="9" t="s">
        <v>413</v>
      </c>
      <c r="AS405" s="11" t="s">
        <v>1889</v>
      </c>
      <c r="AT405" s="28"/>
      <c r="BM405" s="34">
        <v>2</v>
      </c>
      <c r="BN405" s="9" t="s">
        <v>104</v>
      </c>
      <c r="BO405" s="11" t="s">
        <v>113</v>
      </c>
      <c r="BP405" s="9" t="s">
        <v>391</v>
      </c>
      <c r="BQ405" s="11" t="s">
        <v>135</v>
      </c>
      <c r="BR405" s="9" t="s">
        <v>135</v>
      </c>
      <c r="CC405" s="11" t="s">
        <v>145</v>
      </c>
      <c r="CD405" s="9" t="s">
        <v>135</v>
      </c>
      <c r="CE405" s="20"/>
      <c r="CF405" s="16">
        <v>0</v>
      </c>
      <c r="CG405" s="20"/>
      <c r="CH405" s="16">
        <v>0</v>
      </c>
      <c r="CI405" s="20"/>
      <c r="CJ405" s="16">
        <v>0</v>
      </c>
      <c r="CK405" s="11" t="s">
        <v>1899</v>
      </c>
      <c r="CL405" s="9" t="s">
        <v>334</v>
      </c>
      <c r="CM405" s="11" t="s">
        <v>134</v>
      </c>
      <c r="CN405" s="9" t="s">
        <v>160</v>
      </c>
      <c r="CO405" s="11">
        <v>48</v>
      </c>
      <c r="CP405" s="9" t="s">
        <v>2174</v>
      </c>
      <c r="CQ405" s="11" t="s">
        <v>413</v>
      </c>
      <c r="CS405" s="11" t="s">
        <v>135</v>
      </c>
      <c r="CT405" s="12"/>
      <c r="CU405" s="11" t="s">
        <v>173</v>
      </c>
      <c r="CW405" s="67" t="s">
        <v>558</v>
      </c>
      <c r="DC405" s="11" t="s">
        <v>334</v>
      </c>
      <c r="DD405" s="9" t="s">
        <v>193</v>
      </c>
      <c r="DH405" s="9" t="s">
        <v>209</v>
      </c>
      <c r="DI405" s="11" t="s">
        <v>134</v>
      </c>
      <c r="DJ405" s="9" t="s">
        <v>160</v>
      </c>
      <c r="DK405" s="11">
        <v>48</v>
      </c>
      <c r="DL405" s="9" t="s">
        <v>2174</v>
      </c>
      <c r="DM405" s="11" t="s">
        <v>413</v>
      </c>
      <c r="DO405" s="11" t="s">
        <v>135</v>
      </c>
      <c r="DP405" s="12"/>
      <c r="DQ405" s="35" t="s">
        <v>1717</v>
      </c>
      <c r="DR405" s="9" t="s">
        <v>173</v>
      </c>
      <c r="DT405" s="9" t="s">
        <v>558</v>
      </c>
      <c r="DZ405" s="9" t="s">
        <v>134</v>
      </c>
      <c r="EA405" s="11" t="s">
        <v>160</v>
      </c>
      <c r="EB405" s="9" t="s">
        <v>413</v>
      </c>
      <c r="EC405" s="11" t="s">
        <v>2174</v>
      </c>
      <c r="EE405" s="21">
        <v>5000</v>
      </c>
      <c r="EF405" s="9" t="s">
        <v>447</v>
      </c>
      <c r="EL405" s="12"/>
      <c r="EO405" s="11" t="s">
        <v>135</v>
      </c>
      <c r="EW405" s="11" t="s">
        <v>269</v>
      </c>
      <c r="EX405" s="9" t="s">
        <v>413</v>
      </c>
      <c r="EY405" s="11" t="s">
        <v>361</v>
      </c>
      <c r="EZ405" s="9" t="s">
        <v>2174</v>
      </c>
      <c r="FA405" s="11" t="s">
        <v>361</v>
      </c>
      <c r="FB405" s="9" t="s">
        <v>520</v>
      </c>
      <c r="FC405" s="11" t="s">
        <v>360</v>
      </c>
      <c r="FR405" s="16" t="s">
        <v>77</v>
      </c>
      <c r="FS405" s="11" t="s">
        <v>1826</v>
      </c>
      <c r="FT405" s="9" t="s">
        <v>276</v>
      </c>
      <c r="FU405" s="11" t="s">
        <v>276</v>
      </c>
      <c r="FV405" s="9" t="s">
        <v>193</v>
      </c>
      <c r="GD405" s="9" t="s">
        <v>209</v>
      </c>
      <c r="GE405" s="11" t="s">
        <v>193</v>
      </c>
      <c r="GF405" s="9"/>
      <c r="GH405" s="9"/>
      <c r="GI405" s="11" t="s">
        <v>135</v>
      </c>
      <c r="GP405" s="12"/>
      <c r="GQ405" s="22" t="s">
        <v>1717</v>
      </c>
      <c r="GZ405" s="9" t="s">
        <v>134</v>
      </c>
      <c r="HA405" s="11" t="s">
        <v>160</v>
      </c>
      <c r="HB405" s="9" t="s">
        <v>413</v>
      </c>
      <c r="HC405" s="11" t="s">
        <v>2174</v>
      </c>
      <c r="HE405" s="21">
        <v>5000</v>
      </c>
      <c r="HF405" s="17" t="s">
        <v>1717</v>
      </c>
      <c r="HG405" s="11" t="s">
        <v>447</v>
      </c>
      <c r="HM405" s="21"/>
      <c r="HN405" s="17" t="s">
        <v>1717</v>
      </c>
      <c r="HQ405" s="11" t="s">
        <v>135</v>
      </c>
      <c r="HY405" s="19" t="s">
        <v>1717</v>
      </c>
      <c r="HZ405" s="9" t="s">
        <v>134</v>
      </c>
      <c r="IA405" s="11" t="s">
        <v>272</v>
      </c>
      <c r="ID405" s="9" t="s">
        <v>209</v>
      </c>
      <c r="IE405" s="11" t="s">
        <v>134</v>
      </c>
      <c r="IF405" s="23">
        <v>41858</v>
      </c>
      <c r="IG405" s="23">
        <v>41858</v>
      </c>
      <c r="IH405" s="23">
        <v>41859</v>
      </c>
      <c r="II405" s="23">
        <v>41870</v>
      </c>
      <c r="IJ405" s="23">
        <v>41890</v>
      </c>
      <c r="IK405" s="23">
        <v>41901</v>
      </c>
    </row>
    <row r="406" spans="1:245" x14ac:dyDescent="0.25">
      <c r="A406" s="8">
        <v>1.340972014621E+16</v>
      </c>
      <c r="B406" s="9" t="s">
        <v>77</v>
      </c>
      <c r="C406" s="55">
        <v>4314902</v>
      </c>
      <c r="D406" s="9" t="s">
        <v>520</v>
      </c>
      <c r="E406" s="10" t="s">
        <v>89</v>
      </c>
      <c r="AH406" s="33">
        <f t="shared" si="121"/>
        <v>1</v>
      </c>
      <c r="AI406" s="11" t="s">
        <v>488</v>
      </c>
      <c r="AJ406" s="9" t="s">
        <v>84</v>
      </c>
      <c r="AO406" s="11" t="s">
        <v>1893</v>
      </c>
      <c r="AP406" s="9" t="s">
        <v>83</v>
      </c>
      <c r="AQ406" s="11" t="s">
        <v>95</v>
      </c>
      <c r="AR406" s="9" t="s">
        <v>488</v>
      </c>
      <c r="AS406" s="11" t="s">
        <v>1823</v>
      </c>
      <c r="AU406" s="11" t="s">
        <v>1824</v>
      </c>
      <c r="AV406" s="9" t="s">
        <v>90</v>
      </c>
      <c r="BM406" s="34">
        <v>3</v>
      </c>
      <c r="BN406" s="9" t="s">
        <v>104</v>
      </c>
      <c r="BO406" s="11" t="s">
        <v>113</v>
      </c>
      <c r="BP406" s="9" t="s">
        <v>120</v>
      </c>
      <c r="BQ406" s="11" t="s">
        <v>135</v>
      </c>
      <c r="BR406" s="9" t="s">
        <v>135</v>
      </c>
      <c r="CC406" s="11" t="s">
        <v>145</v>
      </c>
      <c r="CD406" s="9" t="s">
        <v>135</v>
      </c>
      <c r="CE406" s="20"/>
      <c r="CF406" s="16">
        <v>0</v>
      </c>
      <c r="CG406" s="20"/>
      <c r="CH406" s="16">
        <v>0</v>
      </c>
      <c r="CI406" s="20"/>
      <c r="CJ406" s="16">
        <v>0</v>
      </c>
      <c r="CK406" s="11" t="s">
        <v>1825</v>
      </c>
      <c r="CL406" s="9" t="s">
        <v>334</v>
      </c>
      <c r="CM406" s="11" t="s">
        <v>134</v>
      </c>
      <c r="CN406" s="9" t="s">
        <v>160</v>
      </c>
      <c r="CO406" s="11">
        <v>48</v>
      </c>
      <c r="CP406" s="9" t="s">
        <v>488</v>
      </c>
      <c r="CQ406" s="11" t="s">
        <v>1893</v>
      </c>
      <c r="CR406" s="9" t="s">
        <v>1824</v>
      </c>
      <c r="CS406" s="11" t="s">
        <v>135</v>
      </c>
      <c r="CT406" s="12"/>
      <c r="CU406" s="11" t="s">
        <v>173</v>
      </c>
      <c r="CW406" s="67" t="s">
        <v>558</v>
      </c>
      <c r="DC406" s="11" t="s">
        <v>334</v>
      </c>
      <c r="DD406" s="9" t="s">
        <v>195</v>
      </c>
      <c r="DE406" s="11" t="s">
        <v>203</v>
      </c>
      <c r="DF406" s="9" t="s">
        <v>488</v>
      </c>
      <c r="DH406" s="9" t="s">
        <v>209</v>
      </c>
      <c r="DI406" s="11" t="s">
        <v>134</v>
      </c>
      <c r="DJ406" s="9" t="s">
        <v>160</v>
      </c>
      <c r="DK406" s="11">
        <v>48</v>
      </c>
      <c r="DL406" s="9" t="s">
        <v>488</v>
      </c>
      <c r="DM406" s="11" t="s">
        <v>1893</v>
      </c>
      <c r="DN406" s="9" t="s">
        <v>1824</v>
      </c>
      <c r="DO406" s="11" t="s">
        <v>135</v>
      </c>
      <c r="DP406" s="12"/>
      <c r="DQ406" s="35" t="s">
        <v>1717</v>
      </c>
      <c r="DR406" s="9" t="s">
        <v>173</v>
      </c>
      <c r="DT406" s="9" t="s">
        <v>558</v>
      </c>
      <c r="DZ406" s="9" t="s">
        <v>134</v>
      </c>
      <c r="EA406" s="11" t="s">
        <v>160</v>
      </c>
      <c r="EB406" s="9" t="s">
        <v>1893</v>
      </c>
      <c r="EC406" s="11" t="s">
        <v>1824</v>
      </c>
      <c r="EE406" s="21">
        <v>5000</v>
      </c>
      <c r="EF406" s="9" t="s">
        <v>447</v>
      </c>
      <c r="EL406" s="12"/>
      <c r="EO406" s="11" t="s">
        <v>135</v>
      </c>
      <c r="EW406" s="11" t="s">
        <v>269</v>
      </c>
      <c r="EX406" s="9" t="s">
        <v>1893</v>
      </c>
      <c r="EY406" s="11" t="s">
        <v>361</v>
      </c>
      <c r="EZ406" s="9" t="s">
        <v>1824</v>
      </c>
      <c r="FA406" s="11" t="s">
        <v>361</v>
      </c>
      <c r="FB406" s="9" t="s">
        <v>520</v>
      </c>
      <c r="FC406" s="11" t="s">
        <v>360</v>
      </c>
      <c r="FR406" s="16" t="s">
        <v>77</v>
      </c>
      <c r="FS406" s="11" t="s">
        <v>1826</v>
      </c>
      <c r="FT406" s="9" t="s">
        <v>276</v>
      </c>
      <c r="FU406" s="11" t="s">
        <v>276</v>
      </c>
      <c r="FV406" s="9" t="s">
        <v>193</v>
      </c>
      <c r="GD406" s="9" t="s">
        <v>209</v>
      </c>
      <c r="GF406" s="9"/>
      <c r="GH406" s="9"/>
      <c r="GI406" s="11" t="s">
        <v>134</v>
      </c>
      <c r="GJ406" s="9" t="s">
        <v>160</v>
      </c>
      <c r="GK406" s="11">
        <v>48</v>
      </c>
      <c r="GL406" s="9" t="s">
        <v>488</v>
      </c>
      <c r="GM406" s="11" t="s">
        <v>1893</v>
      </c>
      <c r="GN406" s="9" t="s">
        <v>1824</v>
      </c>
      <c r="GO406" s="11" t="s">
        <v>135</v>
      </c>
      <c r="GP406" s="12"/>
      <c r="GQ406" s="22" t="s">
        <v>1717</v>
      </c>
      <c r="GR406" s="9" t="s">
        <v>173</v>
      </c>
      <c r="GT406" s="9" t="s">
        <v>558</v>
      </c>
      <c r="GZ406" s="9" t="s">
        <v>134</v>
      </c>
      <c r="HA406" s="11" t="s">
        <v>160</v>
      </c>
      <c r="HB406" s="9" t="s">
        <v>1893</v>
      </c>
      <c r="HC406" s="11" t="s">
        <v>1824</v>
      </c>
      <c r="HE406" s="21">
        <v>5000</v>
      </c>
      <c r="HF406" s="17" t="s">
        <v>1717</v>
      </c>
      <c r="HG406" s="11" t="s">
        <v>447</v>
      </c>
      <c r="HM406" s="21"/>
      <c r="HN406" s="17" t="s">
        <v>1717</v>
      </c>
      <c r="HQ406" s="11" t="s">
        <v>135</v>
      </c>
      <c r="HY406" s="19" t="s">
        <v>1717</v>
      </c>
      <c r="HZ406" s="9" t="s">
        <v>134</v>
      </c>
      <c r="IA406" s="11" t="s">
        <v>270</v>
      </c>
      <c r="ID406" s="9" t="s">
        <v>209</v>
      </c>
      <c r="IE406" s="11" t="s">
        <v>134</v>
      </c>
      <c r="IF406" s="23">
        <v>41876</v>
      </c>
      <c r="IG406" s="23">
        <v>41876</v>
      </c>
      <c r="IH406" s="23">
        <v>41877</v>
      </c>
      <c r="II406" s="23">
        <v>41888</v>
      </c>
      <c r="IJ406" s="23">
        <v>41898</v>
      </c>
      <c r="IK406" s="23">
        <v>42149</v>
      </c>
    </row>
    <row r="407" spans="1:245" x14ac:dyDescent="0.25">
      <c r="A407" s="8">
        <v>1.361732014621E+16</v>
      </c>
      <c r="B407" s="9" t="s">
        <v>77</v>
      </c>
      <c r="C407" s="55">
        <v>4314902</v>
      </c>
      <c r="D407" s="9" t="s">
        <v>520</v>
      </c>
      <c r="E407" s="10" t="s">
        <v>89</v>
      </c>
      <c r="AH407" s="33">
        <f t="shared" si="121"/>
        <v>1</v>
      </c>
      <c r="AI407" s="11" t="s">
        <v>1827</v>
      </c>
      <c r="AJ407" s="9" t="s">
        <v>83</v>
      </c>
      <c r="AK407" s="11" t="s">
        <v>95</v>
      </c>
      <c r="AL407" s="9" t="s">
        <v>413</v>
      </c>
      <c r="AM407" s="11" t="s">
        <v>1828</v>
      </c>
      <c r="AO407" s="11" t="s">
        <v>1828</v>
      </c>
      <c r="AP407" s="9" t="s">
        <v>85</v>
      </c>
      <c r="AU407" s="11" t="s">
        <v>1829</v>
      </c>
      <c r="AV407" s="9" t="s">
        <v>83</v>
      </c>
      <c r="AW407" s="11" t="s">
        <v>339</v>
      </c>
      <c r="AX407" s="9" t="s">
        <v>957</v>
      </c>
      <c r="AY407" s="11" t="s">
        <v>1828</v>
      </c>
      <c r="BM407" s="34">
        <v>3</v>
      </c>
      <c r="BN407" s="9" t="s">
        <v>104</v>
      </c>
      <c r="BO407" s="11" t="s">
        <v>113</v>
      </c>
      <c r="BP407" s="9" t="s">
        <v>387</v>
      </c>
      <c r="BQ407" s="11" t="s">
        <v>135</v>
      </c>
      <c r="BR407" s="9" t="s">
        <v>135</v>
      </c>
      <c r="CC407" s="11" t="s">
        <v>145</v>
      </c>
      <c r="CD407" s="9" t="s">
        <v>135</v>
      </c>
      <c r="CE407" s="20"/>
      <c r="CF407" s="16">
        <v>0</v>
      </c>
      <c r="CG407" s="20"/>
      <c r="CH407" s="16">
        <v>0</v>
      </c>
      <c r="CI407" s="20"/>
      <c r="CJ407" s="16">
        <v>0</v>
      </c>
      <c r="CK407" s="11" t="s">
        <v>1830</v>
      </c>
      <c r="CL407" s="9" t="s">
        <v>335</v>
      </c>
      <c r="CT407" s="12"/>
      <c r="CW407" s="67"/>
      <c r="DC407" s="11" t="s">
        <v>336</v>
      </c>
      <c r="DP407" s="12"/>
      <c r="DQ407" s="35" t="s">
        <v>1717</v>
      </c>
      <c r="EE407" s="21"/>
      <c r="EL407" s="12"/>
      <c r="EW407" s="11" t="s">
        <v>2073</v>
      </c>
      <c r="FR407" s="16" t="s">
        <v>77</v>
      </c>
      <c r="FS407" s="11" t="s">
        <v>1831</v>
      </c>
      <c r="FT407" s="9" t="s">
        <v>276</v>
      </c>
      <c r="FU407" s="11" t="s">
        <v>276</v>
      </c>
      <c r="GD407" s="9" t="s">
        <v>227</v>
      </c>
      <c r="GE407" s="11" t="s">
        <v>193</v>
      </c>
      <c r="GF407" s="9"/>
      <c r="GH407" s="9"/>
      <c r="GI407" s="11" t="s">
        <v>134</v>
      </c>
      <c r="GJ407" s="9" t="s">
        <v>161</v>
      </c>
      <c r="GP407" s="12"/>
      <c r="GQ407" s="22" t="s">
        <v>1717</v>
      </c>
      <c r="GW407" s="11" t="s">
        <v>189</v>
      </c>
      <c r="GZ407" s="9" t="s">
        <v>134</v>
      </c>
      <c r="HA407" s="11" t="s">
        <v>161</v>
      </c>
      <c r="HE407" s="21"/>
      <c r="HF407" s="17" t="s">
        <v>1717</v>
      </c>
      <c r="HH407" s="9" t="s">
        <v>189</v>
      </c>
      <c r="HM407" s="21"/>
      <c r="HN407" s="17" t="s">
        <v>1717</v>
      </c>
      <c r="HQ407" s="11" t="s">
        <v>135</v>
      </c>
      <c r="HY407" s="19" t="s">
        <v>1717</v>
      </c>
      <c r="HZ407" s="9" t="s">
        <v>134</v>
      </c>
      <c r="IA407" s="11" t="s">
        <v>269</v>
      </c>
      <c r="ID407" s="9" t="s">
        <v>209</v>
      </c>
      <c r="IE407" s="11" t="s">
        <v>134</v>
      </c>
      <c r="IF407" s="23">
        <v>41887</v>
      </c>
      <c r="IG407" s="23">
        <v>41887</v>
      </c>
      <c r="IH407" s="23"/>
      <c r="II407" s="23"/>
      <c r="IJ407" s="23">
        <v>41955</v>
      </c>
      <c r="IK407" s="23">
        <v>41962</v>
      </c>
    </row>
    <row r="408" spans="1:245" x14ac:dyDescent="0.25">
      <c r="A408" s="8">
        <v>1.380792014621E+16</v>
      </c>
      <c r="B408" s="9" t="s">
        <v>77</v>
      </c>
      <c r="C408" s="55">
        <v>4314902</v>
      </c>
      <c r="D408" s="9" t="s">
        <v>520</v>
      </c>
      <c r="E408" s="10" t="s">
        <v>89</v>
      </c>
      <c r="AH408" s="33">
        <f t="shared" si="121"/>
        <v>1</v>
      </c>
      <c r="AI408" s="11" t="s">
        <v>1893</v>
      </c>
      <c r="AJ408" s="9" t="s">
        <v>83</v>
      </c>
      <c r="AK408" s="11" t="s">
        <v>95</v>
      </c>
      <c r="AL408" s="9" t="s">
        <v>488</v>
      </c>
      <c r="AM408" s="11" t="s">
        <v>1823</v>
      </c>
      <c r="AO408" s="11" t="s">
        <v>1823</v>
      </c>
      <c r="AP408" s="9" t="s">
        <v>85</v>
      </c>
      <c r="BM408" s="34">
        <v>2</v>
      </c>
      <c r="BN408" s="9" t="s">
        <v>104</v>
      </c>
      <c r="BO408" s="11" t="s">
        <v>113</v>
      </c>
      <c r="BP408" s="9" t="s">
        <v>391</v>
      </c>
      <c r="BQ408" s="11" t="s">
        <v>135</v>
      </c>
      <c r="BR408" s="9" t="s">
        <v>135</v>
      </c>
      <c r="CC408" s="11" t="s">
        <v>145</v>
      </c>
      <c r="CD408" s="9" t="s">
        <v>135</v>
      </c>
      <c r="CE408" s="20"/>
      <c r="CF408" s="16">
        <v>0</v>
      </c>
      <c r="CG408" s="20"/>
      <c r="CH408" s="16">
        <v>0</v>
      </c>
      <c r="CI408" s="20"/>
      <c r="CJ408" s="16">
        <v>0</v>
      </c>
      <c r="CK408" s="11" t="s">
        <v>1832</v>
      </c>
      <c r="CL408" s="9" t="s">
        <v>334</v>
      </c>
      <c r="CM408" s="11" t="s">
        <v>134</v>
      </c>
      <c r="CN408" s="9" t="s">
        <v>160</v>
      </c>
      <c r="CO408" s="11">
        <v>48</v>
      </c>
      <c r="CP408" s="9" t="s">
        <v>1893</v>
      </c>
      <c r="CQ408" s="11" t="s">
        <v>1823</v>
      </c>
      <c r="CS408" s="11" t="s">
        <v>135</v>
      </c>
      <c r="CT408" s="12"/>
      <c r="CU408" s="11" t="s">
        <v>173</v>
      </c>
      <c r="CW408" s="67" t="s">
        <v>558</v>
      </c>
      <c r="DC408" s="11" t="s">
        <v>334</v>
      </c>
      <c r="DD408" s="9" t="s">
        <v>193</v>
      </c>
      <c r="DH408" s="9" t="s">
        <v>209</v>
      </c>
      <c r="DI408" s="11" t="s">
        <v>134</v>
      </c>
      <c r="DJ408" s="9" t="s">
        <v>160</v>
      </c>
      <c r="DK408" s="11">
        <v>48</v>
      </c>
      <c r="DL408" s="9" t="s">
        <v>1893</v>
      </c>
      <c r="DM408" s="11" t="s">
        <v>1823</v>
      </c>
      <c r="DO408" s="11" t="s">
        <v>135</v>
      </c>
      <c r="DP408" s="12"/>
      <c r="DQ408" s="35" t="s">
        <v>1717</v>
      </c>
      <c r="DR408" s="9" t="s">
        <v>173</v>
      </c>
      <c r="DT408" s="9" t="s">
        <v>558</v>
      </c>
      <c r="DZ408" s="9" t="s">
        <v>134</v>
      </c>
      <c r="EA408" s="11" t="s">
        <v>160</v>
      </c>
      <c r="EB408" s="9" t="s">
        <v>1823</v>
      </c>
      <c r="EE408" s="21">
        <v>5000</v>
      </c>
      <c r="EF408" s="9" t="s">
        <v>447</v>
      </c>
      <c r="EL408" s="12"/>
      <c r="EO408" s="11" t="s">
        <v>135</v>
      </c>
      <c r="EW408" s="11" t="s">
        <v>269</v>
      </c>
      <c r="EX408" s="9" t="s">
        <v>1823</v>
      </c>
      <c r="EY408" s="11" t="s">
        <v>361</v>
      </c>
      <c r="EZ408" s="9" t="s">
        <v>520</v>
      </c>
      <c r="FA408" s="11" t="s">
        <v>360</v>
      </c>
      <c r="FR408" s="16" t="s">
        <v>77</v>
      </c>
      <c r="FS408" s="11" t="s">
        <v>1826</v>
      </c>
      <c r="FU408" s="11" t="s">
        <v>276</v>
      </c>
      <c r="FV408" s="9" t="s">
        <v>194</v>
      </c>
      <c r="FW408" s="11" t="s">
        <v>284</v>
      </c>
      <c r="GF408" s="9"/>
      <c r="GH408" s="9"/>
      <c r="GP408" s="12"/>
      <c r="GQ408" s="22" t="s">
        <v>1717</v>
      </c>
      <c r="HE408" s="21"/>
      <c r="HF408" s="17" t="s">
        <v>1717</v>
      </c>
      <c r="HM408" s="21"/>
      <c r="HN408" s="17" t="s">
        <v>1717</v>
      </c>
      <c r="HY408" s="19" t="s">
        <v>1717</v>
      </c>
      <c r="HZ408" s="9" t="s">
        <v>134</v>
      </c>
      <c r="IA408" s="11" t="s">
        <v>270</v>
      </c>
      <c r="IB408" s="9" t="s">
        <v>269</v>
      </c>
      <c r="IC408" s="11" t="s">
        <v>270</v>
      </c>
      <c r="IE408" s="11" t="s">
        <v>135</v>
      </c>
      <c r="IF408" s="23">
        <v>41893</v>
      </c>
      <c r="IG408" s="23">
        <v>41893</v>
      </c>
      <c r="IH408" s="23">
        <v>41894</v>
      </c>
      <c r="II408" s="23">
        <v>41897</v>
      </c>
      <c r="IJ408" s="23">
        <v>41911</v>
      </c>
      <c r="IK408" s="23"/>
    </row>
    <row r="409" spans="1:245" x14ac:dyDescent="0.25">
      <c r="A409" s="8" t="s">
        <v>2079</v>
      </c>
      <c r="B409" s="9" t="s">
        <v>77</v>
      </c>
      <c r="C409" s="55">
        <v>4314902</v>
      </c>
      <c r="D409" s="9" t="s">
        <v>1893</v>
      </c>
      <c r="E409" s="10" t="s">
        <v>83</v>
      </c>
      <c r="F409" s="9" t="s">
        <v>95</v>
      </c>
      <c r="G409" s="10" t="s">
        <v>488</v>
      </c>
      <c r="H409" s="9" t="s">
        <v>1823</v>
      </c>
      <c r="J409" s="9" t="s">
        <v>1823</v>
      </c>
      <c r="K409" s="11" t="s">
        <v>85</v>
      </c>
      <c r="AH409" s="33">
        <f t="shared" si="121"/>
        <v>2</v>
      </c>
      <c r="AI409" s="11" t="s">
        <v>505</v>
      </c>
      <c r="AJ409" s="9" t="s">
        <v>86</v>
      </c>
      <c r="BM409" s="34">
        <v>0</v>
      </c>
      <c r="BN409" s="9" t="s">
        <v>104</v>
      </c>
      <c r="BO409" s="11" t="s">
        <v>115</v>
      </c>
      <c r="BP409" s="9" t="s">
        <v>121</v>
      </c>
      <c r="BQ409" s="11" t="s">
        <v>135</v>
      </c>
      <c r="BR409" s="9" t="s">
        <v>135</v>
      </c>
      <c r="CC409" s="11" t="s">
        <v>1904</v>
      </c>
      <c r="CD409" s="9" t="s">
        <v>135</v>
      </c>
      <c r="CE409" s="20"/>
      <c r="CF409" s="16">
        <v>0</v>
      </c>
      <c r="CG409" s="20"/>
      <c r="CH409" s="16">
        <v>0</v>
      </c>
      <c r="CI409" s="20"/>
      <c r="CJ409" s="16">
        <v>0</v>
      </c>
      <c r="CK409" s="11" t="s">
        <v>1833</v>
      </c>
      <c r="CL409" s="9" t="s">
        <v>335</v>
      </c>
      <c r="CT409" s="12"/>
      <c r="CW409" s="67"/>
      <c r="DC409" s="11" t="s">
        <v>334</v>
      </c>
      <c r="DD409" s="9" t="s">
        <v>976</v>
      </c>
      <c r="DE409" s="11" t="s">
        <v>902</v>
      </c>
      <c r="DH409" s="9" t="s">
        <v>209</v>
      </c>
      <c r="DP409" s="12"/>
      <c r="DQ409" s="35" t="s">
        <v>1717</v>
      </c>
      <c r="EE409" s="21"/>
      <c r="EL409" s="12"/>
      <c r="FR409" s="16" t="s">
        <v>77</v>
      </c>
      <c r="GF409" s="9"/>
      <c r="GH409" s="9"/>
      <c r="GP409" s="12"/>
      <c r="GQ409" s="22" t="s">
        <v>1717</v>
      </c>
      <c r="HE409" s="21"/>
      <c r="HF409" s="17" t="s">
        <v>1717</v>
      </c>
      <c r="HM409" s="21"/>
      <c r="HN409" s="17" t="s">
        <v>1717</v>
      </c>
      <c r="HY409" s="19" t="s">
        <v>1717</v>
      </c>
      <c r="HZ409" s="9" t="s">
        <v>135</v>
      </c>
      <c r="IE409" s="11" t="s">
        <v>134</v>
      </c>
      <c r="IF409" s="23">
        <v>41902</v>
      </c>
      <c r="IG409" s="23">
        <v>41902</v>
      </c>
      <c r="IH409" s="23">
        <v>41902</v>
      </c>
      <c r="II409" s="23">
        <v>41919</v>
      </c>
      <c r="IJ409" s="23"/>
      <c r="IK409" s="23">
        <v>41925</v>
      </c>
    </row>
    <row r="410" spans="1:245" x14ac:dyDescent="0.25">
      <c r="A410" s="8">
        <v>1.608542014621E+16</v>
      </c>
      <c r="B410" s="9" t="s">
        <v>77</v>
      </c>
      <c r="C410" s="55">
        <v>4314902</v>
      </c>
      <c r="D410" s="9" t="s">
        <v>520</v>
      </c>
      <c r="E410" s="10" t="s">
        <v>89</v>
      </c>
      <c r="AH410" s="33">
        <f t="shared" si="121"/>
        <v>1</v>
      </c>
      <c r="AI410" s="11" t="s">
        <v>1834</v>
      </c>
      <c r="AJ410" s="9" t="s">
        <v>83</v>
      </c>
      <c r="AK410" s="11" t="s">
        <v>98</v>
      </c>
      <c r="AL410" s="9" t="s">
        <v>488</v>
      </c>
      <c r="AM410" s="11" t="s">
        <v>1864</v>
      </c>
      <c r="AO410" s="11" t="s">
        <v>1893</v>
      </c>
      <c r="AP410" s="9" t="s">
        <v>83</v>
      </c>
      <c r="AQ410" s="11" t="s">
        <v>95</v>
      </c>
      <c r="AR410" s="9" t="s">
        <v>488</v>
      </c>
      <c r="AS410" s="11" t="s">
        <v>1823</v>
      </c>
      <c r="AU410" s="11" t="s">
        <v>1823</v>
      </c>
      <c r="AV410" s="9" t="s">
        <v>85</v>
      </c>
      <c r="BA410" s="11" t="s">
        <v>488</v>
      </c>
      <c r="BB410" s="9" t="s">
        <v>84</v>
      </c>
      <c r="BF410" s="9" t="s">
        <v>101</v>
      </c>
      <c r="BM410" s="34">
        <v>4</v>
      </c>
      <c r="BN410" s="9" t="s">
        <v>104</v>
      </c>
      <c r="BO410" s="11" t="s">
        <v>113</v>
      </c>
      <c r="BP410" s="9" t="s">
        <v>391</v>
      </c>
      <c r="BQ410" s="11" t="s">
        <v>135</v>
      </c>
      <c r="BR410" s="9" t="s">
        <v>135</v>
      </c>
      <c r="CC410" s="11" t="s">
        <v>145</v>
      </c>
      <c r="CD410" s="9" t="s">
        <v>135</v>
      </c>
      <c r="CE410" s="20"/>
      <c r="CF410" s="16">
        <v>0</v>
      </c>
      <c r="CG410" s="20"/>
      <c r="CH410" s="16">
        <v>0</v>
      </c>
      <c r="CI410" s="20"/>
      <c r="CJ410" s="16">
        <v>0</v>
      </c>
      <c r="CK410" s="11" t="s">
        <v>1835</v>
      </c>
      <c r="CL410" s="9" t="s">
        <v>334</v>
      </c>
      <c r="CM410" s="11" t="s">
        <v>134</v>
      </c>
      <c r="CN410" s="9" t="s">
        <v>160</v>
      </c>
      <c r="CP410" s="9" t="s">
        <v>1834</v>
      </c>
      <c r="CQ410" s="11" t="s">
        <v>1893</v>
      </c>
      <c r="CR410" s="9" t="s">
        <v>1823</v>
      </c>
      <c r="CS410" s="11" t="s">
        <v>135</v>
      </c>
      <c r="CT410" s="12"/>
      <c r="CU410" s="11" t="s">
        <v>173</v>
      </c>
      <c r="CW410" s="67" t="s">
        <v>558</v>
      </c>
      <c r="DC410" s="11" t="s">
        <v>334</v>
      </c>
      <c r="DD410" s="9" t="s">
        <v>193</v>
      </c>
      <c r="DH410" s="9" t="s">
        <v>209</v>
      </c>
      <c r="DI410" s="11" t="s">
        <v>134</v>
      </c>
      <c r="DJ410" s="9" t="s">
        <v>160</v>
      </c>
      <c r="DL410" s="9" t="s">
        <v>1834</v>
      </c>
      <c r="DM410" s="11" t="s">
        <v>1893</v>
      </c>
      <c r="DN410" s="9" t="s">
        <v>1823</v>
      </c>
      <c r="DO410" s="11" t="s">
        <v>135</v>
      </c>
      <c r="DP410" s="12"/>
      <c r="DQ410" s="35" t="s">
        <v>1717</v>
      </c>
      <c r="DR410" s="9" t="s">
        <v>173</v>
      </c>
      <c r="DT410" s="9" t="s">
        <v>558</v>
      </c>
      <c r="DZ410" s="9" t="s">
        <v>134</v>
      </c>
      <c r="EA410" s="11" t="s">
        <v>160</v>
      </c>
      <c r="EB410" s="9" t="s">
        <v>1834</v>
      </c>
      <c r="EC410" s="11" t="s">
        <v>1893</v>
      </c>
      <c r="ED410" s="9" t="s">
        <v>1823</v>
      </c>
      <c r="EE410" s="21">
        <v>5000</v>
      </c>
      <c r="EF410" s="9" t="s">
        <v>447</v>
      </c>
      <c r="EH410" s="9" t="s">
        <v>160</v>
      </c>
      <c r="EI410" s="11" t="s">
        <v>488</v>
      </c>
      <c r="EL410" s="12">
        <v>5000</v>
      </c>
      <c r="EM410" s="11" t="s">
        <v>447</v>
      </c>
      <c r="EO410" s="11" t="s">
        <v>135</v>
      </c>
      <c r="EW410" s="11" t="s">
        <v>269</v>
      </c>
      <c r="EX410" s="9" t="s">
        <v>1823</v>
      </c>
      <c r="EY410" s="11" t="s">
        <v>361</v>
      </c>
      <c r="EZ410" s="9" t="s">
        <v>1893</v>
      </c>
      <c r="FA410" s="11" t="s">
        <v>361</v>
      </c>
      <c r="FB410" s="9" t="s">
        <v>1834</v>
      </c>
      <c r="FC410" s="11" t="s">
        <v>361</v>
      </c>
      <c r="FD410" s="9" t="s">
        <v>488</v>
      </c>
      <c r="FE410" s="11" t="s">
        <v>361</v>
      </c>
      <c r="FF410" s="9" t="s">
        <v>520</v>
      </c>
      <c r="FG410" s="11" t="s">
        <v>360</v>
      </c>
      <c r="FR410" s="16" t="s">
        <v>77</v>
      </c>
      <c r="FS410" s="11" t="s">
        <v>1836</v>
      </c>
      <c r="FT410" s="9" t="s">
        <v>276</v>
      </c>
      <c r="FU410" s="11" t="s">
        <v>276</v>
      </c>
      <c r="FV410" s="9" t="s">
        <v>193</v>
      </c>
      <c r="GD410" s="9" t="s">
        <v>209</v>
      </c>
      <c r="GF410" s="9"/>
      <c r="GH410" s="9"/>
      <c r="GI410" s="11" t="s">
        <v>134</v>
      </c>
      <c r="GJ410" s="9" t="s">
        <v>160</v>
      </c>
      <c r="GL410" s="9" t="s">
        <v>1834</v>
      </c>
      <c r="GM410" s="11" t="s">
        <v>1893</v>
      </c>
      <c r="GN410" s="9" t="s">
        <v>1823</v>
      </c>
      <c r="GO410" s="11" t="s">
        <v>135</v>
      </c>
      <c r="GP410" s="12"/>
      <c r="GQ410" s="22" t="s">
        <v>1717</v>
      </c>
      <c r="GR410" s="9" t="s">
        <v>173</v>
      </c>
      <c r="GT410" s="9" t="s">
        <v>558</v>
      </c>
      <c r="GZ410" s="9" t="s">
        <v>134</v>
      </c>
      <c r="HA410" s="11" t="s">
        <v>160</v>
      </c>
      <c r="HB410" s="9" t="s">
        <v>1834</v>
      </c>
      <c r="HC410" s="11" t="s">
        <v>1893</v>
      </c>
      <c r="HD410" s="9" t="s">
        <v>1823</v>
      </c>
      <c r="HE410" s="21">
        <v>5000</v>
      </c>
      <c r="HF410" s="17" t="s">
        <v>1717</v>
      </c>
      <c r="HG410" s="11" t="s">
        <v>447</v>
      </c>
      <c r="HI410" s="11" t="s">
        <v>160</v>
      </c>
      <c r="HJ410" s="9" t="s">
        <v>488</v>
      </c>
      <c r="HM410" s="21">
        <v>5000</v>
      </c>
      <c r="HN410" s="17" t="s">
        <v>1788</v>
      </c>
      <c r="HO410" s="11" t="s">
        <v>447</v>
      </c>
      <c r="HQ410" s="11" t="s">
        <v>135</v>
      </c>
      <c r="HY410" s="19" t="s">
        <v>1717</v>
      </c>
      <c r="HZ410" s="9" t="s">
        <v>134</v>
      </c>
      <c r="IA410" s="11" t="s">
        <v>270</v>
      </c>
      <c r="IB410" s="9" t="s">
        <v>1331</v>
      </c>
      <c r="ID410" s="9" t="s">
        <v>209</v>
      </c>
      <c r="IE410" s="11" t="s">
        <v>134</v>
      </c>
      <c r="IF410" s="23">
        <v>41905</v>
      </c>
      <c r="IG410" s="23">
        <v>41905</v>
      </c>
      <c r="IH410" s="23">
        <v>41906</v>
      </c>
      <c r="II410" s="23">
        <v>41913</v>
      </c>
      <c r="IJ410" s="23">
        <v>41928</v>
      </c>
      <c r="IK410" s="23">
        <v>42284</v>
      </c>
    </row>
    <row r="411" spans="1:245" x14ac:dyDescent="0.25">
      <c r="A411" s="8">
        <v>1.728972014621E+16</v>
      </c>
      <c r="B411" s="9" t="s">
        <v>77</v>
      </c>
      <c r="C411" s="55">
        <v>4314902</v>
      </c>
      <c r="D411" s="9" t="s">
        <v>488</v>
      </c>
      <c r="E411" s="10" t="s">
        <v>84</v>
      </c>
      <c r="I411" s="11" t="s">
        <v>101</v>
      </c>
      <c r="J411" s="9" t="s">
        <v>1960</v>
      </c>
      <c r="K411" s="11" t="s">
        <v>83</v>
      </c>
      <c r="L411" s="9" t="s">
        <v>98</v>
      </c>
      <c r="M411" s="11" t="s">
        <v>488</v>
      </c>
      <c r="N411" s="9" t="s">
        <v>1864</v>
      </c>
      <c r="AH411" s="33">
        <f t="shared" si="121"/>
        <v>2</v>
      </c>
      <c r="AI411" s="11" t="s">
        <v>113</v>
      </c>
      <c r="AJ411" s="9" t="s">
        <v>86</v>
      </c>
      <c r="BM411" s="34">
        <v>0</v>
      </c>
      <c r="BN411" s="9" t="s">
        <v>104</v>
      </c>
      <c r="BO411" s="11" t="s">
        <v>113</v>
      </c>
      <c r="BP411" s="9" t="s">
        <v>120</v>
      </c>
      <c r="BQ411" s="11" t="s">
        <v>135</v>
      </c>
      <c r="BR411" s="9" t="s">
        <v>140</v>
      </c>
      <c r="CC411" s="11" t="s">
        <v>145</v>
      </c>
      <c r="CD411" s="9" t="s">
        <v>135</v>
      </c>
      <c r="CE411" s="20"/>
      <c r="CF411" s="16">
        <v>0</v>
      </c>
      <c r="CG411" s="20"/>
      <c r="CH411" s="16">
        <v>0</v>
      </c>
      <c r="CI411" s="20"/>
      <c r="CJ411" s="16">
        <v>0</v>
      </c>
      <c r="CK411" s="11" t="s">
        <v>1837</v>
      </c>
      <c r="CL411" s="9" t="s">
        <v>335</v>
      </c>
      <c r="CT411" s="12"/>
      <c r="CW411" s="67"/>
      <c r="DC411" s="11" t="s">
        <v>335</v>
      </c>
      <c r="DP411" s="12"/>
      <c r="DQ411" s="35" t="s">
        <v>1717</v>
      </c>
      <c r="EE411" s="21"/>
      <c r="EL411" s="12"/>
      <c r="EW411" s="11" t="s">
        <v>269</v>
      </c>
      <c r="EX411" s="9" t="s">
        <v>113</v>
      </c>
      <c r="EY411" s="11" t="s">
        <v>361</v>
      </c>
      <c r="EZ411" s="9" t="s">
        <v>488</v>
      </c>
      <c r="FA411" s="11" t="s">
        <v>360</v>
      </c>
      <c r="FB411" s="9" t="s">
        <v>1960</v>
      </c>
      <c r="FC411" s="11" t="s">
        <v>360</v>
      </c>
      <c r="FR411" s="16" t="s">
        <v>77</v>
      </c>
      <c r="FS411" s="11" t="s">
        <v>1836</v>
      </c>
      <c r="FT411" s="9" t="s">
        <v>276</v>
      </c>
      <c r="FU411" s="11" t="s">
        <v>276</v>
      </c>
      <c r="FV411" s="9" t="s">
        <v>193</v>
      </c>
      <c r="GD411" s="9" t="s">
        <v>1534</v>
      </c>
      <c r="GF411" s="9"/>
      <c r="GH411" s="9"/>
      <c r="GI411" s="11" t="s">
        <v>134</v>
      </c>
      <c r="GJ411" s="9" t="s">
        <v>161</v>
      </c>
      <c r="GP411" s="12"/>
      <c r="GQ411" s="22" t="s">
        <v>1717</v>
      </c>
      <c r="GW411" s="11" t="s">
        <v>599</v>
      </c>
      <c r="GZ411" s="9" t="s">
        <v>134</v>
      </c>
      <c r="HA411" s="11" t="s">
        <v>160</v>
      </c>
      <c r="HB411" s="9" t="s">
        <v>113</v>
      </c>
      <c r="HE411" s="21">
        <v>30000</v>
      </c>
      <c r="HF411" s="17" t="s">
        <v>1717</v>
      </c>
      <c r="HG411" s="11" t="s">
        <v>973</v>
      </c>
      <c r="HM411" s="21"/>
      <c r="HN411" s="17" t="s">
        <v>1717</v>
      </c>
      <c r="HQ411" s="11" t="s">
        <v>135</v>
      </c>
      <c r="HY411" s="19" t="s">
        <v>1717</v>
      </c>
      <c r="HZ411" s="9" t="s">
        <v>135</v>
      </c>
      <c r="IE411" s="11" t="s">
        <v>134</v>
      </c>
      <c r="IF411" s="23">
        <v>41909</v>
      </c>
      <c r="IG411" s="23">
        <v>41909</v>
      </c>
      <c r="IH411" s="23"/>
      <c r="II411" s="23"/>
      <c r="IJ411" s="23">
        <v>41933</v>
      </c>
      <c r="IK411" s="23">
        <v>41936</v>
      </c>
    </row>
    <row r="412" spans="1:245" x14ac:dyDescent="0.25">
      <c r="A412" s="8">
        <v>1.805092014621E+16</v>
      </c>
      <c r="B412" s="9" t="s">
        <v>77</v>
      </c>
      <c r="C412" s="55">
        <v>4314902</v>
      </c>
      <c r="D412" s="9" t="s">
        <v>520</v>
      </c>
      <c r="E412" s="10" t="s">
        <v>89</v>
      </c>
      <c r="AH412" s="33">
        <f t="shared" si="121"/>
        <v>1</v>
      </c>
      <c r="AI412" s="11" t="s">
        <v>1838</v>
      </c>
      <c r="AJ412" s="9" t="s">
        <v>83</v>
      </c>
      <c r="AK412" s="11" t="s">
        <v>97</v>
      </c>
      <c r="AL412" s="9" t="s">
        <v>413</v>
      </c>
      <c r="AM412" s="11" t="s">
        <v>1889</v>
      </c>
      <c r="AO412" s="11" t="s">
        <v>413</v>
      </c>
      <c r="AP412" s="9" t="s">
        <v>84</v>
      </c>
      <c r="AT412" s="9" t="s">
        <v>101</v>
      </c>
      <c r="BM412" s="34">
        <v>2</v>
      </c>
      <c r="BN412" s="9" t="s">
        <v>104</v>
      </c>
      <c r="BO412" s="11" t="s">
        <v>113</v>
      </c>
      <c r="BP412" s="9" t="s">
        <v>391</v>
      </c>
      <c r="BQ412" s="11" t="s">
        <v>135</v>
      </c>
      <c r="BR412" s="9" t="s">
        <v>135</v>
      </c>
      <c r="CC412" s="11" t="s">
        <v>145</v>
      </c>
      <c r="CD412" s="9" t="s">
        <v>135</v>
      </c>
      <c r="CE412" s="20"/>
      <c r="CF412" s="16">
        <v>0</v>
      </c>
      <c r="CG412" s="20"/>
      <c r="CH412" s="16">
        <v>0</v>
      </c>
      <c r="CI412" s="20"/>
      <c r="CJ412" s="16">
        <v>0</v>
      </c>
      <c r="CK412" s="11" t="s">
        <v>1839</v>
      </c>
      <c r="CL412" s="9" t="s">
        <v>334</v>
      </c>
      <c r="CM412" s="11" t="s">
        <v>134</v>
      </c>
      <c r="CN412" s="9" t="s">
        <v>160</v>
      </c>
      <c r="CO412" s="11">
        <v>48</v>
      </c>
      <c r="CP412" s="9" t="s">
        <v>1838</v>
      </c>
      <c r="CQ412" s="11" t="s">
        <v>413</v>
      </c>
      <c r="CS412" s="11" t="s">
        <v>135</v>
      </c>
      <c r="CT412" s="12"/>
      <c r="CU412" s="11" t="s">
        <v>173</v>
      </c>
      <c r="CW412" s="67" t="s">
        <v>558</v>
      </c>
      <c r="DC412" s="11" t="s">
        <v>334</v>
      </c>
      <c r="DD412" s="9" t="s">
        <v>193</v>
      </c>
      <c r="DH412" s="9" t="s">
        <v>209</v>
      </c>
      <c r="DI412" s="11" t="s">
        <v>134</v>
      </c>
      <c r="DJ412" s="9" t="s">
        <v>160</v>
      </c>
      <c r="DK412" s="11">
        <v>48</v>
      </c>
      <c r="DL412" s="9" t="s">
        <v>1838</v>
      </c>
      <c r="DM412" s="11" t="s">
        <v>413</v>
      </c>
      <c r="DO412" s="11" t="s">
        <v>135</v>
      </c>
      <c r="DP412" s="12"/>
      <c r="DQ412" s="35" t="s">
        <v>1717</v>
      </c>
      <c r="DR412" s="9" t="s">
        <v>173</v>
      </c>
      <c r="DT412" s="9" t="s">
        <v>558</v>
      </c>
      <c r="DZ412" s="9" t="s">
        <v>134</v>
      </c>
      <c r="EA412" s="11" t="s">
        <v>160</v>
      </c>
      <c r="EB412" s="9" t="s">
        <v>1838</v>
      </c>
      <c r="EC412" s="11" t="s">
        <v>413</v>
      </c>
      <c r="EE412" s="21">
        <v>5000</v>
      </c>
      <c r="EF412" s="9" t="s">
        <v>447</v>
      </c>
      <c r="EL412" s="12"/>
      <c r="EO412" s="11" t="s">
        <v>135</v>
      </c>
      <c r="EW412" s="11" t="s">
        <v>269</v>
      </c>
      <c r="EX412" s="9" t="s">
        <v>413</v>
      </c>
      <c r="EY412" s="11" t="s">
        <v>361</v>
      </c>
      <c r="EZ412" s="9" t="s">
        <v>1838</v>
      </c>
      <c r="FA412" s="11" t="s">
        <v>361</v>
      </c>
      <c r="FB412" s="9" t="s">
        <v>520</v>
      </c>
      <c r="FC412" s="11" t="s">
        <v>360</v>
      </c>
      <c r="FR412" s="16" t="s">
        <v>77</v>
      </c>
      <c r="FS412" s="11" t="s">
        <v>1831</v>
      </c>
      <c r="FT412" s="9" t="s">
        <v>276</v>
      </c>
      <c r="FU412" s="11" t="s">
        <v>276</v>
      </c>
      <c r="FV412" s="9" t="s">
        <v>193</v>
      </c>
      <c r="GD412" s="9" t="s">
        <v>209</v>
      </c>
      <c r="GF412" s="9"/>
      <c r="GH412" s="9"/>
      <c r="GI412" s="11" t="s">
        <v>134</v>
      </c>
      <c r="GJ412" s="9" t="s">
        <v>160</v>
      </c>
      <c r="GK412" s="11">
        <v>48</v>
      </c>
      <c r="GL412" s="9" t="s">
        <v>1838</v>
      </c>
      <c r="GM412" s="11" t="s">
        <v>413</v>
      </c>
      <c r="GO412" s="11" t="s">
        <v>135</v>
      </c>
      <c r="GP412" s="12"/>
      <c r="GQ412" s="22" t="s">
        <v>1717</v>
      </c>
      <c r="GR412" s="9" t="s">
        <v>173</v>
      </c>
      <c r="GT412" s="9" t="s">
        <v>558</v>
      </c>
      <c r="GZ412" s="9" t="s">
        <v>134</v>
      </c>
      <c r="HA412" s="11" t="s">
        <v>160</v>
      </c>
      <c r="HB412" s="9" t="s">
        <v>1838</v>
      </c>
      <c r="HC412" s="11" t="s">
        <v>413</v>
      </c>
      <c r="HE412" s="21">
        <v>5000</v>
      </c>
      <c r="HF412" s="17" t="s">
        <v>1717</v>
      </c>
      <c r="HG412" s="11" t="s">
        <v>447</v>
      </c>
      <c r="HM412" s="21"/>
      <c r="HN412" s="17" t="s">
        <v>1717</v>
      </c>
      <c r="HQ412" s="11" t="s">
        <v>135</v>
      </c>
      <c r="HY412" s="19" t="s">
        <v>1717</v>
      </c>
      <c r="HZ412" s="9" t="s">
        <v>135</v>
      </c>
      <c r="IE412" s="11" t="s">
        <v>134</v>
      </c>
      <c r="IF412" s="23">
        <v>41912</v>
      </c>
      <c r="IG412" s="23">
        <v>41912</v>
      </c>
      <c r="IH412" s="23">
        <v>41912</v>
      </c>
      <c r="II412" s="23">
        <v>41918</v>
      </c>
      <c r="IJ412" s="23">
        <v>41941</v>
      </c>
      <c r="IK412" s="23">
        <v>41944</v>
      </c>
    </row>
    <row r="413" spans="1:245" x14ac:dyDescent="0.25">
      <c r="A413" s="8">
        <v>7893620146240000</v>
      </c>
      <c r="B413" s="9" t="s">
        <v>78</v>
      </c>
      <c r="C413" s="55">
        <v>4205407</v>
      </c>
      <c r="D413" s="9" t="s">
        <v>1666</v>
      </c>
      <c r="E413" s="10" t="s">
        <v>83</v>
      </c>
      <c r="F413" s="9" t="s">
        <v>96</v>
      </c>
      <c r="G413" s="10" t="s">
        <v>415</v>
      </c>
      <c r="H413" s="9" t="s">
        <v>1656</v>
      </c>
      <c r="J413" s="9" t="s">
        <v>1840</v>
      </c>
      <c r="K413" s="11" t="s">
        <v>83</v>
      </c>
      <c r="L413" s="9" t="s">
        <v>339</v>
      </c>
      <c r="M413" s="11" t="s">
        <v>415</v>
      </c>
      <c r="N413" s="9" t="s">
        <v>1656</v>
      </c>
      <c r="AH413" s="33">
        <f t="shared" si="121"/>
        <v>2</v>
      </c>
      <c r="AI413" s="11" t="s">
        <v>1841</v>
      </c>
      <c r="AJ413" s="9" t="s">
        <v>87</v>
      </c>
      <c r="BM413" s="34">
        <v>1</v>
      </c>
      <c r="BN413" s="9" t="s">
        <v>105</v>
      </c>
      <c r="BP413" s="9" t="s">
        <v>119</v>
      </c>
      <c r="BQ413" s="11" t="s">
        <v>135</v>
      </c>
      <c r="BR413" s="9" t="s">
        <v>135</v>
      </c>
      <c r="CC413" s="11" t="s">
        <v>145</v>
      </c>
      <c r="CD413" s="9" t="s">
        <v>135</v>
      </c>
      <c r="CE413" s="20"/>
      <c r="CF413" s="16">
        <v>0</v>
      </c>
      <c r="CG413" s="20"/>
      <c r="CH413" s="16">
        <v>0</v>
      </c>
      <c r="CI413" s="20"/>
      <c r="CJ413" s="16">
        <v>0</v>
      </c>
      <c r="CK413" s="11" t="s">
        <v>1842</v>
      </c>
      <c r="CL413" s="9" t="s">
        <v>334</v>
      </c>
      <c r="CM413" s="11" t="s">
        <v>134</v>
      </c>
      <c r="CN413" s="9" t="s">
        <v>161</v>
      </c>
      <c r="CT413" s="12"/>
      <c r="CW413" s="67"/>
      <c r="CZ413" s="9" t="s">
        <v>599</v>
      </c>
      <c r="DC413" s="11" t="s">
        <v>334</v>
      </c>
      <c r="DD413" s="9" t="s">
        <v>193</v>
      </c>
      <c r="DH413" s="9" t="s">
        <v>209</v>
      </c>
      <c r="DI413" s="11" t="s">
        <v>134</v>
      </c>
      <c r="DJ413" s="9" t="s">
        <v>161</v>
      </c>
      <c r="DP413" s="12"/>
      <c r="DQ413" s="35" t="s">
        <v>1717</v>
      </c>
      <c r="DW413" s="11" t="s">
        <v>599</v>
      </c>
      <c r="DZ413" s="9" t="s">
        <v>134</v>
      </c>
      <c r="EA413" s="11" t="s">
        <v>161</v>
      </c>
      <c r="EE413" s="21"/>
      <c r="EG413" s="11" t="s">
        <v>973</v>
      </c>
      <c r="EL413" s="12"/>
      <c r="EO413" s="11" t="s">
        <v>135</v>
      </c>
      <c r="EW413" s="11" t="s">
        <v>269</v>
      </c>
      <c r="EX413" s="9" t="s">
        <v>1666</v>
      </c>
      <c r="EY413" s="11" t="s">
        <v>361</v>
      </c>
      <c r="EZ413" s="9" t="s">
        <v>1840</v>
      </c>
      <c r="FA413" s="11" t="s">
        <v>361</v>
      </c>
      <c r="FB413" s="9" t="s">
        <v>1841</v>
      </c>
      <c r="FC413" s="11" t="s">
        <v>360</v>
      </c>
      <c r="FR413" s="16" t="s">
        <v>78</v>
      </c>
      <c r="FS413" s="11" t="s">
        <v>1843</v>
      </c>
      <c r="FT413" s="9" t="s">
        <v>276</v>
      </c>
      <c r="FU413" s="11" t="s">
        <v>276</v>
      </c>
      <c r="FV413" s="9" t="s">
        <v>193</v>
      </c>
      <c r="GD413" s="9" t="s">
        <v>209</v>
      </c>
      <c r="GF413" s="9"/>
      <c r="GH413" s="9"/>
      <c r="GI413" s="11" t="s">
        <v>134</v>
      </c>
      <c r="GJ413" s="9" t="s">
        <v>161</v>
      </c>
      <c r="GP413" s="12"/>
      <c r="GQ413" s="22" t="s">
        <v>1717</v>
      </c>
      <c r="GW413" s="11" t="s">
        <v>599</v>
      </c>
      <c r="GZ413" s="9" t="s">
        <v>134</v>
      </c>
      <c r="HA413" s="11" t="s">
        <v>161</v>
      </c>
      <c r="HE413" s="21"/>
      <c r="HF413" s="17" t="s">
        <v>1717</v>
      </c>
      <c r="HH413" s="9" t="s">
        <v>973</v>
      </c>
      <c r="HM413" s="21"/>
      <c r="HN413" s="17" t="s">
        <v>1717</v>
      </c>
      <c r="HQ413" s="11" t="s">
        <v>135</v>
      </c>
      <c r="HY413" s="19" t="s">
        <v>1717</v>
      </c>
      <c r="HZ413" s="9" t="s">
        <v>135</v>
      </c>
      <c r="IE413" s="11" t="s">
        <v>134</v>
      </c>
      <c r="IF413" s="23">
        <v>41857</v>
      </c>
      <c r="IG413" s="23">
        <v>41857</v>
      </c>
      <c r="IH413" s="23">
        <v>41858</v>
      </c>
      <c r="II413" s="23">
        <v>41863</v>
      </c>
      <c r="IJ413" s="23">
        <v>41869</v>
      </c>
      <c r="IK413" s="23">
        <v>41872</v>
      </c>
    </row>
    <row r="414" spans="1:245" x14ac:dyDescent="0.25">
      <c r="A414" s="8">
        <v>8344020146240000</v>
      </c>
      <c r="B414" s="9" t="s">
        <v>78</v>
      </c>
      <c r="C414" s="55">
        <v>4205407</v>
      </c>
      <c r="D414" s="9" t="s">
        <v>520</v>
      </c>
      <c r="E414" s="10" t="s">
        <v>89</v>
      </c>
      <c r="AH414" s="33">
        <f t="shared" si="121"/>
        <v>1</v>
      </c>
      <c r="AI414" s="11" t="s">
        <v>957</v>
      </c>
      <c r="AJ414" s="9" t="s">
        <v>84</v>
      </c>
      <c r="AO414" s="11" t="s">
        <v>1844</v>
      </c>
      <c r="AP414" s="9" t="s">
        <v>83</v>
      </c>
      <c r="AQ414" s="11" t="s">
        <v>97</v>
      </c>
      <c r="AR414" s="9" t="s">
        <v>957</v>
      </c>
      <c r="AS414" s="11" t="s">
        <v>1845</v>
      </c>
      <c r="BM414" s="34">
        <v>2</v>
      </c>
      <c r="BN414" s="9" t="s">
        <v>104</v>
      </c>
      <c r="BO414" s="11" t="s">
        <v>113</v>
      </c>
      <c r="BP414" s="9" t="s">
        <v>391</v>
      </c>
      <c r="BQ414" s="11" t="s">
        <v>135</v>
      </c>
      <c r="BR414" s="9" t="s">
        <v>135</v>
      </c>
      <c r="CC414" s="11" t="s">
        <v>145</v>
      </c>
      <c r="CD414" s="9" t="s">
        <v>135</v>
      </c>
      <c r="CE414" s="20"/>
      <c r="CF414" s="16">
        <v>0</v>
      </c>
      <c r="CG414" s="20"/>
      <c r="CH414" s="16">
        <v>0</v>
      </c>
      <c r="CI414" s="20"/>
      <c r="CJ414" s="16">
        <v>0</v>
      </c>
      <c r="CK414" s="11" t="s">
        <v>1846</v>
      </c>
      <c r="CL414" s="9" t="s">
        <v>334</v>
      </c>
      <c r="CM414" s="11" t="s">
        <v>134</v>
      </c>
      <c r="CN414" s="9" t="s">
        <v>160</v>
      </c>
      <c r="CO414" s="11">
        <v>0</v>
      </c>
      <c r="CP414" s="9" t="s">
        <v>957</v>
      </c>
      <c r="CQ414" s="11" t="s">
        <v>1844</v>
      </c>
      <c r="CS414" s="11" t="s">
        <v>135</v>
      </c>
      <c r="CT414" s="12"/>
      <c r="CU414" s="11" t="s">
        <v>173</v>
      </c>
      <c r="CW414" s="67" t="s">
        <v>558</v>
      </c>
      <c r="DC414" s="11" t="s">
        <v>334</v>
      </c>
      <c r="DD414" s="9" t="s">
        <v>193</v>
      </c>
      <c r="DH414" s="9" t="s">
        <v>209</v>
      </c>
      <c r="DI414" s="11" t="s">
        <v>134</v>
      </c>
      <c r="DJ414" s="9" t="s">
        <v>160</v>
      </c>
      <c r="DK414" s="11">
        <v>0</v>
      </c>
      <c r="DL414" s="9" t="s">
        <v>957</v>
      </c>
      <c r="DM414" s="11" t="s">
        <v>1844</v>
      </c>
      <c r="DO414" s="11" t="s">
        <v>135</v>
      </c>
      <c r="DP414" s="12"/>
      <c r="DQ414" s="35" t="s">
        <v>1717</v>
      </c>
      <c r="DR414" s="9" t="s">
        <v>173</v>
      </c>
      <c r="DT414" s="9" t="s">
        <v>558</v>
      </c>
      <c r="DZ414" s="9" t="s">
        <v>134</v>
      </c>
      <c r="EA414" s="11" t="s">
        <v>160</v>
      </c>
      <c r="EB414" s="9" t="s">
        <v>1844</v>
      </c>
      <c r="EE414" s="21">
        <v>5000</v>
      </c>
      <c r="EF414" s="9" t="s">
        <v>447</v>
      </c>
      <c r="EL414" s="12"/>
      <c r="EO414" s="11" t="s">
        <v>135</v>
      </c>
      <c r="EW414" s="11" t="s">
        <v>269</v>
      </c>
      <c r="EX414" s="9" t="s">
        <v>1844</v>
      </c>
      <c r="EY414" s="11" t="s">
        <v>361</v>
      </c>
      <c r="EZ414" s="9" t="s">
        <v>520</v>
      </c>
      <c r="FA414" s="11" t="s">
        <v>360</v>
      </c>
      <c r="FR414" s="16" t="s">
        <v>78</v>
      </c>
      <c r="FS414" s="11" t="s">
        <v>1847</v>
      </c>
      <c r="FT414" s="9" t="s">
        <v>277</v>
      </c>
      <c r="FU414" s="11" t="s">
        <v>276</v>
      </c>
      <c r="FV414" s="9" t="s">
        <v>193</v>
      </c>
      <c r="GD414" s="9" t="s">
        <v>209</v>
      </c>
      <c r="GF414" s="9"/>
      <c r="GH414" s="9"/>
      <c r="GI414" s="11" t="s">
        <v>134</v>
      </c>
      <c r="GJ414" s="9" t="s">
        <v>160</v>
      </c>
      <c r="GK414" s="11">
        <v>0</v>
      </c>
      <c r="GL414" s="9" t="s">
        <v>957</v>
      </c>
      <c r="GM414" s="11" t="s">
        <v>1844</v>
      </c>
      <c r="GO414" s="11" t="s">
        <v>135</v>
      </c>
      <c r="GP414" s="12"/>
      <c r="GQ414" s="22" t="s">
        <v>1717</v>
      </c>
      <c r="GR414" s="9" t="s">
        <v>173</v>
      </c>
      <c r="GT414" s="9" t="s">
        <v>558</v>
      </c>
      <c r="GZ414" s="9" t="s">
        <v>134</v>
      </c>
      <c r="HA414" s="11" t="s">
        <v>160</v>
      </c>
      <c r="HB414" s="9" t="s">
        <v>1844</v>
      </c>
      <c r="HE414" s="21">
        <v>5000</v>
      </c>
      <c r="HF414" s="17" t="s">
        <v>1717</v>
      </c>
      <c r="HG414" s="11" t="s">
        <v>447</v>
      </c>
      <c r="HM414" s="21"/>
      <c r="HN414" s="17" t="s">
        <v>1717</v>
      </c>
      <c r="HQ414" s="11" t="s">
        <v>135</v>
      </c>
      <c r="HY414" s="19" t="s">
        <v>1717</v>
      </c>
      <c r="HZ414" s="9" t="s">
        <v>134</v>
      </c>
      <c r="IA414" s="11" t="s">
        <v>270</v>
      </c>
      <c r="ID414" s="9" t="s">
        <v>209</v>
      </c>
      <c r="IE414" s="11" t="s">
        <v>134</v>
      </c>
      <c r="IF414" s="23">
        <v>41870</v>
      </c>
      <c r="IG414" s="23">
        <v>41870</v>
      </c>
      <c r="IH414" s="23">
        <v>41870</v>
      </c>
      <c r="II414" s="23">
        <v>41873</v>
      </c>
      <c r="IJ414" s="23">
        <v>41883</v>
      </c>
      <c r="IK414" s="23">
        <v>42068</v>
      </c>
    </row>
    <row r="415" spans="1:245" x14ac:dyDescent="0.25">
      <c r="A415" s="8" t="s">
        <v>2058</v>
      </c>
      <c r="B415" s="9" t="s">
        <v>78</v>
      </c>
      <c r="C415" s="55">
        <v>4205407</v>
      </c>
      <c r="D415" s="9" t="s">
        <v>1666</v>
      </c>
      <c r="E415" s="10" t="s">
        <v>83</v>
      </c>
      <c r="F415" s="9" t="s">
        <v>96</v>
      </c>
      <c r="G415" s="10" t="s">
        <v>415</v>
      </c>
      <c r="H415" s="9" t="s">
        <v>1656</v>
      </c>
      <c r="AH415" s="33">
        <f t="shared" si="121"/>
        <v>1</v>
      </c>
      <c r="AI415" s="11" t="s">
        <v>1658</v>
      </c>
      <c r="AJ415" s="9" t="s">
        <v>85</v>
      </c>
      <c r="AO415" s="11" t="s">
        <v>1661</v>
      </c>
      <c r="AP415" s="9" t="s">
        <v>83</v>
      </c>
      <c r="AQ415" s="11" t="s">
        <v>96</v>
      </c>
      <c r="AR415" s="9" t="s">
        <v>509</v>
      </c>
      <c r="AS415" s="11" t="s">
        <v>1658</v>
      </c>
      <c r="BM415" s="34">
        <v>2</v>
      </c>
      <c r="BN415" s="9" t="s">
        <v>104</v>
      </c>
      <c r="BO415" s="11" t="s">
        <v>113</v>
      </c>
      <c r="BP415" s="9" t="s">
        <v>120</v>
      </c>
      <c r="BQ415" s="11" t="s">
        <v>135</v>
      </c>
      <c r="BR415" s="9" t="s">
        <v>135</v>
      </c>
      <c r="CC415" s="11" t="s">
        <v>145</v>
      </c>
      <c r="CD415" s="9" t="s">
        <v>135</v>
      </c>
      <c r="CE415" s="20"/>
      <c r="CF415" s="16">
        <v>0</v>
      </c>
      <c r="CG415" s="20"/>
      <c r="CH415" s="16">
        <v>0</v>
      </c>
      <c r="CI415" s="20"/>
      <c r="CJ415" s="16">
        <v>0</v>
      </c>
      <c r="CK415" s="11" t="s">
        <v>1848</v>
      </c>
      <c r="CL415" s="9" t="s">
        <v>334</v>
      </c>
      <c r="CM415" s="11" t="s">
        <v>134</v>
      </c>
      <c r="CN415" s="9" t="s">
        <v>161</v>
      </c>
      <c r="CT415" s="12"/>
      <c r="CW415" s="67"/>
      <c r="CZ415" s="9" t="s">
        <v>191</v>
      </c>
      <c r="DC415" s="11" t="s">
        <v>334</v>
      </c>
      <c r="DD415" s="9" t="s">
        <v>193</v>
      </c>
      <c r="DH415" s="9" t="s">
        <v>209</v>
      </c>
      <c r="DI415" s="11" t="s">
        <v>134</v>
      </c>
      <c r="DJ415" s="9" t="s">
        <v>161</v>
      </c>
      <c r="DP415" s="12"/>
      <c r="DQ415" s="35" t="s">
        <v>1717</v>
      </c>
      <c r="DW415" s="11" t="s">
        <v>1901</v>
      </c>
      <c r="DZ415" s="9" t="s">
        <v>135</v>
      </c>
      <c r="EE415" s="21"/>
      <c r="EL415" s="12"/>
      <c r="EO415" s="11" t="s">
        <v>135</v>
      </c>
      <c r="EW415" s="11" t="s">
        <v>269</v>
      </c>
      <c r="EX415" s="9" t="s">
        <v>1666</v>
      </c>
      <c r="EY415" s="11" t="s">
        <v>361</v>
      </c>
      <c r="EZ415" s="9" t="s">
        <v>1658</v>
      </c>
      <c r="FA415" s="11" t="s">
        <v>360</v>
      </c>
      <c r="FB415" s="9" t="s">
        <v>1661</v>
      </c>
      <c r="FC415" s="11" t="s">
        <v>360</v>
      </c>
      <c r="FR415" s="16" t="s">
        <v>78</v>
      </c>
      <c r="FS415" s="11" t="s">
        <v>1843</v>
      </c>
      <c r="FT415" s="9" t="s">
        <v>276</v>
      </c>
      <c r="FU415" s="11" t="s">
        <v>276</v>
      </c>
      <c r="FV415" s="9" t="s">
        <v>193</v>
      </c>
      <c r="GD415" s="9" t="s">
        <v>209</v>
      </c>
      <c r="GF415" s="9"/>
      <c r="GH415" s="9"/>
      <c r="GI415" s="11" t="s">
        <v>134</v>
      </c>
      <c r="GJ415" s="9" t="s">
        <v>161</v>
      </c>
      <c r="GP415" s="12"/>
      <c r="GQ415" s="22" t="s">
        <v>1717</v>
      </c>
      <c r="GW415" s="11" t="s">
        <v>1901</v>
      </c>
      <c r="GZ415" s="9" t="s">
        <v>135</v>
      </c>
      <c r="HE415" s="21"/>
      <c r="HF415" s="17" t="s">
        <v>1717</v>
      </c>
      <c r="HM415" s="21"/>
      <c r="HN415" s="17" t="s">
        <v>1717</v>
      </c>
      <c r="HQ415" s="11" t="s">
        <v>135</v>
      </c>
      <c r="HY415" s="19" t="s">
        <v>1717</v>
      </c>
      <c r="HZ415" s="9" t="s">
        <v>135</v>
      </c>
      <c r="IE415" s="11" t="s">
        <v>134</v>
      </c>
      <c r="IF415" s="23">
        <v>41880</v>
      </c>
      <c r="IG415" s="23">
        <v>41880</v>
      </c>
      <c r="IH415" s="23">
        <v>41881</v>
      </c>
      <c r="II415" s="23">
        <v>41886</v>
      </c>
      <c r="IJ415" s="23">
        <v>41890</v>
      </c>
      <c r="IK415" s="23">
        <v>41893</v>
      </c>
    </row>
    <row r="416" spans="1:245" x14ac:dyDescent="0.25">
      <c r="A416" s="8">
        <v>8976520146240000</v>
      </c>
      <c r="B416" s="9" t="s">
        <v>78</v>
      </c>
      <c r="C416" s="55">
        <v>4205407</v>
      </c>
      <c r="D416" s="9" t="s">
        <v>520</v>
      </c>
      <c r="E416" s="10" t="s">
        <v>89</v>
      </c>
      <c r="AH416" s="33">
        <f t="shared" si="121"/>
        <v>1</v>
      </c>
      <c r="AI416" s="11" t="s">
        <v>1849</v>
      </c>
      <c r="AJ416" s="9" t="s">
        <v>83</v>
      </c>
      <c r="AK416" s="11" t="s">
        <v>98</v>
      </c>
      <c r="AL416" s="9" t="s">
        <v>415</v>
      </c>
      <c r="AM416" s="11" t="s">
        <v>1850</v>
      </c>
      <c r="BM416" s="34">
        <v>1</v>
      </c>
      <c r="BN416" s="9" t="s">
        <v>104</v>
      </c>
      <c r="BO416" s="11" t="s">
        <v>113</v>
      </c>
      <c r="BP416" s="9" t="s">
        <v>120</v>
      </c>
      <c r="BQ416" s="11" t="s">
        <v>135</v>
      </c>
      <c r="BR416" s="9" t="s">
        <v>135</v>
      </c>
      <c r="CC416" s="11" t="s">
        <v>145</v>
      </c>
      <c r="CD416" s="9" t="s">
        <v>135</v>
      </c>
      <c r="CE416" s="20"/>
      <c r="CF416" s="16">
        <v>0</v>
      </c>
      <c r="CG416" s="20"/>
      <c r="CH416" s="16">
        <v>0</v>
      </c>
      <c r="CI416" s="20"/>
      <c r="CJ416" s="16">
        <v>0</v>
      </c>
      <c r="CK416" s="11" t="s">
        <v>1851</v>
      </c>
      <c r="CL416" s="9" t="s">
        <v>334</v>
      </c>
      <c r="CM416" s="11" t="s">
        <v>134</v>
      </c>
      <c r="CN416" s="9" t="s">
        <v>161</v>
      </c>
      <c r="CT416" s="12"/>
      <c r="CW416" s="67"/>
      <c r="CZ416" s="9" t="s">
        <v>1324</v>
      </c>
      <c r="DC416" s="11" t="s">
        <v>334</v>
      </c>
      <c r="DD416" s="9" t="s">
        <v>193</v>
      </c>
      <c r="DH416" s="9" t="s">
        <v>209</v>
      </c>
      <c r="DI416" s="11" t="s">
        <v>134</v>
      </c>
      <c r="DJ416" s="9" t="s">
        <v>161</v>
      </c>
      <c r="DP416" s="12"/>
      <c r="DQ416" s="35" t="s">
        <v>1717</v>
      </c>
      <c r="DW416" s="11" t="s">
        <v>1324</v>
      </c>
      <c r="DZ416" s="9" t="s">
        <v>135</v>
      </c>
      <c r="EE416" s="21"/>
      <c r="EL416" s="12"/>
      <c r="EO416" s="11" t="s">
        <v>135</v>
      </c>
      <c r="EW416" s="11" t="s">
        <v>269</v>
      </c>
      <c r="EX416" s="9" t="s">
        <v>520</v>
      </c>
      <c r="EY416" s="11" t="s">
        <v>361</v>
      </c>
      <c r="EZ416" s="9" t="s">
        <v>1849</v>
      </c>
      <c r="FA416" s="11" t="s">
        <v>360</v>
      </c>
      <c r="FR416" s="16" t="s">
        <v>78</v>
      </c>
      <c r="FS416" s="11" t="s">
        <v>1847</v>
      </c>
      <c r="FT416" s="9" t="s">
        <v>276</v>
      </c>
      <c r="FU416" s="11" t="s">
        <v>276</v>
      </c>
      <c r="FV416" s="9" t="s">
        <v>193</v>
      </c>
      <c r="GD416" s="9" t="s">
        <v>209</v>
      </c>
      <c r="GF416" s="9"/>
      <c r="GH416" s="9"/>
      <c r="GI416" s="11" t="s">
        <v>134</v>
      </c>
      <c r="GJ416" s="9" t="s">
        <v>161</v>
      </c>
      <c r="GP416" s="12"/>
      <c r="GQ416" s="22" t="s">
        <v>1717</v>
      </c>
      <c r="GW416" s="11" t="s">
        <v>1324</v>
      </c>
      <c r="GZ416" s="9" t="s">
        <v>135</v>
      </c>
      <c r="HE416" s="21"/>
      <c r="HF416" s="17" t="s">
        <v>1717</v>
      </c>
      <c r="HM416" s="21"/>
      <c r="HN416" s="17" t="s">
        <v>1717</v>
      </c>
      <c r="HQ416" s="11" t="s">
        <v>135</v>
      </c>
      <c r="HY416" s="19" t="s">
        <v>1717</v>
      </c>
      <c r="HZ416" s="9" t="s">
        <v>135</v>
      </c>
      <c r="IE416" s="11" t="s">
        <v>134</v>
      </c>
      <c r="IF416" s="23">
        <v>41885</v>
      </c>
      <c r="IG416" s="23">
        <v>41885</v>
      </c>
      <c r="IH416" s="23">
        <v>41885</v>
      </c>
      <c r="II416" s="23">
        <v>41890</v>
      </c>
      <c r="IJ416" s="23">
        <v>41897</v>
      </c>
      <c r="IK416" s="23">
        <v>41900</v>
      </c>
    </row>
    <row r="417" spans="1:245" x14ac:dyDescent="0.25">
      <c r="A417" s="8" t="s">
        <v>1663</v>
      </c>
      <c r="B417" s="9" t="s">
        <v>78</v>
      </c>
      <c r="C417" s="55">
        <v>4205407</v>
      </c>
      <c r="D417" s="9" t="s">
        <v>1661</v>
      </c>
      <c r="E417" s="10" t="s">
        <v>83</v>
      </c>
      <c r="F417" s="9" t="s">
        <v>96</v>
      </c>
      <c r="G417" s="10" t="s">
        <v>509</v>
      </c>
      <c r="H417" s="9" t="s">
        <v>1658</v>
      </c>
      <c r="AH417" s="33">
        <f t="shared" si="121"/>
        <v>1</v>
      </c>
      <c r="AI417" s="11" t="s">
        <v>114</v>
      </c>
      <c r="AJ417" s="9" t="s">
        <v>86</v>
      </c>
      <c r="AO417" s="11" t="s">
        <v>1852</v>
      </c>
      <c r="AP417" s="9" t="s">
        <v>1320</v>
      </c>
      <c r="AU417" s="11" t="s">
        <v>1853</v>
      </c>
      <c r="AV417" s="9" t="s">
        <v>1320</v>
      </c>
      <c r="BA417" s="11" t="s">
        <v>1854</v>
      </c>
      <c r="BB417" s="9" t="s">
        <v>1320</v>
      </c>
      <c r="BG417" s="11" t="s">
        <v>1855</v>
      </c>
      <c r="BH417" s="9" t="s">
        <v>1320</v>
      </c>
      <c r="BM417" s="34">
        <v>5</v>
      </c>
      <c r="BN417" s="9" t="s">
        <v>104</v>
      </c>
      <c r="BO417" s="11" t="s">
        <v>114</v>
      </c>
      <c r="BP417" s="9" t="s">
        <v>119</v>
      </c>
      <c r="BQ417" s="11" t="s">
        <v>135</v>
      </c>
      <c r="BR417" s="9" t="s">
        <v>135</v>
      </c>
      <c r="CC417" s="11" t="s">
        <v>145</v>
      </c>
      <c r="CD417" s="9" t="s">
        <v>135</v>
      </c>
      <c r="CE417" s="20"/>
      <c r="CF417" s="16">
        <v>0</v>
      </c>
      <c r="CG417" s="20"/>
      <c r="CH417" s="16">
        <v>0</v>
      </c>
      <c r="CI417" s="20"/>
      <c r="CJ417" s="16">
        <v>0</v>
      </c>
      <c r="CK417" s="11" t="s">
        <v>1856</v>
      </c>
      <c r="CL417" s="9" t="s">
        <v>334</v>
      </c>
      <c r="CM417" s="11" t="s">
        <v>134</v>
      </c>
      <c r="CN417" s="9" t="s">
        <v>160</v>
      </c>
      <c r="CO417" s="11">
        <v>0</v>
      </c>
      <c r="CP417" s="9" t="s">
        <v>114</v>
      </c>
      <c r="CS417" s="11" t="s">
        <v>135</v>
      </c>
      <c r="CT417" s="12"/>
      <c r="CU417" s="11" t="s">
        <v>173</v>
      </c>
      <c r="CW417" s="67" t="s">
        <v>190</v>
      </c>
      <c r="DC417" s="11" t="s">
        <v>334</v>
      </c>
      <c r="DD417" s="9" t="s">
        <v>194</v>
      </c>
      <c r="DE417" s="11" t="s">
        <v>902</v>
      </c>
      <c r="DH417" s="9" t="s">
        <v>225</v>
      </c>
      <c r="DP417" s="12"/>
      <c r="DQ417" s="35" t="s">
        <v>1717</v>
      </c>
      <c r="EE417" s="21"/>
      <c r="EL417" s="12"/>
      <c r="EW417" s="11" t="s">
        <v>269</v>
      </c>
      <c r="EX417" s="9" t="s">
        <v>1661</v>
      </c>
      <c r="EY417" s="11" t="s">
        <v>361</v>
      </c>
      <c r="EZ417" s="9" t="s">
        <v>114</v>
      </c>
      <c r="FA417" s="11" t="s">
        <v>360</v>
      </c>
      <c r="FB417" s="9" t="s">
        <v>1852</v>
      </c>
      <c r="FC417" s="11" t="s">
        <v>360</v>
      </c>
      <c r="FD417" s="9" t="s">
        <v>1853</v>
      </c>
      <c r="FE417" s="11" t="s">
        <v>360</v>
      </c>
      <c r="FF417" s="9" t="s">
        <v>1855</v>
      </c>
      <c r="FG417" s="11" t="s">
        <v>360</v>
      </c>
      <c r="FR417" s="16" t="s">
        <v>78</v>
      </c>
      <c r="FS417" s="11" t="s">
        <v>1659</v>
      </c>
      <c r="FT417" s="9" t="s">
        <v>277</v>
      </c>
      <c r="FU417" s="11" t="s">
        <v>276</v>
      </c>
      <c r="FV417" s="9" t="s">
        <v>193</v>
      </c>
      <c r="GD417" s="9" t="s">
        <v>209</v>
      </c>
      <c r="GF417" s="9"/>
      <c r="GH417" s="9"/>
      <c r="GI417" s="11" t="s">
        <v>134</v>
      </c>
      <c r="GJ417" s="9" t="s">
        <v>161</v>
      </c>
      <c r="GP417" s="12"/>
      <c r="GQ417" s="22" t="s">
        <v>1717</v>
      </c>
      <c r="GW417" s="11" t="s">
        <v>190</v>
      </c>
      <c r="GZ417" s="9" t="s">
        <v>135</v>
      </c>
      <c r="HE417" s="21"/>
      <c r="HF417" s="17" t="s">
        <v>1717</v>
      </c>
      <c r="HM417" s="21"/>
      <c r="HN417" s="17" t="s">
        <v>1717</v>
      </c>
      <c r="HQ417" s="11" t="s">
        <v>135</v>
      </c>
      <c r="HY417" s="19" t="s">
        <v>1717</v>
      </c>
      <c r="HZ417" s="9" t="s">
        <v>135</v>
      </c>
      <c r="IE417" s="11" t="s">
        <v>134</v>
      </c>
      <c r="IF417" s="23">
        <v>41891</v>
      </c>
      <c r="IG417" s="23">
        <v>41891</v>
      </c>
      <c r="IH417" s="23">
        <v>41891</v>
      </c>
      <c r="II417" s="23">
        <v>41897</v>
      </c>
      <c r="IJ417" s="23">
        <v>41904</v>
      </c>
      <c r="IK417" s="23">
        <v>41912</v>
      </c>
    </row>
    <row r="418" spans="1:245" x14ac:dyDescent="0.25">
      <c r="A418" s="8">
        <v>9391720146240000</v>
      </c>
      <c r="B418" s="9" t="s">
        <v>78</v>
      </c>
      <c r="C418" s="55">
        <v>4205407</v>
      </c>
      <c r="D418" s="9" t="s">
        <v>1661</v>
      </c>
      <c r="E418" s="10" t="s">
        <v>83</v>
      </c>
      <c r="F418" s="9" t="s">
        <v>96</v>
      </c>
      <c r="G418" s="10" t="s">
        <v>509</v>
      </c>
      <c r="H418" s="9" t="s">
        <v>1658</v>
      </c>
      <c r="AH418" s="33">
        <f t="shared" si="121"/>
        <v>1</v>
      </c>
      <c r="AI418" s="11" t="s">
        <v>114</v>
      </c>
      <c r="AJ418" s="9" t="s">
        <v>86</v>
      </c>
      <c r="AO418" s="11" t="s">
        <v>1857</v>
      </c>
      <c r="AP418" s="9" t="s">
        <v>1320</v>
      </c>
      <c r="BM418" s="34">
        <v>2</v>
      </c>
      <c r="BN418" s="9" t="s">
        <v>104</v>
      </c>
      <c r="BO418" s="11" t="s">
        <v>114</v>
      </c>
      <c r="BP418" s="9" t="s">
        <v>119</v>
      </c>
      <c r="BQ418" s="11" t="s">
        <v>135</v>
      </c>
      <c r="BR418" s="9" t="s">
        <v>135</v>
      </c>
      <c r="CC418" s="11" t="s">
        <v>145</v>
      </c>
      <c r="CD418" s="9" t="s">
        <v>135</v>
      </c>
      <c r="CE418" s="20"/>
      <c r="CF418" s="16">
        <v>0</v>
      </c>
      <c r="CG418" s="20"/>
      <c r="CH418" s="16">
        <v>0</v>
      </c>
      <c r="CI418" s="20"/>
      <c r="CJ418" s="16">
        <v>0</v>
      </c>
      <c r="CK418" s="11" t="s">
        <v>1858</v>
      </c>
      <c r="CL418" s="9" t="s">
        <v>334</v>
      </c>
      <c r="CM418" s="11" t="s">
        <v>134</v>
      </c>
      <c r="CN418" s="9" t="s">
        <v>161</v>
      </c>
      <c r="CT418" s="12"/>
      <c r="CW418" s="67"/>
      <c r="CZ418" s="9" t="s">
        <v>190</v>
      </c>
      <c r="DC418" s="11" t="s">
        <v>334</v>
      </c>
      <c r="DD418" s="9" t="s">
        <v>194</v>
      </c>
      <c r="DE418" s="11" t="s">
        <v>902</v>
      </c>
      <c r="DH418" s="9" t="s">
        <v>209</v>
      </c>
      <c r="DP418" s="12"/>
      <c r="DQ418" s="35" t="s">
        <v>1717</v>
      </c>
      <c r="EE418" s="21"/>
      <c r="EL418" s="12"/>
      <c r="EW418" s="11" t="s">
        <v>269</v>
      </c>
      <c r="EX418" s="9" t="s">
        <v>1661</v>
      </c>
      <c r="EY418" s="11" t="s">
        <v>361</v>
      </c>
      <c r="EZ418" s="9" t="s">
        <v>114</v>
      </c>
      <c r="FA418" s="11" t="s">
        <v>360</v>
      </c>
      <c r="FB418" s="9" t="s">
        <v>1857</v>
      </c>
      <c r="FC418" s="11" t="s">
        <v>360</v>
      </c>
      <c r="FR418" s="16" t="s">
        <v>78</v>
      </c>
      <c r="FS418" s="11" t="s">
        <v>1659</v>
      </c>
      <c r="FT418" s="9" t="s">
        <v>277</v>
      </c>
      <c r="FU418" s="11" t="s">
        <v>276</v>
      </c>
      <c r="FV418" s="9" t="s">
        <v>193</v>
      </c>
      <c r="GD418" s="9" t="s">
        <v>209</v>
      </c>
      <c r="GF418" s="9"/>
      <c r="GH418" s="9"/>
      <c r="GI418" s="11" t="s">
        <v>134</v>
      </c>
      <c r="GJ418" s="9" t="s">
        <v>161</v>
      </c>
      <c r="GP418" s="12"/>
      <c r="GQ418" s="22" t="s">
        <v>1717</v>
      </c>
      <c r="GW418" s="11" t="s">
        <v>190</v>
      </c>
      <c r="GZ418" s="9" t="s">
        <v>135</v>
      </c>
      <c r="HE418" s="21"/>
      <c r="HF418" s="17" t="s">
        <v>1717</v>
      </c>
      <c r="HM418" s="21"/>
      <c r="HN418" s="17" t="s">
        <v>1717</v>
      </c>
      <c r="HQ418" s="11" t="s">
        <v>135</v>
      </c>
      <c r="HY418" s="19" t="s">
        <v>1717</v>
      </c>
      <c r="HZ418" s="9" t="s">
        <v>135</v>
      </c>
      <c r="IE418" s="11" t="s">
        <v>134</v>
      </c>
      <c r="IF418" s="23">
        <v>41893</v>
      </c>
      <c r="IG418" s="23">
        <v>41893</v>
      </c>
      <c r="IH418" s="23">
        <v>41894</v>
      </c>
      <c r="II418" s="23">
        <v>41903</v>
      </c>
      <c r="IJ418" s="23">
        <v>41911</v>
      </c>
      <c r="IK418" s="23">
        <v>41914</v>
      </c>
    </row>
    <row r="419" spans="1:245" x14ac:dyDescent="0.25">
      <c r="A419" s="8" t="s">
        <v>1629</v>
      </c>
      <c r="B419" s="9" t="s">
        <v>78</v>
      </c>
      <c r="C419" s="55">
        <v>4205407</v>
      </c>
      <c r="D419" s="9" t="s">
        <v>1655</v>
      </c>
      <c r="E419" s="10" t="s">
        <v>83</v>
      </c>
      <c r="F419" s="9" t="s">
        <v>95</v>
      </c>
      <c r="G419" s="10" t="s">
        <v>425</v>
      </c>
      <c r="H419" s="9" t="s">
        <v>1656</v>
      </c>
      <c r="AH419" s="33">
        <f t="shared" si="121"/>
        <v>1</v>
      </c>
      <c r="AI419" s="11" t="s">
        <v>1657</v>
      </c>
      <c r="AJ419" s="9" t="s">
        <v>83</v>
      </c>
      <c r="AK419" s="11" t="s">
        <v>95</v>
      </c>
      <c r="AL419" s="9" t="s">
        <v>484</v>
      </c>
      <c r="AM419" s="11" t="s">
        <v>1658</v>
      </c>
      <c r="AO419" s="11" t="s">
        <v>1658</v>
      </c>
      <c r="AP419" s="9" t="s">
        <v>85</v>
      </c>
      <c r="BM419" s="34">
        <f t="shared" ref="BM419:BM443" si="122">COUNTA(AI419,AO419,AU419,BA419,BG419)</f>
        <v>2</v>
      </c>
      <c r="BN419" s="9" t="s">
        <v>104</v>
      </c>
      <c r="BO419" s="11" t="s">
        <v>113</v>
      </c>
      <c r="BP419" s="9" t="s">
        <v>121</v>
      </c>
      <c r="BQ419" s="11" t="s">
        <v>135</v>
      </c>
      <c r="BR419" s="9" t="s">
        <v>135</v>
      </c>
      <c r="CC419" s="11" t="s">
        <v>145</v>
      </c>
      <c r="CD419" s="9" t="s">
        <v>135</v>
      </c>
      <c r="CE419" s="20"/>
      <c r="CF419" s="16">
        <f t="shared" ref="CF419:CF443" si="123">IF(ISBLANK(CE419),0,(VLOOKUP(CE419,$A$2:$CC$484,81,)))</f>
        <v>0</v>
      </c>
      <c r="CG419" s="20"/>
      <c r="CH419" s="16">
        <f t="shared" ref="CH419:CH443" si="124">IF(ISBLANK(CG419),0,(VLOOKUP(CG419,$A$2:$CC$484,81,)))</f>
        <v>0</v>
      </c>
      <c r="CI419" s="20"/>
      <c r="CJ419" s="16">
        <f t="shared" ref="CJ419:CJ443" si="125">IF(ISBLANK(CI419),0,(VLOOKUP(CI419,$A$2:$CC$484,81,)))</f>
        <v>0</v>
      </c>
      <c r="CK419" s="11" t="s">
        <v>1654</v>
      </c>
      <c r="CL419" s="9" t="s">
        <v>334</v>
      </c>
      <c r="CM419" s="11" t="s">
        <v>134</v>
      </c>
      <c r="CN419" s="9" t="s">
        <v>161</v>
      </c>
      <c r="CT419" s="12"/>
      <c r="CU419" s="11" t="s">
        <v>173</v>
      </c>
      <c r="CW419" s="67"/>
      <c r="CZ419" s="9" t="s">
        <v>2057</v>
      </c>
      <c r="DC419" s="11" t="s">
        <v>334</v>
      </c>
      <c r="DD419" s="9" t="s">
        <v>193</v>
      </c>
      <c r="DH419" s="9" t="s">
        <v>209</v>
      </c>
      <c r="DI419" s="11" t="s">
        <v>134</v>
      </c>
      <c r="DJ419" s="9" t="s">
        <v>161</v>
      </c>
      <c r="DP419" s="12"/>
      <c r="DQ419" s="35" t="str">
        <f t="shared" ref="DQ419:DQ443" si="126">IF(OR((AND(DH419="Mantém",DP419=CT419)),DH419="Agrava",DH419="Relaxa",DH419="Reverte",DH419="Inaplicável",DJ419="Indefere",DJ419=""),"OK","REVER")</f>
        <v>OK</v>
      </c>
      <c r="DR419" s="9" t="s">
        <v>173</v>
      </c>
      <c r="DW419" s="11" t="s">
        <v>2057</v>
      </c>
      <c r="DZ419" s="9" t="s">
        <v>135</v>
      </c>
      <c r="EE419" s="21"/>
      <c r="EL419" s="12"/>
      <c r="EO419" s="11" t="s">
        <v>134</v>
      </c>
      <c r="EP419" s="9" t="s">
        <v>161</v>
      </c>
      <c r="EW419" s="11" t="s">
        <v>269</v>
      </c>
      <c r="EX419" s="9" t="s">
        <v>1655</v>
      </c>
      <c r="EY419" s="11" t="s">
        <v>361</v>
      </c>
      <c r="EZ419" s="9" t="s">
        <v>1657</v>
      </c>
      <c r="FA419" s="11" t="s">
        <v>360</v>
      </c>
      <c r="FB419" s="9" t="s">
        <v>1658</v>
      </c>
      <c r="FC419" s="11" t="s">
        <v>360</v>
      </c>
      <c r="FR419" s="16" t="str">
        <f t="shared" ref="FR419:FR443" si="127">B419</f>
        <v>SC</v>
      </c>
      <c r="FS419" s="11" t="s">
        <v>1659</v>
      </c>
      <c r="FT419" s="9" t="s">
        <v>276</v>
      </c>
      <c r="FU419" s="11" t="s">
        <v>276</v>
      </c>
      <c r="FV419" s="9" t="s">
        <v>193</v>
      </c>
      <c r="GD419" s="9" t="s">
        <v>209</v>
      </c>
      <c r="GE419" s="11" t="s">
        <v>193</v>
      </c>
      <c r="GF419" s="9"/>
      <c r="GH419" s="9"/>
      <c r="GI419" s="11" t="s">
        <v>134</v>
      </c>
      <c r="GJ419" s="9" t="s">
        <v>161</v>
      </c>
      <c r="GP419" s="12"/>
      <c r="GQ419" s="22" t="str">
        <f t="shared" ref="GQ419:GQ443" si="128">IF(OR((AND(GD419="Mantém",GP419=DP419)),GD419="Mantém - Ind.",GD419="Reforma Total", GD419="Parcial - Agrava",GD419="Parcial - Relaxa",GD419="Reverte",GD419="Inaplicável",GJ419="Indefere",GJ419=""),"OK","REVER")</f>
        <v>OK</v>
      </c>
      <c r="GR419" s="9" t="s">
        <v>173</v>
      </c>
      <c r="GW419" s="11" t="s">
        <v>2057</v>
      </c>
      <c r="GZ419" s="9" t="s">
        <v>135</v>
      </c>
      <c r="HE419" s="21"/>
      <c r="HF419" s="17" t="str">
        <f t="shared" ref="HF419:HF443" si="129">IF(OR((AND(GD419="Mantém",HE419=EE419)),GD419="Reverte",GD419="Inaplicável",HA419="Indefere",HA419=""),"OK","REVER")</f>
        <v>OK</v>
      </c>
      <c r="HM419" s="21"/>
      <c r="HN419" s="17" t="str">
        <f t="shared" ref="HN419:HN443" si="130">IF(OR((AND(GO419="Mantém",HM419=EM419)),GO419="Reverte",GO419="Inaplicável",HI419="Indefere",HI419=""),"OK","REVER")</f>
        <v>OK</v>
      </c>
      <c r="HQ419" s="11" t="s">
        <v>134</v>
      </c>
      <c r="HR419" s="9" t="s">
        <v>161</v>
      </c>
      <c r="HY419" s="19" t="str">
        <f t="shared" ref="HY419:HY443" si="131">IF(OR((AND(GD419="Mantém",HX419=EV419)),GD419="Reverte",GD419="Inaplicável",HR419="Indefere",HR419=""),"OK","REVER")</f>
        <v>OK</v>
      </c>
      <c r="HZ419" s="9" t="s">
        <v>135</v>
      </c>
      <c r="IE419" s="11" t="s">
        <v>134</v>
      </c>
      <c r="IF419" s="23">
        <v>41899</v>
      </c>
      <c r="IG419" s="23">
        <v>41899</v>
      </c>
      <c r="IH419" s="23">
        <v>41900</v>
      </c>
      <c r="II419" s="23">
        <v>41905</v>
      </c>
      <c r="IJ419" s="23">
        <v>41911</v>
      </c>
      <c r="IK419" s="23">
        <v>41912</v>
      </c>
    </row>
    <row r="420" spans="1:245" x14ac:dyDescent="0.25">
      <c r="A420" s="8" t="s">
        <v>1630</v>
      </c>
      <c r="B420" s="9" t="s">
        <v>78</v>
      </c>
      <c r="C420" s="55">
        <v>4205407</v>
      </c>
      <c r="D420" s="9" t="s">
        <v>1661</v>
      </c>
      <c r="E420" s="10" t="s">
        <v>83</v>
      </c>
      <c r="F420" s="9" t="s">
        <v>96</v>
      </c>
      <c r="G420" s="10" t="s">
        <v>509</v>
      </c>
      <c r="H420" s="9" t="s">
        <v>1658</v>
      </c>
      <c r="AH420" s="33">
        <f t="shared" si="121"/>
        <v>1</v>
      </c>
      <c r="AI420" s="11" t="s">
        <v>114</v>
      </c>
      <c r="AJ420" s="9" t="s">
        <v>86</v>
      </c>
      <c r="AO420" s="11" t="s">
        <v>1662</v>
      </c>
      <c r="AP420" s="9" t="s">
        <v>1320</v>
      </c>
      <c r="BM420" s="34">
        <f t="shared" si="122"/>
        <v>2</v>
      </c>
      <c r="BN420" s="9" t="s">
        <v>104</v>
      </c>
      <c r="BO420" s="11" t="s">
        <v>114</v>
      </c>
      <c r="BP420" s="9" t="s">
        <v>119</v>
      </c>
      <c r="BQ420" s="11" t="s">
        <v>1145</v>
      </c>
      <c r="BR420" s="9" t="s">
        <v>135</v>
      </c>
      <c r="CC420" s="11" t="s">
        <v>145</v>
      </c>
      <c r="CD420" s="9" t="s">
        <v>134</v>
      </c>
      <c r="CE420" s="20" t="s">
        <v>1663</v>
      </c>
      <c r="CF420" s="16" t="str">
        <f t="shared" si="123"/>
        <v>Representação</v>
      </c>
      <c r="CG420" s="20"/>
      <c r="CH420" s="16">
        <f t="shared" si="124"/>
        <v>0</v>
      </c>
      <c r="CI420" s="20"/>
      <c r="CJ420" s="16">
        <f t="shared" si="125"/>
        <v>0</v>
      </c>
      <c r="CK420" s="11" t="s">
        <v>1660</v>
      </c>
      <c r="CL420" s="9" t="s">
        <v>336</v>
      </c>
      <c r="CT420" s="12"/>
      <c r="CW420" s="67"/>
      <c r="DC420" s="11" t="s">
        <v>334</v>
      </c>
      <c r="DD420" s="9" t="s">
        <v>194</v>
      </c>
      <c r="DE420" s="11" t="s">
        <v>1903</v>
      </c>
      <c r="DH420" s="9" t="s">
        <v>227</v>
      </c>
      <c r="DP420" s="12"/>
      <c r="DQ420" s="35" t="str">
        <f t="shared" si="126"/>
        <v>OK</v>
      </c>
      <c r="EE420" s="21"/>
      <c r="EL420" s="12"/>
      <c r="EW420" s="11" t="s">
        <v>269</v>
      </c>
      <c r="EX420" s="9" t="s">
        <v>1661</v>
      </c>
      <c r="EY420" s="11" t="s">
        <v>361</v>
      </c>
      <c r="EZ420" s="9" t="s">
        <v>114</v>
      </c>
      <c r="FA420" s="11" t="s">
        <v>360</v>
      </c>
      <c r="FB420" s="9" t="s">
        <v>1662</v>
      </c>
      <c r="FC420" s="11" t="s">
        <v>360</v>
      </c>
      <c r="FR420" s="16" t="str">
        <f t="shared" si="127"/>
        <v>SC</v>
      </c>
      <c r="FS420" s="11" t="s">
        <v>1664</v>
      </c>
      <c r="FT420" s="9" t="s">
        <v>277</v>
      </c>
      <c r="FU420" s="11" t="s">
        <v>276</v>
      </c>
      <c r="FV420" s="9" t="s">
        <v>193</v>
      </c>
      <c r="GD420" s="9" t="s">
        <v>209</v>
      </c>
      <c r="GE420" s="11" t="s">
        <v>194</v>
      </c>
      <c r="GF420" s="9" t="s">
        <v>1903</v>
      </c>
      <c r="GH420" s="9"/>
      <c r="GP420" s="12"/>
      <c r="GQ420" s="22" t="str">
        <f t="shared" si="128"/>
        <v>OK</v>
      </c>
      <c r="HE420" s="21"/>
      <c r="HF420" s="17" t="str">
        <f t="shared" si="129"/>
        <v>OK</v>
      </c>
      <c r="HM420" s="21"/>
      <c r="HN420" s="17" t="str">
        <f t="shared" si="130"/>
        <v>OK</v>
      </c>
      <c r="HY420" s="19" t="str">
        <f t="shared" si="131"/>
        <v>OK</v>
      </c>
      <c r="HZ420" s="9" t="s">
        <v>134</v>
      </c>
      <c r="IA420" s="11" t="s">
        <v>270</v>
      </c>
      <c r="ID420" s="9" t="s">
        <v>209</v>
      </c>
      <c r="IE420" s="11" t="s">
        <v>134</v>
      </c>
      <c r="IF420" s="23">
        <v>41900</v>
      </c>
      <c r="IG420" s="23">
        <v>41900</v>
      </c>
      <c r="IH420" s="23"/>
      <c r="II420" s="23">
        <v>41901</v>
      </c>
      <c r="IJ420" s="23">
        <v>41905</v>
      </c>
      <c r="IK420" s="23">
        <v>41912</v>
      </c>
    </row>
    <row r="421" spans="1:245" x14ac:dyDescent="0.25">
      <c r="A421" s="8" t="s">
        <v>1631</v>
      </c>
      <c r="B421" s="9" t="s">
        <v>78</v>
      </c>
      <c r="C421" s="55">
        <v>4205407</v>
      </c>
      <c r="D421" s="9" t="s">
        <v>1666</v>
      </c>
      <c r="E421" s="10" t="s">
        <v>83</v>
      </c>
      <c r="F421" s="9" t="s">
        <v>96</v>
      </c>
      <c r="G421" s="10" t="s">
        <v>415</v>
      </c>
      <c r="H421" s="9" t="s">
        <v>1656</v>
      </c>
      <c r="AH421" s="33">
        <f t="shared" si="121"/>
        <v>1</v>
      </c>
      <c r="AI421" s="11" t="s">
        <v>113</v>
      </c>
      <c r="AJ421" s="9" t="s">
        <v>86</v>
      </c>
      <c r="AO421" s="11" t="s">
        <v>1667</v>
      </c>
      <c r="AP421" s="9" t="s">
        <v>1320</v>
      </c>
      <c r="BM421" s="34">
        <f t="shared" si="122"/>
        <v>2</v>
      </c>
      <c r="BN421" s="9" t="s">
        <v>104</v>
      </c>
      <c r="BO421" s="11" t="s">
        <v>113</v>
      </c>
      <c r="BP421" s="9" t="s">
        <v>387</v>
      </c>
      <c r="BQ421" s="11" t="s">
        <v>1145</v>
      </c>
      <c r="BR421" s="9" t="s">
        <v>135</v>
      </c>
      <c r="CC421" s="11" t="s">
        <v>145</v>
      </c>
      <c r="CD421" s="9" t="s">
        <v>135</v>
      </c>
      <c r="CE421" s="20"/>
      <c r="CF421" s="16">
        <f t="shared" si="123"/>
        <v>0</v>
      </c>
      <c r="CG421" s="20"/>
      <c r="CH421" s="16">
        <f t="shared" si="124"/>
        <v>0</v>
      </c>
      <c r="CI421" s="20"/>
      <c r="CJ421" s="16">
        <f t="shared" si="125"/>
        <v>0</v>
      </c>
      <c r="CK421" s="11" t="s">
        <v>1665</v>
      </c>
      <c r="CL421" s="9" t="s">
        <v>334</v>
      </c>
      <c r="CM421" s="11" t="s">
        <v>134</v>
      </c>
      <c r="CN421" s="9" t="s">
        <v>160</v>
      </c>
      <c r="CO421" s="11">
        <v>48</v>
      </c>
      <c r="CP421" s="9" t="s">
        <v>113</v>
      </c>
      <c r="CS421" s="11" t="s">
        <v>135</v>
      </c>
      <c r="CT421" s="12"/>
      <c r="CU421" s="11" t="s">
        <v>174</v>
      </c>
      <c r="CW421" s="67" t="s">
        <v>599</v>
      </c>
      <c r="CX421" s="9" t="s">
        <v>190</v>
      </c>
      <c r="DC421" s="11" t="s">
        <v>334</v>
      </c>
      <c r="DD421" s="9" t="s">
        <v>193</v>
      </c>
      <c r="DH421" s="9" t="s">
        <v>209</v>
      </c>
      <c r="DI421" s="11" t="s">
        <v>134</v>
      </c>
      <c r="DJ421" s="9" t="s">
        <v>160</v>
      </c>
      <c r="DK421" s="11">
        <v>48</v>
      </c>
      <c r="DL421" s="9" t="s">
        <v>113</v>
      </c>
      <c r="DO421" s="11" t="s">
        <v>135</v>
      </c>
      <c r="DP421" s="12"/>
      <c r="DQ421" s="35" t="str">
        <f t="shared" si="126"/>
        <v>OK</v>
      </c>
      <c r="DR421" s="9" t="s">
        <v>174</v>
      </c>
      <c r="DT421" s="9" t="s">
        <v>599</v>
      </c>
      <c r="DU421" s="11" t="s">
        <v>190</v>
      </c>
      <c r="DZ421" s="9" t="s">
        <v>135</v>
      </c>
      <c r="EE421" s="21"/>
      <c r="EL421" s="12"/>
      <c r="EO421" s="11" t="s">
        <v>135</v>
      </c>
      <c r="EW421" s="11" t="s">
        <v>269</v>
      </c>
      <c r="EX421" s="9" t="s">
        <v>113</v>
      </c>
      <c r="EY421" s="11" t="s">
        <v>361</v>
      </c>
      <c r="EZ421" s="9" t="s">
        <v>1666</v>
      </c>
      <c r="FA421" s="11" t="s">
        <v>360</v>
      </c>
      <c r="FR421" s="16" t="str">
        <f t="shared" si="127"/>
        <v>SC</v>
      </c>
      <c r="FS421" s="11" t="s">
        <v>1659</v>
      </c>
      <c r="FT421" s="9" t="s">
        <v>276</v>
      </c>
      <c r="FU421" s="11" t="s">
        <v>276</v>
      </c>
      <c r="FV421" s="9" t="s">
        <v>193</v>
      </c>
      <c r="GD421" s="9" t="s">
        <v>209</v>
      </c>
      <c r="GE421" s="11" t="s">
        <v>194</v>
      </c>
      <c r="GF421" s="9" t="s">
        <v>902</v>
      </c>
      <c r="GH421" s="9"/>
      <c r="GP421" s="12"/>
      <c r="GQ421" s="22" t="str">
        <f t="shared" si="128"/>
        <v>OK</v>
      </c>
      <c r="HE421" s="21"/>
      <c r="HF421" s="17" t="str">
        <f t="shared" si="129"/>
        <v>OK</v>
      </c>
      <c r="HM421" s="21"/>
      <c r="HN421" s="17" t="str">
        <f t="shared" si="130"/>
        <v>OK</v>
      </c>
      <c r="HY421" s="19" t="str">
        <f t="shared" si="131"/>
        <v>OK</v>
      </c>
      <c r="HZ421" s="9" t="s">
        <v>135</v>
      </c>
      <c r="IE421" s="11" t="s">
        <v>134</v>
      </c>
      <c r="IF421" s="23">
        <v>41906</v>
      </c>
      <c r="IG421" s="23">
        <v>41906</v>
      </c>
      <c r="IH421" s="23">
        <v>41907</v>
      </c>
      <c r="II421" s="23">
        <v>41912</v>
      </c>
      <c r="IJ421" s="23">
        <v>41919</v>
      </c>
      <c r="IK421" s="23">
        <v>41956</v>
      </c>
    </row>
    <row r="422" spans="1:245" x14ac:dyDescent="0.25">
      <c r="A422" s="8" t="s">
        <v>1632</v>
      </c>
      <c r="B422" s="9" t="s">
        <v>79</v>
      </c>
      <c r="C422" s="55">
        <v>2800308</v>
      </c>
      <c r="D422" s="9" t="s">
        <v>1669</v>
      </c>
      <c r="E422" s="10" t="s">
        <v>83</v>
      </c>
      <c r="F422" s="9" t="s">
        <v>98</v>
      </c>
      <c r="G422" s="10" t="s">
        <v>72</v>
      </c>
      <c r="H422" s="9" t="s">
        <v>1670</v>
      </c>
      <c r="AH422" s="33">
        <f t="shared" si="121"/>
        <v>1</v>
      </c>
      <c r="AI422" s="11" t="s">
        <v>113</v>
      </c>
      <c r="AJ422" s="9" t="s">
        <v>86</v>
      </c>
      <c r="AO422" s="11" t="s">
        <v>1671</v>
      </c>
      <c r="AP422" s="9" t="s">
        <v>90</v>
      </c>
      <c r="BM422" s="34">
        <f t="shared" si="122"/>
        <v>2</v>
      </c>
      <c r="BN422" s="9" t="s">
        <v>104</v>
      </c>
      <c r="BO422" s="11" t="s">
        <v>113</v>
      </c>
      <c r="BP422" s="9" t="s">
        <v>121</v>
      </c>
      <c r="BQ422" s="11" t="s">
        <v>1145</v>
      </c>
      <c r="BR422" s="9" t="s">
        <v>135</v>
      </c>
      <c r="CC422" s="11" t="s">
        <v>145</v>
      </c>
      <c r="CD422" s="9" t="s">
        <v>135</v>
      </c>
      <c r="CE422" s="20"/>
      <c r="CF422" s="16">
        <f t="shared" si="123"/>
        <v>0</v>
      </c>
      <c r="CG422" s="20"/>
      <c r="CH422" s="16">
        <f t="shared" si="124"/>
        <v>0</v>
      </c>
      <c r="CI422" s="20"/>
      <c r="CJ422" s="16">
        <f t="shared" si="125"/>
        <v>0</v>
      </c>
      <c r="CK422" s="11" t="s">
        <v>1668</v>
      </c>
      <c r="CL422" s="9" t="s">
        <v>334</v>
      </c>
      <c r="CM422" s="11" t="s">
        <v>134</v>
      </c>
      <c r="CN422" s="9" t="s">
        <v>161</v>
      </c>
      <c r="CT422" s="12"/>
      <c r="CU422" s="11" t="s">
        <v>173</v>
      </c>
      <c r="CW422" s="67"/>
      <c r="CZ422" s="9" t="s">
        <v>190</v>
      </c>
      <c r="DC422" s="11" t="s">
        <v>334</v>
      </c>
      <c r="DD422" s="9" t="s">
        <v>193</v>
      </c>
      <c r="DH422" s="9" t="s">
        <v>209</v>
      </c>
      <c r="DI422" s="11" t="s">
        <v>134</v>
      </c>
      <c r="DJ422" s="9" t="s">
        <v>161</v>
      </c>
      <c r="DP422" s="12"/>
      <c r="DQ422" s="35" t="str">
        <f t="shared" si="126"/>
        <v>OK</v>
      </c>
      <c r="DR422" s="9" t="s">
        <v>173</v>
      </c>
      <c r="DW422" s="11" t="s">
        <v>190</v>
      </c>
      <c r="DZ422" s="9" t="s">
        <v>134</v>
      </c>
      <c r="EA422" s="11" t="s">
        <v>161</v>
      </c>
      <c r="EE422" s="21"/>
      <c r="EG422" s="11" t="s">
        <v>250</v>
      </c>
      <c r="EL422" s="12"/>
      <c r="EO422" s="11" t="s">
        <v>135</v>
      </c>
      <c r="EW422" s="11" t="s">
        <v>269</v>
      </c>
      <c r="EX422" s="9" t="s">
        <v>1669</v>
      </c>
      <c r="EY422" s="11" t="s">
        <v>361</v>
      </c>
      <c r="EZ422" s="9" t="s">
        <v>113</v>
      </c>
      <c r="FA422" s="11" t="s">
        <v>360</v>
      </c>
      <c r="FB422" s="9" t="s">
        <v>1671</v>
      </c>
      <c r="FC422" s="11" t="s">
        <v>360</v>
      </c>
      <c r="FR422" s="16" t="str">
        <f t="shared" si="127"/>
        <v>SE</v>
      </c>
      <c r="FS422" s="11" t="s">
        <v>1672</v>
      </c>
      <c r="FT422" s="9" t="s">
        <v>276</v>
      </c>
      <c r="FU422" s="11" t="s">
        <v>276</v>
      </c>
      <c r="FV422" s="9" t="s">
        <v>193</v>
      </c>
      <c r="GD422" s="9" t="s">
        <v>209</v>
      </c>
      <c r="GE422" s="11" t="s">
        <v>193</v>
      </c>
      <c r="GF422" s="9"/>
      <c r="GH422" s="9"/>
      <c r="GI422" s="11" t="s">
        <v>134</v>
      </c>
      <c r="GJ422" s="9" t="s">
        <v>161</v>
      </c>
      <c r="GP422" s="12"/>
      <c r="GQ422" s="22" t="str">
        <f t="shared" si="128"/>
        <v>OK</v>
      </c>
      <c r="GR422" s="9" t="s">
        <v>173</v>
      </c>
      <c r="GW422" s="11" t="s">
        <v>190</v>
      </c>
      <c r="GZ422" s="9" t="s">
        <v>134</v>
      </c>
      <c r="HA422" s="11" t="s">
        <v>161</v>
      </c>
      <c r="HE422" s="21"/>
      <c r="HF422" s="17" t="str">
        <f t="shared" si="129"/>
        <v>OK</v>
      </c>
      <c r="HH422" s="9" t="s">
        <v>250</v>
      </c>
      <c r="HM422" s="21"/>
      <c r="HN422" s="17" t="str">
        <f t="shared" si="130"/>
        <v>OK</v>
      </c>
      <c r="HQ422" s="11" t="s">
        <v>135</v>
      </c>
      <c r="HY422" s="19" t="str">
        <f t="shared" si="131"/>
        <v>OK</v>
      </c>
      <c r="HZ422" s="9" t="s">
        <v>135</v>
      </c>
      <c r="IE422" s="11" t="s">
        <v>134</v>
      </c>
      <c r="IF422" s="23">
        <v>41851</v>
      </c>
      <c r="IG422" s="23">
        <v>41852</v>
      </c>
      <c r="IH422" s="23">
        <v>41860</v>
      </c>
      <c r="II422" s="23">
        <v>41881</v>
      </c>
      <c r="IJ422" s="23">
        <v>41898</v>
      </c>
      <c r="IK422" s="23">
        <v>41905</v>
      </c>
    </row>
    <row r="423" spans="1:245" x14ac:dyDescent="0.25">
      <c r="A423" s="8" t="s">
        <v>1633</v>
      </c>
      <c r="B423" s="9" t="s">
        <v>79</v>
      </c>
      <c r="C423" s="55">
        <v>2800308</v>
      </c>
      <c r="D423" s="9" t="s">
        <v>1674</v>
      </c>
      <c r="E423" s="10" t="s">
        <v>85</v>
      </c>
      <c r="AH423" s="33">
        <f t="shared" si="121"/>
        <v>1</v>
      </c>
      <c r="AI423" s="11" t="s">
        <v>1675</v>
      </c>
      <c r="AJ423" s="9" t="s">
        <v>88</v>
      </c>
      <c r="AO423" s="11" t="s">
        <v>1676</v>
      </c>
      <c r="AP423" s="9" t="s">
        <v>90</v>
      </c>
      <c r="BM423" s="34">
        <f t="shared" si="122"/>
        <v>2</v>
      </c>
      <c r="BN423" s="9" t="s">
        <v>105</v>
      </c>
      <c r="BP423" s="9" t="s">
        <v>119</v>
      </c>
      <c r="BQ423" s="11" t="s">
        <v>1145</v>
      </c>
      <c r="BR423" s="9" t="s">
        <v>135</v>
      </c>
      <c r="CC423" s="11" t="s">
        <v>145</v>
      </c>
      <c r="CD423" s="9" t="s">
        <v>135</v>
      </c>
      <c r="CE423" s="20"/>
      <c r="CF423" s="16">
        <f t="shared" si="123"/>
        <v>0</v>
      </c>
      <c r="CG423" s="20"/>
      <c r="CH423" s="16">
        <f t="shared" si="124"/>
        <v>0</v>
      </c>
      <c r="CI423" s="20"/>
      <c r="CJ423" s="16">
        <f t="shared" si="125"/>
        <v>0</v>
      </c>
      <c r="CK423" s="11" t="s">
        <v>1673</v>
      </c>
      <c r="CL423" s="9" t="s">
        <v>334</v>
      </c>
      <c r="CM423" s="11" t="s">
        <v>134</v>
      </c>
      <c r="CN423" s="9" t="s">
        <v>161</v>
      </c>
      <c r="CT423" s="12"/>
      <c r="CU423" s="11" t="s">
        <v>173</v>
      </c>
      <c r="CW423" s="67"/>
      <c r="CZ423" s="9" t="s">
        <v>190</v>
      </c>
      <c r="DC423" s="11" t="s">
        <v>334</v>
      </c>
      <c r="DD423" s="9" t="s">
        <v>193</v>
      </c>
      <c r="DH423" s="9" t="s">
        <v>209</v>
      </c>
      <c r="DI423" s="11" t="s">
        <v>134</v>
      </c>
      <c r="DJ423" s="9" t="s">
        <v>161</v>
      </c>
      <c r="DP423" s="12"/>
      <c r="DQ423" s="35" t="str">
        <f t="shared" si="126"/>
        <v>OK</v>
      </c>
      <c r="DR423" s="9" t="s">
        <v>173</v>
      </c>
      <c r="DW423" s="11" t="s">
        <v>190</v>
      </c>
      <c r="DZ423" s="9" t="s">
        <v>135</v>
      </c>
      <c r="EE423" s="21"/>
      <c r="EL423" s="12"/>
      <c r="EO423" s="11" t="s">
        <v>135</v>
      </c>
      <c r="EW423" s="11" t="s">
        <v>269</v>
      </c>
      <c r="EX423" s="9" t="s">
        <v>1674</v>
      </c>
      <c r="EY423" s="11" t="s">
        <v>361</v>
      </c>
      <c r="EZ423" s="9" t="s">
        <v>1675</v>
      </c>
      <c r="FA423" s="11" t="s">
        <v>360</v>
      </c>
      <c r="FB423" s="9" t="s">
        <v>1676</v>
      </c>
      <c r="FC423" s="11" t="s">
        <v>360</v>
      </c>
      <c r="FR423" s="16" t="str">
        <f t="shared" si="127"/>
        <v>SE</v>
      </c>
      <c r="FS423" s="11" t="s">
        <v>1672</v>
      </c>
      <c r="FT423" s="9" t="s">
        <v>276</v>
      </c>
      <c r="FU423" s="11" t="s">
        <v>276</v>
      </c>
      <c r="FV423" s="9" t="s">
        <v>193</v>
      </c>
      <c r="GD423" s="9" t="s">
        <v>209</v>
      </c>
      <c r="GE423" s="11" t="s">
        <v>193</v>
      </c>
      <c r="GF423" s="9"/>
      <c r="GH423" s="9"/>
      <c r="GI423" s="11" t="s">
        <v>134</v>
      </c>
      <c r="GJ423" s="9" t="s">
        <v>161</v>
      </c>
      <c r="GP423" s="12"/>
      <c r="GQ423" s="22" t="str">
        <f t="shared" si="128"/>
        <v>OK</v>
      </c>
      <c r="GR423" s="9" t="s">
        <v>173</v>
      </c>
      <c r="GW423" s="11" t="s">
        <v>190</v>
      </c>
      <c r="GZ423" s="9" t="s">
        <v>135</v>
      </c>
      <c r="HE423" s="21"/>
      <c r="HF423" s="17" t="str">
        <f t="shared" si="129"/>
        <v>OK</v>
      </c>
      <c r="HM423" s="21"/>
      <c r="HN423" s="17" t="str">
        <f t="shared" si="130"/>
        <v>OK</v>
      </c>
      <c r="HQ423" s="11" t="s">
        <v>135</v>
      </c>
      <c r="HY423" s="19" t="str">
        <f t="shared" si="131"/>
        <v>OK</v>
      </c>
      <c r="HZ423" s="9" t="s">
        <v>135</v>
      </c>
      <c r="IE423" s="11" t="s">
        <v>134</v>
      </c>
      <c r="IF423" s="23">
        <v>41852</v>
      </c>
      <c r="IG423" s="23">
        <v>41853</v>
      </c>
      <c r="IH423" s="23">
        <v>41857</v>
      </c>
      <c r="II423" s="23">
        <v>41883</v>
      </c>
      <c r="IJ423" s="23">
        <v>41898</v>
      </c>
      <c r="IK423" s="23">
        <v>41905</v>
      </c>
    </row>
    <row r="424" spans="1:245" x14ac:dyDescent="0.25">
      <c r="A424" s="8" t="s">
        <v>1634</v>
      </c>
      <c r="B424" s="9" t="s">
        <v>79</v>
      </c>
      <c r="C424" s="55">
        <v>2800308</v>
      </c>
      <c r="D424" s="9" t="s">
        <v>1669</v>
      </c>
      <c r="E424" s="10" t="s">
        <v>83</v>
      </c>
      <c r="F424" s="9" t="s">
        <v>98</v>
      </c>
      <c r="G424" s="10" t="s">
        <v>72</v>
      </c>
      <c r="H424" s="9" t="s">
        <v>1670</v>
      </c>
      <c r="AH424" s="33">
        <f t="shared" si="121"/>
        <v>1</v>
      </c>
      <c r="AI424" s="11" t="s">
        <v>1678</v>
      </c>
      <c r="AJ424" s="9" t="s">
        <v>87</v>
      </c>
      <c r="AO424" s="11" t="s">
        <v>1679</v>
      </c>
      <c r="AP424" s="9" t="s">
        <v>88</v>
      </c>
      <c r="BM424" s="34">
        <f t="shared" si="122"/>
        <v>2</v>
      </c>
      <c r="BN424" s="9" t="s">
        <v>105</v>
      </c>
      <c r="BP424" s="9" t="s">
        <v>119</v>
      </c>
      <c r="BQ424" s="11" t="s">
        <v>135</v>
      </c>
      <c r="BR424" s="9" t="s">
        <v>135</v>
      </c>
      <c r="CC424" s="11" t="s">
        <v>145</v>
      </c>
      <c r="CD424" s="9" t="s">
        <v>135</v>
      </c>
      <c r="CE424" s="20"/>
      <c r="CF424" s="16">
        <f t="shared" si="123"/>
        <v>0</v>
      </c>
      <c r="CG424" s="20"/>
      <c r="CH424" s="16">
        <f t="shared" si="124"/>
        <v>0</v>
      </c>
      <c r="CI424" s="20"/>
      <c r="CJ424" s="16">
        <f t="shared" si="125"/>
        <v>0</v>
      </c>
      <c r="CK424" s="11" t="s">
        <v>1677</v>
      </c>
      <c r="CL424" s="9" t="s">
        <v>334</v>
      </c>
      <c r="CM424" s="11" t="s">
        <v>134</v>
      </c>
      <c r="CN424" s="9" t="s">
        <v>161</v>
      </c>
      <c r="CT424" s="12"/>
      <c r="CU424" s="11" t="s">
        <v>173</v>
      </c>
      <c r="CW424" s="67"/>
      <c r="CZ424" s="9" t="s">
        <v>190</v>
      </c>
      <c r="DC424" s="11" t="s">
        <v>334</v>
      </c>
      <c r="DD424" s="9" t="s">
        <v>193</v>
      </c>
      <c r="DH424" s="9" t="s">
        <v>209</v>
      </c>
      <c r="DI424" s="11" t="s">
        <v>134</v>
      </c>
      <c r="DJ424" s="9" t="s">
        <v>161</v>
      </c>
      <c r="DP424" s="12"/>
      <c r="DQ424" s="35" t="str">
        <f t="shared" si="126"/>
        <v>OK</v>
      </c>
      <c r="DR424" s="9" t="s">
        <v>173</v>
      </c>
      <c r="DW424" s="11" t="s">
        <v>190</v>
      </c>
      <c r="DZ424" s="9" t="s">
        <v>135</v>
      </c>
      <c r="EE424" s="21"/>
      <c r="EL424" s="12"/>
      <c r="EO424" s="11" t="s">
        <v>134</v>
      </c>
      <c r="EP424" s="9" t="s">
        <v>161</v>
      </c>
      <c r="EW424" s="11" t="s">
        <v>269</v>
      </c>
      <c r="EX424" s="9" t="s">
        <v>1669</v>
      </c>
      <c r="EY424" s="11" t="s">
        <v>361</v>
      </c>
      <c r="EZ424" s="9" t="s">
        <v>1678</v>
      </c>
      <c r="FA424" s="11" t="s">
        <v>360</v>
      </c>
      <c r="FB424" s="9" t="s">
        <v>1679</v>
      </c>
      <c r="FC424" s="11" t="s">
        <v>360</v>
      </c>
      <c r="FR424" s="16" t="str">
        <f t="shared" si="127"/>
        <v>SE</v>
      </c>
      <c r="FS424" s="11" t="s">
        <v>1680</v>
      </c>
      <c r="FT424" s="9" t="s">
        <v>276</v>
      </c>
      <c r="FU424" s="11" t="s">
        <v>276</v>
      </c>
      <c r="FV424" s="9" t="s">
        <v>193</v>
      </c>
      <c r="GD424" s="9" t="s">
        <v>209</v>
      </c>
      <c r="GE424" s="11" t="s">
        <v>193</v>
      </c>
      <c r="GF424" s="9"/>
      <c r="GH424" s="9"/>
      <c r="GI424" s="11" t="s">
        <v>134</v>
      </c>
      <c r="GJ424" s="9" t="s">
        <v>161</v>
      </c>
      <c r="GP424" s="12"/>
      <c r="GQ424" s="22" t="str">
        <f t="shared" si="128"/>
        <v>OK</v>
      </c>
      <c r="GR424" s="9" t="s">
        <v>173</v>
      </c>
      <c r="GW424" s="11" t="s">
        <v>190</v>
      </c>
      <c r="GZ424" s="9" t="s">
        <v>135</v>
      </c>
      <c r="HE424" s="21"/>
      <c r="HF424" s="17" t="str">
        <f t="shared" si="129"/>
        <v>OK</v>
      </c>
      <c r="HM424" s="21"/>
      <c r="HN424" s="17" t="str">
        <f t="shared" si="130"/>
        <v>OK</v>
      </c>
      <c r="HQ424" s="11" t="s">
        <v>134</v>
      </c>
      <c r="HR424" s="9" t="s">
        <v>161</v>
      </c>
      <c r="HY424" s="19" t="str">
        <f t="shared" si="131"/>
        <v>OK</v>
      </c>
      <c r="HZ424" s="9" t="s">
        <v>135</v>
      </c>
      <c r="IE424" s="11" t="s">
        <v>134</v>
      </c>
      <c r="IF424" s="23">
        <v>41857</v>
      </c>
      <c r="IG424" s="23">
        <v>41857</v>
      </c>
      <c r="IH424" s="23">
        <v>41858</v>
      </c>
      <c r="II424" s="23">
        <v>41865</v>
      </c>
      <c r="IJ424" s="23">
        <v>41905</v>
      </c>
      <c r="IK424" s="23">
        <v>41911</v>
      </c>
    </row>
    <row r="425" spans="1:245" x14ac:dyDescent="0.25">
      <c r="A425" s="8" t="s">
        <v>1635</v>
      </c>
      <c r="B425" s="9" t="s">
        <v>79</v>
      </c>
      <c r="C425" s="55">
        <v>2800308</v>
      </c>
      <c r="D425" s="9" t="s">
        <v>1674</v>
      </c>
      <c r="E425" s="10" t="s">
        <v>85</v>
      </c>
      <c r="AH425" s="33">
        <f t="shared" si="121"/>
        <v>1</v>
      </c>
      <c r="AI425" s="11" t="s">
        <v>113</v>
      </c>
      <c r="AJ425" s="9" t="s">
        <v>86</v>
      </c>
      <c r="AO425" s="11" t="s">
        <v>1683</v>
      </c>
      <c r="AP425" s="9" t="s">
        <v>87</v>
      </c>
      <c r="BM425" s="34">
        <f t="shared" si="122"/>
        <v>2</v>
      </c>
      <c r="BN425" s="9" t="s">
        <v>104</v>
      </c>
      <c r="BO425" s="11" t="s">
        <v>113</v>
      </c>
      <c r="BP425" s="9" t="s">
        <v>119</v>
      </c>
      <c r="BQ425" s="11" t="s">
        <v>135</v>
      </c>
      <c r="BR425" s="9" t="s">
        <v>135</v>
      </c>
      <c r="CC425" s="11" t="s">
        <v>145</v>
      </c>
      <c r="CD425" s="9" t="s">
        <v>134</v>
      </c>
      <c r="CE425" s="20" t="s">
        <v>1682</v>
      </c>
      <c r="CF425" s="16" t="e">
        <f t="shared" si="123"/>
        <v>#N/A</v>
      </c>
      <c r="CG425" s="20"/>
      <c r="CH425" s="16">
        <f t="shared" si="124"/>
        <v>0</v>
      </c>
      <c r="CI425" s="20"/>
      <c r="CJ425" s="16">
        <f t="shared" si="125"/>
        <v>0</v>
      </c>
      <c r="CK425" s="11" t="s">
        <v>1681</v>
      </c>
      <c r="CL425" s="9" t="s">
        <v>334</v>
      </c>
      <c r="CM425" s="11" t="s">
        <v>134</v>
      </c>
      <c r="CN425" s="9" t="s">
        <v>161</v>
      </c>
      <c r="CT425" s="12"/>
      <c r="CU425" s="11" t="s">
        <v>173</v>
      </c>
      <c r="CW425" s="67"/>
      <c r="CZ425" s="9" t="s">
        <v>190</v>
      </c>
      <c r="DC425" s="11" t="s">
        <v>334</v>
      </c>
      <c r="DD425" s="9" t="s">
        <v>193</v>
      </c>
      <c r="DH425" s="9" t="s">
        <v>209</v>
      </c>
      <c r="DI425" s="11" t="s">
        <v>134</v>
      </c>
      <c r="DJ425" s="9" t="s">
        <v>161</v>
      </c>
      <c r="DP425" s="12"/>
      <c r="DQ425" s="35" t="str">
        <f t="shared" si="126"/>
        <v>OK</v>
      </c>
      <c r="DR425" s="9" t="s">
        <v>173</v>
      </c>
      <c r="DW425" s="11" t="s">
        <v>190</v>
      </c>
      <c r="DZ425" s="9" t="s">
        <v>135</v>
      </c>
      <c r="EE425" s="21"/>
      <c r="EL425" s="12"/>
      <c r="EO425" s="11" t="s">
        <v>135</v>
      </c>
      <c r="EW425" s="11" t="s">
        <v>269</v>
      </c>
      <c r="EX425" s="9" t="s">
        <v>1674</v>
      </c>
      <c r="EY425" s="11" t="s">
        <v>361</v>
      </c>
      <c r="EZ425" s="9" t="s">
        <v>113</v>
      </c>
      <c r="FA425" s="11" t="s">
        <v>360</v>
      </c>
      <c r="FB425" s="9" t="s">
        <v>1683</v>
      </c>
      <c r="FC425" s="11" t="s">
        <v>360</v>
      </c>
      <c r="FR425" s="16" t="str">
        <f t="shared" si="127"/>
        <v>SE</v>
      </c>
      <c r="FS425" s="11" t="s">
        <v>1684</v>
      </c>
      <c r="FT425" s="9" t="s">
        <v>276</v>
      </c>
      <c r="FU425" s="11" t="s">
        <v>276</v>
      </c>
      <c r="FV425" s="9" t="s">
        <v>193</v>
      </c>
      <c r="GD425" s="9" t="s">
        <v>209</v>
      </c>
      <c r="GE425" s="11" t="s">
        <v>193</v>
      </c>
      <c r="GF425" s="9"/>
      <c r="GH425" s="9"/>
      <c r="GI425" s="11" t="s">
        <v>134</v>
      </c>
      <c r="GJ425" s="9" t="s">
        <v>161</v>
      </c>
      <c r="GP425" s="12"/>
      <c r="GQ425" s="22" t="str">
        <f t="shared" si="128"/>
        <v>OK</v>
      </c>
      <c r="GR425" s="9" t="s">
        <v>173</v>
      </c>
      <c r="GW425" s="11" t="s">
        <v>190</v>
      </c>
      <c r="GZ425" s="9" t="s">
        <v>135</v>
      </c>
      <c r="HE425" s="21"/>
      <c r="HF425" s="17" t="str">
        <f t="shared" si="129"/>
        <v>OK</v>
      </c>
      <c r="HM425" s="21"/>
      <c r="HN425" s="17" t="str">
        <f t="shared" si="130"/>
        <v>OK</v>
      </c>
      <c r="HQ425" s="11" t="s">
        <v>135</v>
      </c>
      <c r="HY425" s="19" t="str">
        <f t="shared" si="131"/>
        <v>OK</v>
      </c>
      <c r="HZ425" s="9" t="s">
        <v>135</v>
      </c>
      <c r="IE425" s="11" t="s">
        <v>134</v>
      </c>
      <c r="IF425" s="23">
        <v>41857</v>
      </c>
      <c r="IG425" s="23">
        <v>41857</v>
      </c>
      <c r="IH425" s="23">
        <v>41859</v>
      </c>
      <c r="II425" s="23">
        <v>41872</v>
      </c>
      <c r="IJ425" s="23">
        <v>41892</v>
      </c>
      <c r="IK425" s="23">
        <v>41900</v>
      </c>
    </row>
    <row r="426" spans="1:245" x14ac:dyDescent="0.25">
      <c r="A426" s="8" t="s">
        <v>1636</v>
      </c>
      <c r="B426" s="9" t="s">
        <v>79</v>
      </c>
      <c r="C426" s="55">
        <v>2800308</v>
      </c>
      <c r="D426" s="9" t="s">
        <v>1674</v>
      </c>
      <c r="E426" s="10" t="s">
        <v>85</v>
      </c>
      <c r="AH426" s="33">
        <f t="shared" si="121"/>
        <v>1</v>
      </c>
      <c r="AI426" s="11" t="s">
        <v>1686</v>
      </c>
      <c r="AJ426" s="9" t="s">
        <v>88</v>
      </c>
      <c r="BM426" s="34">
        <f t="shared" si="122"/>
        <v>1</v>
      </c>
      <c r="BN426" s="9" t="s">
        <v>106</v>
      </c>
      <c r="BP426" s="9" t="s">
        <v>119</v>
      </c>
      <c r="BQ426" s="11" t="s">
        <v>135</v>
      </c>
      <c r="BR426" s="9" t="s">
        <v>135</v>
      </c>
      <c r="CC426" s="11" t="s">
        <v>145</v>
      </c>
      <c r="CD426" s="9" t="s">
        <v>135</v>
      </c>
      <c r="CE426" s="20"/>
      <c r="CF426" s="16">
        <f t="shared" si="123"/>
        <v>0</v>
      </c>
      <c r="CG426" s="20"/>
      <c r="CH426" s="16">
        <f t="shared" si="124"/>
        <v>0</v>
      </c>
      <c r="CI426" s="20"/>
      <c r="CJ426" s="16">
        <f t="shared" si="125"/>
        <v>0</v>
      </c>
      <c r="CK426" s="11" t="s">
        <v>1685</v>
      </c>
      <c r="CL426" s="9" t="s">
        <v>334</v>
      </c>
      <c r="CM426" s="11" t="s">
        <v>134</v>
      </c>
      <c r="CN426" s="9" t="s">
        <v>161</v>
      </c>
      <c r="CT426" s="12"/>
      <c r="CU426" s="11" t="s">
        <v>173</v>
      </c>
      <c r="CW426" s="67"/>
      <c r="CZ426" s="9" t="s">
        <v>190</v>
      </c>
      <c r="DC426" s="11" t="s">
        <v>334</v>
      </c>
      <c r="DD426" s="9" t="s">
        <v>193</v>
      </c>
      <c r="DH426" s="9" t="s">
        <v>209</v>
      </c>
      <c r="DI426" s="11" t="s">
        <v>134</v>
      </c>
      <c r="DJ426" s="9" t="s">
        <v>161</v>
      </c>
      <c r="DP426" s="12"/>
      <c r="DQ426" s="35" t="str">
        <f t="shared" si="126"/>
        <v>OK</v>
      </c>
      <c r="DR426" s="9" t="s">
        <v>173</v>
      </c>
      <c r="DW426" s="11" t="s">
        <v>190</v>
      </c>
      <c r="DZ426" s="9" t="s">
        <v>134</v>
      </c>
      <c r="EA426" s="11" t="s">
        <v>161</v>
      </c>
      <c r="EE426" s="21"/>
      <c r="EG426" s="11" t="s">
        <v>247</v>
      </c>
      <c r="EL426" s="12"/>
      <c r="EO426" s="11" t="s">
        <v>135</v>
      </c>
      <c r="EW426" s="11" t="s">
        <v>269</v>
      </c>
      <c r="EX426" s="9" t="s">
        <v>1674</v>
      </c>
      <c r="EY426" s="11" t="s">
        <v>361</v>
      </c>
      <c r="EZ426" s="9" t="s">
        <v>1686</v>
      </c>
      <c r="FA426" s="11" t="s">
        <v>360</v>
      </c>
      <c r="FR426" s="16" t="str">
        <f t="shared" si="127"/>
        <v>SE</v>
      </c>
      <c r="FS426" s="11" t="s">
        <v>1680</v>
      </c>
      <c r="FT426" s="9" t="s">
        <v>276</v>
      </c>
      <c r="FU426" s="11" t="s">
        <v>276</v>
      </c>
      <c r="FV426" s="9" t="s">
        <v>193</v>
      </c>
      <c r="GD426" s="9" t="s">
        <v>209</v>
      </c>
      <c r="GE426" s="11" t="s">
        <v>193</v>
      </c>
      <c r="GF426" s="9"/>
      <c r="GH426" s="9"/>
      <c r="GI426" s="11" t="s">
        <v>134</v>
      </c>
      <c r="GJ426" s="9" t="s">
        <v>161</v>
      </c>
      <c r="GP426" s="12"/>
      <c r="GQ426" s="22" t="str">
        <f t="shared" si="128"/>
        <v>OK</v>
      </c>
      <c r="GR426" s="9" t="s">
        <v>173</v>
      </c>
      <c r="GW426" s="11" t="s">
        <v>190</v>
      </c>
      <c r="GZ426" s="9" t="s">
        <v>134</v>
      </c>
      <c r="HA426" s="11" t="s">
        <v>161</v>
      </c>
      <c r="HE426" s="21"/>
      <c r="HF426" s="17" t="str">
        <f t="shared" si="129"/>
        <v>OK</v>
      </c>
      <c r="HH426" s="9" t="s">
        <v>247</v>
      </c>
      <c r="HM426" s="21"/>
      <c r="HN426" s="17" t="str">
        <f t="shared" si="130"/>
        <v>OK</v>
      </c>
      <c r="HQ426" s="11" t="s">
        <v>135</v>
      </c>
      <c r="HY426" s="19" t="str">
        <f t="shared" si="131"/>
        <v>OK</v>
      </c>
      <c r="HZ426" s="9" t="s">
        <v>135</v>
      </c>
      <c r="IE426" s="11" t="s">
        <v>134</v>
      </c>
      <c r="IF426" s="23">
        <v>41858</v>
      </c>
      <c r="IG426" s="23">
        <v>41859</v>
      </c>
      <c r="IH426" s="23">
        <v>41861</v>
      </c>
      <c r="II426" s="23">
        <v>41886</v>
      </c>
      <c r="IJ426" s="23">
        <v>41905</v>
      </c>
      <c r="IK426" s="23">
        <v>41911</v>
      </c>
    </row>
    <row r="427" spans="1:245" x14ac:dyDescent="0.25">
      <c r="A427" s="8" t="s">
        <v>1637</v>
      </c>
      <c r="B427" s="9" t="s">
        <v>79</v>
      </c>
      <c r="C427" s="55">
        <v>2800308</v>
      </c>
      <c r="D427" s="9" t="s">
        <v>1674</v>
      </c>
      <c r="E427" s="10" t="s">
        <v>85</v>
      </c>
      <c r="AH427" s="33">
        <f t="shared" si="121"/>
        <v>1</v>
      </c>
      <c r="AI427" s="11" t="s">
        <v>1688</v>
      </c>
      <c r="AJ427" s="9" t="s">
        <v>88</v>
      </c>
      <c r="BM427" s="34">
        <f t="shared" si="122"/>
        <v>1</v>
      </c>
      <c r="BN427" s="9" t="s">
        <v>106</v>
      </c>
      <c r="BP427" s="9" t="s">
        <v>119</v>
      </c>
      <c r="BQ427" s="11" t="s">
        <v>135</v>
      </c>
      <c r="BR427" s="9" t="s">
        <v>135</v>
      </c>
      <c r="CC427" s="11" t="s">
        <v>145</v>
      </c>
      <c r="CD427" s="9" t="s">
        <v>135</v>
      </c>
      <c r="CE427" s="20"/>
      <c r="CF427" s="16">
        <f t="shared" si="123"/>
        <v>0</v>
      </c>
      <c r="CG427" s="20"/>
      <c r="CH427" s="16">
        <f t="shared" si="124"/>
        <v>0</v>
      </c>
      <c r="CI427" s="20"/>
      <c r="CJ427" s="16">
        <f t="shared" si="125"/>
        <v>0</v>
      </c>
      <c r="CK427" s="11" t="s">
        <v>1687</v>
      </c>
      <c r="CL427" s="9" t="s">
        <v>334</v>
      </c>
      <c r="CM427" s="11" t="s">
        <v>134</v>
      </c>
      <c r="CN427" s="9" t="s">
        <v>161</v>
      </c>
      <c r="CT427" s="12"/>
      <c r="CU427" s="11" t="s">
        <v>173</v>
      </c>
      <c r="CW427" s="67"/>
      <c r="CZ427" s="9" t="s">
        <v>190</v>
      </c>
      <c r="DC427" s="11" t="s">
        <v>334</v>
      </c>
      <c r="DD427" s="9" t="s">
        <v>193</v>
      </c>
      <c r="DH427" s="9" t="s">
        <v>209</v>
      </c>
      <c r="DI427" s="11" t="s">
        <v>134</v>
      </c>
      <c r="DJ427" s="9" t="s">
        <v>161</v>
      </c>
      <c r="DP427" s="12"/>
      <c r="DQ427" s="35" t="str">
        <f t="shared" si="126"/>
        <v>OK</v>
      </c>
      <c r="DR427" s="9" t="s">
        <v>173</v>
      </c>
      <c r="DW427" s="11" t="s">
        <v>190</v>
      </c>
      <c r="DZ427" s="9" t="s">
        <v>134</v>
      </c>
      <c r="EA427" s="11" t="s">
        <v>161</v>
      </c>
      <c r="EE427" s="21"/>
      <c r="EG427" s="11" t="s">
        <v>247</v>
      </c>
      <c r="EL427" s="12"/>
      <c r="EO427" s="11" t="s">
        <v>135</v>
      </c>
      <c r="EW427" s="11" t="s">
        <v>269</v>
      </c>
      <c r="EX427" s="9" t="s">
        <v>1674</v>
      </c>
      <c r="EY427" s="11" t="s">
        <v>361</v>
      </c>
      <c r="EZ427" s="9" t="s">
        <v>1688</v>
      </c>
      <c r="FA427" s="11" t="s">
        <v>360</v>
      </c>
      <c r="FR427" s="16" t="str">
        <f t="shared" si="127"/>
        <v>SE</v>
      </c>
      <c r="FS427" s="11" t="s">
        <v>1684</v>
      </c>
      <c r="FT427" s="9" t="s">
        <v>276</v>
      </c>
      <c r="FU427" s="11" t="s">
        <v>276</v>
      </c>
      <c r="FV427" s="9" t="s">
        <v>193</v>
      </c>
      <c r="GD427" s="9" t="s">
        <v>209</v>
      </c>
      <c r="GE427" s="11" t="s">
        <v>193</v>
      </c>
      <c r="GF427" s="9"/>
      <c r="GH427" s="9"/>
      <c r="GI427" s="11" t="s">
        <v>134</v>
      </c>
      <c r="GJ427" s="9" t="s">
        <v>161</v>
      </c>
      <c r="GP427" s="12"/>
      <c r="GQ427" s="22" t="str">
        <f t="shared" si="128"/>
        <v>OK</v>
      </c>
      <c r="GR427" s="9" t="s">
        <v>173</v>
      </c>
      <c r="GW427" s="11" t="s">
        <v>190</v>
      </c>
      <c r="GZ427" s="9" t="s">
        <v>134</v>
      </c>
      <c r="HA427" s="11" t="s">
        <v>161</v>
      </c>
      <c r="HE427" s="21"/>
      <c r="HF427" s="17" t="str">
        <f t="shared" si="129"/>
        <v>OK</v>
      </c>
      <c r="HH427" s="9" t="s">
        <v>247</v>
      </c>
      <c r="HM427" s="21"/>
      <c r="HN427" s="17" t="str">
        <f t="shared" si="130"/>
        <v>OK</v>
      </c>
      <c r="HQ427" s="11" t="s">
        <v>135</v>
      </c>
      <c r="HY427" s="19" t="str">
        <f t="shared" si="131"/>
        <v>OK</v>
      </c>
      <c r="HZ427" s="9" t="s">
        <v>135</v>
      </c>
      <c r="IE427" s="11" t="s">
        <v>134</v>
      </c>
      <c r="IF427" s="23">
        <v>41859</v>
      </c>
      <c r="IG427" s="23">
        <v>41859</v>
      </c>
      <c r="IH427" s="23">
        <v>41860</v>
      </c>
      <c r="II427" s="23">
        <v>41894</v>
      </c>
      <c r="IJ427" s="23">
        <v>41934</v>
      </c>
      <c r="IK427" s="23">
        <v>41949</v>
      </c>
    </row>
    <row r="428" spans="1:245" x14ac:dyDescent="0.25">
      <c r="A428" s="8" t="s">
        <v>1638</v>
      </c>
      <c r="B428" s="9" t="s">
        <v>79</v>
      </c>
      <c r="C428" s="55">
        <v>2800308</v>
      </c>
      <c r="D428" s="9" t="s">
        <v>1674</v>
      </c>
      <c r="E428" s="10" t="s">
        <v>85</v>
      </c>
      <c r="AH428" s="33">
        <f t="shared" si="121"/>
        <v>1</v>
      </c>
      <c r="AI428" s="11" t="s">
        <v>1671</v>
      </c>
      <c r="AJ428" s="9" t="s">
        <v>90</v>
      </c>
      <c r="AO428" s="11" t="s">
        <v>113</v>
      </c>
      <c r="AP428" s="9" t="s">
        <v>86</v>
      </c>
      <c r="BM428" s="34">
        <f t="shared" si="122"/>
        <v>2</v>
      </c>
      <c r="BN428" s="9" t="s">
        <v>104</v>
      </c>
      <c r="BO428" s="11" t="s">
        <v>113</v>
      </c>
      <c r="BP428" s="9" t="s">
        <v>119</v>
      </c>
      <c r="BQ428" s="11" t="s">
        <v>135</v>
      </c>
      <c r="BR428" s="9" t="s">
        <v>135</v>
      </c>
      <c r="CC428" s="11" t="s">
        <v>145</v>
      </c>
      <c r="CD428" s="9" t="s">
        <v>135</v>
      </c>
      <c r="CE428" s="20"/>
      <c r="CF428" s="16">
        <f t="shared" si="123"/>
        <v>0</v>
      </c>
      <c r="CG428" s="20"/>
      <c r="CH428" s="16">
        <f t="shared" si="124"/>
        <v>0</v>
      </c>
      <c r="CI428" s="20"/>
      <c r="CJ428" s="16">
        <f t="shared" si="125"/>
        <v>0</v>
      </c>
      <c r="CK428" s="11" t="s">
        <v>1689</v>
      </c>
      <c r="CL428" s="9" t="s">
        <v>336</v>
      </c>
      <c r="CT428" s="12"/>
      <c r="CW428" s="67"/>
      <c r="DC428" s="11" t="s">
        <v>336</v>
      </c>
      <c r="DP428" s="12"/>
      <c r="DQ428" s="35" t="str">
        <f t="shared" si="126"/>
        <v>OK</v>
      </c>
      <c r="EE428" s="21"/>
      <c r="EL428" s="12"/>
      <c r="EW428" s="11" t="s">
        <v>2073</v>
      </c>
      <c r="FR428" s="16" t="str">
        <f t="shared" si="127"/>
        <v>SE</v>
      </c>
      <c r="FS428" s="11" t="s">
        <v>1680</v>
      </c>
      <c r="FT428" s="9" t="s">
        <v>276</v>
      </c>
      <c r="FU428" s="11" t="s">
        <v>276</v>
      </c>
      <c r="FV428" s="9" t="s">
        <v>193</v>
      </c>
      <c r="GD428" s="9" t="s">
        <v>227</v>
      </c>
      <c r="GE428" s="11" t="s">
        <v>193</v>
      </c>
      <c r="GF428" s="9"/>
      <c r="GH428" s="9"/>
      <c r="GI428" s="11" t="s">
        <v>134</v>
      </c>
      <c r="GJ428" s="9" t="s">
        <v>161</v>
      </c>
      <c r="GP428" s="12"/>
      <c r="GQ428" s="22" t="str">
        <f t="shared" si="128"/>
        <v>OK</v>
      </c>
      <c r="GR428" s="9" t="s">
        <v>173</v>
      </c>
      <c r="GW428" s="11" t="s">
        <v>190</v>
      </c>
      <c r="GZ428" s="9" t="s">
        <v>134</v>
      </c>
      <c r="HA428" s="11" t="s">
        <v>161</v>
      </c>
      <c r="HE428" s="21"/>
      <c r="HF428" s="17" t="str">
        <f t="shared" si="129"/>
        <v>OK</v>
      </c>
      <c r="HH428" s="9" t="s">
        <v>247</v>
      </c>
      <c r="HM428" s="21"/>
      <c r="HN428" s="17" t="str">
        <f t="shared" si="130"/>
        <v>OK</v>
      </c>
      <c r="HQ428" s="11" t="s">
        <v>135</v>
      </c>
      <c r="HY428" s="19" t="str">
        <f t="shared" si="131"/>
        <v>OK</v>
      </c>
      <c r="HZ428" s="9" t="s">
        <v>135</v>
      </c>
      <c r="IE428" s="11" t="s">
        <v>134</v>
      </c>
      <c r="IF428" s="23">
        <v>41860</v>
      </c>
      <c r="IG428" s="23">
        <v>41860</v>
      </c>
      <c r="IH428" s="23"/>
      <c r="II428" s="23"/>
      <c r="IJ428" s="23">
        <v>41934</v>
      </c>
      <c r="IK428" s="23">
        <v>41950</v>
      </c>
    </row>
    <row r="429" spans="1:245" x14ac:dyDescent="0.25">
      <c r="A429" s="8" t="s">
        <v>1639</v>
      </c>
      <c r="B429" s="9" t="s">
        <v>79</v>
      </c>
      <c r="C429" s="55">
        <v>2800308</v>
      </c>
      <c r="D429" s="9" t="s">
        <v>1669</v>
      </c>
      <c r="E429" s="10" t="s">
        <v>83</v>
      </c>
      <c r="F429" s="9" t="s">
        <v>98</v>
      </c>
      <c r="G429" s="10" t="s">
        <v>1691</v>
      </c>
      <c r="H429" s="9" t="s">
        <v>1670</v>
      </c>
      <c r="J429" s="9" t="s">
        <v>1692</v>
      </c>
      <c r="K429" s="11" t="s">
        <v>83</v>
      </c>
      <c r="L429" s="9" t="s">
        <v>95</v>
      </c>
      <c r="M429" s="11" t="s">
        <v>646</v>
      </c>
      <c r="N429" s="9" t="s">
        <v>1674</v>
      </c>
      <c r="AH429" s="33">
        <f t="shared" si="121"/>
        <v>2</v>
      </c>
      <c r="AI429" s="11" t="s">
        <v>113</v>
      </c>
      <c r="AJ429" s="9" t="s">
        <v>86</v>
      </c>
      <c r="AO429" s="11" t="s">
        <v>1693</v>
      </c>
      <c r="AP429" s="9" t="s">
        <v>83</v>
      </c>
      <c r="AQ429" s="11" t="s">
        <v>98</v>
      </c>
      <c r="AR429" s="9" t="s">
        <v>415</v>
      </c>
      <c r="AS429" s="11" t="s">
        <v>1694</v>
      </c>
      <c r="BM429" s="34">
        <f t="shared" si="122"/>
        <v>2</v>
      </c>
      <c r="BN429" s="9" t="s">
        <v>104</v>
      </c>
      <c r="BO429" s="11" t="s">
        <v>113</v>
      </c>
      <c r="BP429" s="9" t="s">
        <v>121</v>
      </c>
      <c r="BQ429" s="11" t="s">
        <v>135</v>
      </c>
      <c r="BR429" s="9" t="s">
        <v>135</v>
      </c>
      <c r="CC429" s="11" t="s">
        <v>145</v>
      </c>
      <c r="CD429" s="9" t="s">
        <v>135</v>
      </c>
      <c r="CE429" s="20"/>
      <c r="CF429" s="16">
        <f t="shared" si="123"/>
        <v>0</v>
      </c>
      <c r="CG429" s="20"/>
      <c r="CH429" s="16">
        <f t="shared" si="124"/>
        <v>0</v>
      </c>
      <c r="CI429" s="20"/>
      <c r="CJ429" s="16">
        <f t="shared" si="125"/>
        <v>0</v>
      </c>
      <c r="CK429" s="11" t="s">
        <v>1690</v>
      </c>
      <c r="CL429" s="9" t="s">
        <v>336</v>
      </c>
      <c r="CT429" s="12"/>
      <c r="CW429" s="67"/>
      <c r="DC429" s="11" t="s">
        <v>334</v>
      </c>
      <c r="DD429" s="9" t="s">
        <v>193</v>
      </c>
      <c r="DH429" s="9" t="s">
        <v>227</v>
      </c>
      <c r="DI429" s="11" t="s">
        <v>134</v>
      </c>
      <c r="DJ429" s="9" t="s">
        <v>161</v>
      </c>
      <c r="DP429" s="12"/>
      <c r="DQ429" s="35" t="str">
        <f t="shared" si="126"/>
        <v>OK</v>
      </c>
      <c r="DR429" s="9" t="s">
        <v>173</v>
      </c>
      <c r="DW429" s="11" t="s">
        <v>190</v>
      </c>
      <c r="DZ429" s="9" t="s">
        <v>134</v>
      </c>
      <c r="EA429" s="11" t="s">
        <v>161</v>
      </c>
      <c r="EE429" s="21"/>
      <c r="EG429" s="11" t="s">
        <v>247</v>
      </c>
      <c r="EL429" s="12"/>
      <c r="EO429" s="11" t="s">
        <v>135</v>
      </c>
      <c r="EW429" s="11" t="s">
        <v>269</v>
      </c>
      <c r="EX429" s="9" t="s">
        <v>1669</v>
      </c>
      <c r="EY429" s="11" t="s">
        <v>361</v>
      </c>
      <c r="EZ429" s="9" t="s">
        <v>1692</v>
      </c>
      <c r="FA429" s="11" t="s">
        <v>361</v>
      </c>
      <c r="FB429" s="9" t="s">
        <v>113</v>
      </c>
      <c r="FC429" s="11" t="s">
        <v>360</v>
      </c>
      <c r="FD429" s="9" t="s">
        <v>1693</v>
      </c>
      <c r="FE429" s="11" t="s">
        <v>360</v>
      </c>
      <c r="FR429" s="16" t="str">
        <f t="shared" si="127"/>
        <v>SE</v>
      </c>
      <c r="FS429" s="11" t="s">
        <v>1695</v>
      </c>
      <c r="FT429" s="9" t="s">
        <v>276</v>
      </c>
      <c r="FU429" s="11" t="s">
        <v>276</v>
      </c>
      <c r="FV429" s="9" t="s">
        <v>193</v>
      </c>
      <c r="GD429" s="9" t="s">
        <v>209</v>
      </c>
      <c r="GE429" s="11" t="s">
        <v>193</v>
      </c>
      <c r="GF429" s="9"/>
      <c r="GH429" s="9"/>
      <c r="GI429" s="11" t="s">
        <v>134</v>
      </c>
      <c r="GJ429" s="9" t="s">
        <v>161</v>
      </c>
      <c r="GP429" s="12"/>
      <c r="GQ429" s="22" t="str">
        <f t="shared" si="128"/>
        <v>OK</v>
      </c>
      <c r="GR429" s="9" t="s">
        <v>173</v>
      </c>
      <c r="GW429" s="11" t="s">
        <v>190</v>
      </c>
      <c r="GZ429" s="9" t="s">
        <v>134</v>
      </c>
      <c r="HA429" s="11" t="s">
        <v>161</v>
      </c>
      <c r="HE429" s="21"/>
      <c r="HF429" s="17" t="str">
        <f t="shared" si="129"/>
        <v>OK</v>
      </c>
      <c r="HH429" s="9" t="s">
        <v>247</v>
      </c>
      <c r="HM429" s="21"/>
      <c r="HN429" s="17" t="str">
        <f t="shared" si="130"/>
        <v>OK</v>
      </c>
      <c r="HQ429" s="11" t="s">
        <v>135</v>
      </c>
      <c r="HY429" s="19" t="str">
        <f t="shared" si="131"/>
        <v>OK</v>
      </c>
      <c r="HZ429" s="9" t="s">
        <v>135</v>
      </c>
      <c r="IE429" s="11" t="s">
        <v>134</v>
      </c>
      <c r="IF429" s="23">
        <v>41863</v>
      </c>
      <c r="IG429" s="23">
        <v>41863</v>
      </c>
      <c r="IH429" s="23"/>
      <c r="II429" s="23">
        <v>41941</v>
      </c>
      <c r="IJ429" s="23">
        <v>41990</v>
      </c>
      <c r="IK429" s="23">
        <v>42025</v>
      </c>
    </row>
    <row r="430" spans="1:245" x14ac:dyDescent="0.25">
      <c r="A430" s="8" t="s">
        <v>1640</v>
      </c>
      <c r="B430" s="9" t="s">
        <v>79</v>
      </c>
      <c r="C430" s="55">
        <v>2800308</v>
      </c>
      <c r="D430" s="9" t="s">
        <v>1674</v>
      </c>
      <c r="E430" s="10" t="s">
        <v>85</v>
      </c>
      <c r="AH430" s="33">
        <f t="shared" si="121"/>
        <v>1</v>
      </c>
      <c r="AI430" s="11" t="s">
        <v>113</v>
      </c>
      <c r="AJ430" s="9" t="s">
        <v>86</v>
      </c>
      <c r="AO430" s="11" t="s">
        <v>1696</v>
      </c>
      <c r="AP430" s="9" t="s">
        <v>83</v>
      </c>
      <c r="AQ430" s="11" t="s">
        <v>97</v>
      </c>
      <c r="AR430" s="9" t="s">
        <v>648</v>
      </c>
      <c r="AS430" s="11" t="s">
        <v>1697</v>
      </c>
      <c r="BM430" s="34">
        <f t="shared" si="122"/>
        <v>2</v>
      </c>
      <c r="BN430" s="9" t="s">
        <v>104</v>
      </c>
      <c r="BO430" s="11" t="s">
        <v>113</v>
      </c>
      <c r="BP430" s="9" t="s">
        <v>119</v>
      </c>
      <c r="BQ430" s="11" t="s">
        <v>135</v>
      </c>
      <c r="BR430" s="9" t="s">
        <v>135</v>
      </c>
      <c r="CC430" s="11" t="s">
        <v>145</v>
      </c>
      <c r="CD430" s="9" t="s">
        <v>135</v>
      </c>
      <c r="CE430" s="20"/>
      <c r="CF430" s="16">
        <f t="shared" si="123"/>
        <v>0</v>
      </c>
      <c r="CG430" s="20"/>
      <c r="CH430" s="16">
        <f t="shared" si="124"/>
        <v>0</v>
      </c>
      <c r="CI430" s="20"/>
      <c r="CJ430" s="16">
        <f t="shared" si="125"/>
        <v>0</v>
      </c>
      <c r="CK430" s="11" t="s">
        <v>1698</v>
      </c>
      <c r="CL430" s="9" t="s">
        <v>336</v>
      </c>
      <c r="CT430" s="12"/>
      <c r="CW430" s="67"/>
      <c r="DC430" s="11" t="s">
        <v>334</v>
      </c>
      <c r="DD430" s="9" t="s">
        <v>193</v>
      </c>
      <c r="DH430" s="9" t="s">
        <v>227</v>
      </c>
      <c r="DI430" s="11" t="s">
        <v>134</v>
      </c>
      <c r="DJ430" s="9" t="s">
        <v>162</v>
      </c>
      <c r="DL430" s="9" t="s">
        <v>1696</v>
      </c>
      <c r="DM430" s="11" t="s">
        <v>113</v>
      </c>
      <c r="DO430" s="11" t="s">
        <v>135</v>
      </c>
      <c r="DP430" s="12"/>
      <c r="DQ430" s="35" t="str">
        <f t="shared" si="126"/>
        <v>OK</v>
      </c>
      <c r="DR430" s="9" t="s">
        <v>173</v>
      </c>
      <c r="DT430" s="9" t="s">
        <v>190</v>
      </c>
      <c r="DZ430" s="9" t="s">
        <v>134</v>
      </c>
      <c r="EA430" s="11" t="s">
        <v>161</v>
      </c>
      <c r="EE430" s="21"/>
      <c r="EG430" s="11" t="s">
        <v>447</v>
      </c>
      <c r="EL430" s="12"/>
      <c r="EO430" s="11" t="s">
        <v>135</v>
      </c>
      <c r="EW430" s="11" t="s">
        <v>269</v>
      </c>
      <c r="EX430" s="9" t="s">
        <v>1696</v>
      </c>
      <c r="EY430" s="11" t="s">
        <v>361</v>
      </c>
      <c r="EZ430" s="9" t="s">
        <v>113</v>
      </c>
      <c r="FA430" s="11" t="s">
        <v>361</v>
      </c>
      <c r="FB430" s="9" t="s">
        <v>1674</v>
      </c>
      <c r="FC430" s="11" t="s">
        <v>360</v>
      </c>
      <c r="FR430" s="16" t="str">
        <f t="shared" si="127"/>
        <v>SE</v>
      </c>
      <c r="FS430" s="11" t="s">
        <v>1672</v>
      </c>
      <c r="FT430" s="9" t="s">
        <v>276</v>
      </c>
      <c r="FU430" s="11" t="s">
        <v>276</v>
      </c>
      <c r="FV430" s="9" t="s">
        <v>193</v>
      </c>
      <c r="GD430" s="9" t="s">
        <v>209</v>
      </c>
      <c r="GE430" s="11" t="s">
        <v>193</v>
      </c>
      <c r="GF430" s="9"/>
      <c r="GH430" s="9"/>
      <c r="GI430" s="11" t="s">
        <v>134</v>
      </c>
      <c r="GJ430" s="9" t="s">
        <v>162</v>
      </c>
      <c r="GL430" s="9" t="s">
        <v>1696</v>
      </c>
      <c r="GO430" s="11" t="s">
        <v>135</v>
      </c>
      <c r="GP430" s="12"/>
      <c r="GQ430" s="22" t="str">
        <f t="shared" si="128"/>
        <v>OK</v>
      </c>
      <c r="GR430" s="9" t="s">
        <v>173</v>
      </c>
      <c r="GT430" s="9" t="s">
        <v>190</v>
      </c>
      <c r="GZ430" s="9" t="s">
        <v>135</v>
      </c>
      <c r="HE430" s="21"/>
      <c r="HF430" s="17" t="str">
        <f t="shared" si="129"/>
        <v>OK</v>
      </c>
      <c r="HM430" s="21"/>
      <c r="HN430" s="17" t="str">
        <f t="shared" si="130"/>
        <v>OK</v>
      </c>
      <c r="HQ430" s="11" t="s">
        <v>135</v>
      </c>
      <c r="HY430" s="19" t="str">
        <f t="shared" si="131"/>
        <v>OK</v>
      </c>
      <c r="HZ430" s="9" t="s">
        <v>135</v>
      </c>
      <c r="IE430" s="11" t="s">
        <v>134</v>
      </c>
      <c r="IF430" s="23">
        <v>41863</v>
      </c>
      <c r="IG430" s="23">
        <v>41863</v>
      </c>
      <c r="IH430" s="23"/>
      <c r="II430" s="23">
        <v>41873</v>
      </c>
      <c r="IJ430" s="23">
        <v>41907</v>
      </c>
      <c r="IK430" s="23">
        <v>41914</v>
      </c>
    </row>
    <row r="431" spans="1:245" x14ac:dyDescent="0.25">
      <c r="A431" s="8" t="s">
        <v>1641</v>
      </c>
      <c r="B431" s="9" t="s">
        <v>79</v>
      </c>
      <c r="C431" s="55">
        <v>2800308</v>
      </c>
      <c r="D431" s="9" t="s">
        <v>1692</v>
      </c>
      <c r="E431" s="10" t="s">
        <v>83</v>
      </c>
      <c r="F431" s="9" t="s">
        <v>95</v>
      </c>
      <c r="G431" s="10" t="s">
        <v>646</v>
      </c>
      <c r="H431" s="9" t="s">
        <v>1674</v>
      </c>
      <c r="AH431" s="33">
        <f t="shared" si="121"/>
        <v>1</v>
      </c>
      <c r="AI431" s="11" t="s">
        <v>113</v>
      </c>
      <c r="AJ431" s="9" t="s">
        <v>86</v>
      </c>
      <c r="AO431" s="11" t="s">
        <v>1700</v>
      </c>
      <c r="AP431" s="9" t="s">
        <v>90</v>
      </c>
      <c r="BM431" s="34">
        <f t="shared" si="122"/>
        <v>2</v>
      </c>
      <c r="BN431" s="9" t="s">
        <v>104</v>
      </c>
      <c r="BO431" s="11" t="s">
        <v>113</v>
      </c>
      <c r="BP431" s="9" t="s">
        <v>387</v>
      </c>
      <c r="BQ431" s="11" t="s">
        <v>135</v>
      </c>
      <c r="BR431" s="9" t="s">
        <v>135</v>
      </c>
      <c r="CC431" s="11" t="s">
        <v>145</v>
      </c>
      <c r="CD431" s="9" t="s">
        <v>135</v>
      </c>
      <c r="CE431" s="20"/>
      <c r="CF431" s="16">
        <f t="shared" si="123"/>
        <v>0</v>
      </c>
      <c r="CG431" s="20"/>
      <c r="CH431" s="16">
        <f t="shared" si="124"/>
        <v>0</v>
      </c>
      <c r="CI431" s="20"/>
      <c r="CJ431" s="16">
        <f t="shared" si="125"/>
        <v>0</v>
      </c>
      <c r="CK431" s="11" t="s">
        <v>1699</v>
      </c>
      <c r="CL431" s="9" t="s">
        <v>336</v>
      </c>
      <c r="CT431" s="12"/>
      <c r="CW431" s="67"/>
      <c r="DC431" s="11" t="s">
        <v>334</v>
      </c>
      <c r="DD431" s="9" t="s">
        <v>193</v>
      </c>
      <c r="DH431" s="9" t="s">
        <v>227</v>
      </c>
      <c r="DI431" s="11" t="s">
        <v>134</v>
      </c>
      <c r="DJ431" s="9" t="s">
        <v>161</v>
      </c>
      <c r="DP431" s="12"/>
      <c r="DQ431" s="35" t="str">
        <f t="shared" si="126"/>
        <v>OK</v>
      </c>
      <c r="DR431" s="9" t="s">
        <v>173</v>
      </c>
      <c r="DW431" s="11" t="s">
        <v>190</v>
      </c>
      <c r="DZ431" s="9" t="s">
        <v>135</v>
      </c>
      <c r="EE431" s="21"/>
      <c r="EL431" s="12"/>
      <c r="EO431" s="11" t="s">
        <v>135</v>
      </c>
      <c r="EW431" s="11" t="s">
        <v>269</v>
      </c>
      <c r="EX431" s="9" t="s">
        <v>1692</v>
      </c>
      <c r="EY431" s="11" t="s">
        <v>361</v>
      </c>
      <c r="EZ431" s="9" t="s">
        <v>113</v>
      </c>
      <c r="FA431" s="11" t="s">
        <v>360</v>
      </c>
      <c r="FB431" s="9" t="s">
        <v>1700</v>
      </c>
      <c r="FC431" s="11" t="s">
        <v>360</v>
      </c>
      <c r="FR431" s="16" t="str">
        <f t="shared" si="127"/>
        <v>SE</v>
      </c>
      <c r="FS431" s="11" t="s">
        <v>1684</v>
      </c>
      <c r="FT431" s="9" t="s">
        <v>276</v>
      </c>
      <c r="FU431" s="11" t="s">
        <v>276</v>
      </c>
      <c r="FV431" s="9" t="s">
        <v>193</v>
      </c>
      <c r="GD431" s="9" t="s">
        <v>209</v>
      </c>
      <c r="GE431" s="11" t="s">
        <v>193</v>
      </c>
      <c r="GF431" s="9"/>
      <c r="GH431" s="9"/>
      <c r="GI431" s="11" t="s">
        <v>134</v>
      </c>
      <c r="GJ431" s="9" t="s">
        <v>161</v>
      </c>
      <c r="GP431" s="12"/>
      <c r="GQ431" s="22" t="str">
        <f t="shared" si="128"/>
        <v>OK</v>
      </c>
      <c r="GR431" s="9" t="s">
        <v>173</v>
      </c>
      <c r="GW431" s="11" t="s">
        <v>190</v>
      </c>
      <c r="GZ431" s="9" t="s">
        <v>135</v>
      </c>
      <c r="HE431" s="21"/>
      <c r="HF431" s="17" t="str">
        <f t="shared" si="129"/>
        <v>OK</v>
      </c>
      <c r="HM431" s="21"/>
      <c r="HN431" s="17" t="str">
        <f t="shared" si="130"/>
        <v>OK</v>
      </c>
      <c r="HQ431" s="11" t="s">
        <v>135</v>
      </c>
      <c r="HY431" s="19" t="str">
        <f t="shared" si="131"/>
        <v>OK</v>
      </c>
      <c r="HZ431" s="9" t="s">
        <v>135</v>
      </c>
      <c r="IE431" s="11" t="s">
        <v>134</v>
      </c>
      <c r="IF431" s="23">
        <v>41864</v>
      </c>
      <c r="IG431" s="23">
        <v>41864</v>
      </c>
      <c r="IH431" s="23"/>
      <c r="II431" s="23">
        <v>41890</v>
      </c>
      <c r="IJ431" s="23">
        <v>41915</v>
      </c>
      <c r="IK431" s="23">
        <v>41923</v>
      </c>
    </row>
    <row r="432" spans="1:245" x14ac:dyDescent="0.25">
      <c r="A432" s="8" t="s">
        <v>1642</v>
      </c>
      <c r="B432" s="9" t="s">
        <v>79</v>
      </c>
      <c r="C432" s="55">
        <v>2800308</v>
      </c>
      <c r="D432" s="9" t="s">
        <v>1674</v>
      </c>
      <c r="E432" s="10" t="s">
        <v>85</v>
      </c>
      <c r="AH432" s="33">
        <f t="shared" si="121"/>
        <v>1</v>
      </c>
      <c r="AI432" s="11" t="s">
        <v>113</v>
      </c>
      <c r="AJ432" s="9" t="s">
        <v>86</v>
      </c>
      <c r="AO432" s="11" t="s">
        <v>1700</v>
      </c>
      <c r="AP432" s="9" t="s">
        <v>90</v>
      </c>
      <c r="BM432" s="34">
        <f t="shared" si="122"/>
        <v>2</v>
      </c>
      <c r="BN432" s="9" t="s">
        <v>104</v>
      </c>
      <c r="BO432" s="11" t="s">
        <v>113</v>
      </c>
      <c r="BP432" s="9" t="s">
        <v>387</v>
      </c>
      <c r="BQ432" s="11" t="s">
        <v>135</v>
      </c>
      <c r="BR432" s="9" t="s">
        <v>135</v>
      </c>
      <c r="CC432" s="11" t="s">
        <v>145</v>
      </c>
      <c r="CD432" s="9" t="s">
        <v>134</v>
      </c>
      <c r="CE432" s="8" t="s">
        <v>1643</v>
      </c>
      <c r="CF432" s="16" t="str">
        <f t="shared" si="123"/>
        <v>Representação</v>
      </c>
      <c r="CG432" s="20"/>
      <c r="CH432" s="16">
        <f t="shared" si="124"/>
        <v>0</v>
      </c>
      <c r="CI432" s="20"/>
      <c r="CJ432" s="16">
        <f t="shared" si="125"/>
        <v>0</v>
      </c>
      <c r="CK432" s="11" t="s">
        <v>1701</v>
      </c>
      <c r="CL432" s="9" t="s">
        <v>336</v>
      </c>
      <c r="CT432" s="12"/>
      <c r="CW432" s="67"/>
      <c r="DC432" s="11" t="s">
        <v>334</v>
      </c>
      <c r="DD432" s="9" t="s">
        <v>193</v>
      </c>
      <c r="DH432" s="9" t="s">
        <v>227</v>
      </c>
      <c r="DI432" s="11" t="s">
        <v>134</v>
      </c>
      <c r="DJ432" s="9" t="s">
        <v>160</v>
      </c>
      <c r="DL432" s="9" t="s">
        <v>1700</v>
      </c>
      <c r="DM432" s="11" t="s">
        <v>113</v>
      </c>
      <c r="DO432" s="11" t="s">
        <v>135</v>
      </c>
      <c r="DP432" s="12"/>
      <c r="DQ432" s="35" t="str">
        <f t="shared" si="126"/>
        <v>OK</v>
      </c>
      <c r="DR432" s="9" t="s">
        <v>173</v>
      </c>
      <c r="DT432" s="9" t="s">
        <v>190</v>
      </c>
      <c r="DZ432" s="9" t="s">
        <v>134</v>
      </c>
      <c r="EA432" s="11" t="s">
        <v>160</v>
      </c>
      <c r="EB432" s="9" t="s">
        <v>1700</v>
      </c>
      <c r="EE432" s="21">
        <v>10000</v>
      </c>
      <c r="EF432" s="9" t="s">
        <v>190</v>
      </c>
      <c r="EL432" s="12"/>
      <c r="EO432" s="11" t="s">
        <v>134</v>
      </c>
      <c r="EP432" s="9" t="s">
        <v>160</v>
      </c>
      <c r="EQ432" s="11" t="s">
        <v>1700</v>
      </c>
      <c r="ET432" s="9" t="s">
        <v>135</v>
      </c>
      <c r="EW432" s="11" t="s">
        <v>269</v>
      </c>
      <c r="EX432" s="9" t="s">
        <v>1700</v>
      </c>
      <c r="EY432" s="11" t="s">
        <v>361</v>
      </c>
      <c r="EZ432" s="9" t="s">
        <v>1674</v>
      </c>
      <c r="FA432" s="11" t="s">
        <v>360</v>
      </c>
      <c r="FR432" s="16" t="str">
        <f t="shared" si="127"/>
        <v>SE</v>
      </c>
      <c r="FS432" s="11" t="s">
        <v>1672</v>
      </c>
      <c r="FT432" s="9" t="s">
        <v>276</v>
      </c>
      <c r="FU432" s="11" t="s">
        <v>276</v>
      </c>
      <c r="FV432" s="9" t="s">
        <v>193</v>
      </c>
      <c r="GD432" s="9" t="s">
        <v>1534</v>
      </c>
      <c r="GE432" s="11" t="s">
        <v>193</v>
      </c>
      <c r="GF432" s="9"/>
      <c r="GH432" s="9"/>
      <c r="GI432" s="11" t="s">
        <v>134</v>
      </c>
      <c r="GJ432" s="9" t="s">
        <v>160</v>
      </c>
      <c r="GL432" s="9" t="s">
        <v>1700</v>
      </c>
      <c r="GM432" s="11" t="s">
        <v>113</v>
      </c>
      <c r="GO432" s="11" t="s">
        <v>135</v>
      </c>
      <c r="GP432" s="12"/>
      <c r="GQ432" s="22" t="str">
        <f t="shared" si="128"/>
        <v>OK</v>
      </c>
      <c r="GR432" s="9" t="s">
        <v>173</v>
      </c>
      <c r="GT432" s="9" t="s">
        <v>190</v>
      </c>
      <c r="GZ432" s="9" t="s">
        <v>134</v>
      </c>
      <c r="HA432" s="11" t="s">
        <v>160</v>
      </c>
      <c r="HB432" s="9" t="s">
        <v>1700</v>
      </c>
      <c r="HE432" s="21">
        <v>5000</v>
      </c>
      <c r="HF432" s="17" t="str">
        <f t="shared" si="129"/>
        <v>REVER</v>
      </c>
      <c r="HG432" s="11" t="s">
        <v>190</v>
      </c>
      <c r="HM432" s="21"/>
      <c r="HN432" s="17" t="str">
        <f t="shared" si="130"/>
        <v>OK</v>
      </c>
      <c r="HQ432" s="11" t="s">
        <v>134</v>
      </c>
      <c r="HR432" s="9" t="s">
        <v>160</v>
      </c>
      <c r="HS432" s="11" t="s">
        <v>1700</v>
      </c>
      <c r="HV432" s="9" t="s">
        <v>135</v>
      </c>
      <c r="HY432" s="19" t="str">
        <f t="shared" si="131"/>
        <v>REVER</v>
      </c>
      <c r="HZ432" s="9" t="s">
        <v>135</v>
      </c>
      <c r="IE432" s="11" t="s">
        <v>134</v>
      </c>
      <c r="IF432" s="23">
        <v>41864</v>
      </c>
      <c r="IG432" s="23">
        <v>41864</v>
      </c>
      <c r="IH432" s="23"/>
      <c r="II432" s="23">
        <v>41883</v>
      </c>
      <c r="IJ432" s="23">
        <v>41915</v>
      </c>
      <c r="IK432" s="23">
        <v>41923</v>
      </c>
    </row>
    <row r="433" spans="1:245" x14ac:dyDescent="0.25">
      <c r="A433" s="8" t="s">
        <v>1643</v>
      </c>
      <c r="B433" s="9" t="s">
        <v>79</v>
      </c>
      <c r="C433" s="55">
        <v>2800308</v>
      </c>
      <c r="D433" s="9" t="s">
        <v>1669</v>
      </c>
      <c r="E433" s="10" t="s">
        <v>83</v>
      </c>
      <c r="F433" s="9" t="s">
        <v>98</v>
      </c>
      <c r="G433" s="10" t="s">
        <v>72</v>
      </c>
      <c r="H433" s="9" t="s">
        <v>1670</v>
      </c>
      <c r="AH433" s="33">
        <f t="shared" si="121"/>
        <v>1</v>
      </c>
      <c r="AI433" s="11" t="s">
        <v>113</v>
      </c>
      <c r="AJ433" s="9" t="s">
        <v>86</v>
      </c>
      <c r="AO433" s="11" t="s">
        <v>1700</v>
      </c>
      <c r="AP433" s="9" t="s">
        <v>90</v>
      </c>
      <c r="BM433" s="34">
        <f t="shared" si="122"/>
        <v>2</v>
      </c>
      <c r="BN433" s="9" t="s">
        <v>104</v>
      </c>
      <c r="BO433" s="11" t="s">
        <v>113</v>
      </c>
      <c r="BP433" s="9" t="s">
        <v>387</v>
      </c>
      <c r="BQ433" s="11" t="s">
        <v>1145</v>
      </c>
      <c r="BR433" s="9" t="s">
        <v>135</v>
      </c>
      <c r="CC433" s="11" t="s">
        <v>145</v>
      </c>
      <c r="CD433" s="9" t="s">
        <v>134</v>
      </c>
      <c r="CE433" s="8" t="s">
        <v>1642</v>
      </c>
      <c r="CF433" s="16" t="str">
        <f t="shared" si="123"/>
        <v>Representação</v>
      </c>
      <c r="CG433" s="20"/>
      <c r="CH433" s="16">
        <f t="shared" si="124"/>
        <v>0</v>
      </c>
      <c r="CI433" s="20"/>
      <c r="CJ433" s="16">
        <f t="shared" si="125"/>
        <v>0</v>
      </c>
      <c r="CK433" s="11" t="s">
        <v>1702</v>
      </c>
      <c r="CL433" s="9" t="s">
        <v>336</v>
      </c>
      <c r="CT433" s="12"/>
      <c r="CW433" s="67"/>
      <c r="DC433" s="11" t="s">
        <v>334</v>
      </c>
      <c r="DD433" s="9" t="s">
        <v>193</v>
      </c>
      <c r="DH433" s="9" t="s">
        <v>227</v>
      </c>
      <c r="DI433" s="11" t="s">
        <v>134</v>
      </c>
      <c r="DJ433" s="9" t="s">
        <v>160</v>
      </c>
      <c r="DL433" s="9" t="s">
        <v>1700</v>
      </c>
      <c r="DM433" s="11" t="s">
        <v>113</v>
      </c>
      <c r="DO433" s="11" t="s">
        <v>135</v>
      </c>
      <c r="DP433" s="12"/>
      <c r="DQ433" s="35" t="str">
        <f t="shared" si="126"/>
        <v>OK</v>
      </c>
      <c r="DR433" s="9" t="s">
        <v>173</v>
      </c>
      <c r="DT433" s="9" t="s">
        <v>190</v>
      </c>
      <c r="DZ433" s="9" t="s">
        <v>134</v>
      </c>
      <c r="EA433" s="11" t="s">
        <v>160</v>
      </c>
      <c r="EB433" s="9" t="s">
        <v>1700</v>
      </c>
      <c r="EE433" s="21">
        <v>10000</v>
      </c>
      <c r="EF433" s="9" t="s">
        <v>190</v>
      </c>
      <c r="EL433" s="12"/>
      <c r="EO433" s="11" t="s">
        <v>134</v>
      </c>
      <c r="EP433" s="9" t="s">
        <v>160</v>
      </c>
      <c r="EQ433" s="11" t="s">
        <v>1700</v>
      </c>
      <c r="ET433" s="9" t="s">
        <v>135</v>
      </c>
      <c r="EW433" s="11" t="s">
        <v>269</v>
      </c>
      <c r="EX433" s="9" t="s">
        <v>1700</v>
      </c>
      <c r="EY433" s="11" t="s">
        <v>361</v>
      </c>
      <c r="EZ433" s="9" t="s">
        <v>1669</v>
      </c>
      <c r="FA433" s="11" t="s">
        <v>360</v>
      </c>
      <c r="FR433" s="16" t="str">
        <f t="shared" si="127"/>
        <v>SE</v>
      </c>
      <c r="FS433" s="11" t="s">
        <v>1672</v>
      </c>
      <c r="FT433" s="9" t="s">
        <v>276</v>
      </c>
      <c r="FU433" s="11" t="s">
        <v>276</v>
      </c>
      <c r="FV433" s="9" t="s">
        <v>193</v>
      </c>
      <c r="GD433" s="9" t="s">
        <v>1534</v>
      </c>
      <c r="GE433" s="11" t="s">
        <v>193</v>
      </c>
      <c r="GF433" s="9"/>
      <c r="GH433" s="9"/>
      <c r="GI433" s="11" t="s">
        <v>134</v>
      </c>
      <c r="GJ433" s="9" t="s">
        <v>160</v>
      </c>
      <c r="GL433" s="9" t="s">
        <v>1700</v>
      </c>
      <c r="GM433" s="11" t="s">
        <v>113</v>
      </c>
      <c r="GO433" s="11" t="s">
        <v>135</v>
      </c>
      <c r="GP433" s="12"/>
      <c r="GQ433" s="22" t="str">
        <f t="shared" si="128"/>
        <v>OK</v>
      </c>
      <c r="GR433" s="9" t="s">
        <v>173</v>
      </c>
      <c r="GT433" s="9" t="s">
        <v>190</v>
      </c>
      <c r="GZ433" s="9" t="s">
        <v>134</v>
      </c>
      <c r="HA433" s="11" t="s">
        <v>160</v>
      </c>
      <c r="HB433" s="9" t="s">
        <v>1700</v>
      </c>
      <c r="HE433" s="21">
        <v>5000</v>
      </c>
      <c r="HF433" s="17" t="str">
        <f t="shared" si="129"/>
        <v>REVER</v>
      </c>
      <c r="HG433" s="11" t="s">
        <v>190</v>
      </c>
      <c r="HM433" s="21"/>
      <c r="HN433" s="17" t="str">
        <f t="shared" si="130"/>
        <v>OK</v>
      </c>
      <c r="HQ433" s="11" t="s">
        <v>134</v>
      </c>
      <c r="HR433" s="9" t="s">
        <v>160</v>
      </c>
      <c r="HS433" s="11" t="s">
        <v>1700</v>
      </c>
      <c r="HV433" s="9" t="s">
        <v>135</v>
      </c>
      <c r="HY433" s="19" t="str">
        <f t="shared" si="131"/>
        <v>REVER</v>
      </c>
      <c r="HZ433" s="9" t="s">
        <v>135</v>
      </c>
      <c r="IE433" s="11" t="s">
        <v>134</v>
      </c>
      <c r="IF433" s="23">
        <v>41864</v>
      </c>
      <c r="IG433" s="23">
        <v>41864</v>
      </c>
      <c r="IH433" s="23"/>
      <c r="II433" s="23">
        <v>41883</v>
      </c>
      <c r="IJ433" s="23">
        <v>41915</v>
      </c>
      <c r="IK433" s="23">
        <v>41923</v>
      </c>
    </row>
    <row r="434" spans="1:245" x14ac:dyDescent="0.25">
      <c r="A434" s="8" t="s">
        <v>1644</v>
      </c>
      <c r="B434" s="9" t="s">
        <v>79</v>
      </c>
      <c r="C434" s="55">
        <v>2800308</v>
      </c>
      <c r="D434" s="9" t="s">
        <v>1669</v>
      </c>
      <c r="E434" s="10" t="s">
        <v>83</v>
      </c>
      <c r="F434" s="9" t="s">
        <v>98</v>
      </c>
      <c r="G434" s="10" t="s">
        <v>72</v>
      </c>
      <c r="H434" s="9" t="s">
        <v>1670</v>
      </c>
      <c r="AH434" s="33">
        <f t="shared" si="121"/>
        <v>1</v>
      </c>
      <c r="AI434" s="11" t="s">
        <v>113</v>
      </c>
      <c r="AJ434" s="9" t="s">
        <v>86</v>
      </c>
      <c r="AO434" s="11" t="s">
        <v>1703</v>
      </c>
      <c r="AP434" s="9" t="s">
        <v>88</v>
      </c>
      <c r="BM434" s="34">
        <f t="shared" si="122"/>
        <v>2</v>
      </c>
      <c r="BN434" s="9" t="s">
        <v>104</v>
      </c>
      <c r="BO434" s="11" t="s">
        <v>113</v>
      </c>
      <c r="BP434" s="9" t="s">
        <v>121</v>
      </c>
      <c r="BQ434" s="11" t="s">
        <v>135</v>
      </c>
      <c r="BR434" s="9" t="s">
        <v>135</v>
      </c>
      <c r="CC434" s="11" t="s">
        <v>145</v>
      </c>
      <c r="CD434" s="9" t="s">
        <v>135</v>
      </c>
      <c r="CE434" s="20"/>
      <c r="CF434" s="16">
        <f t="shared" si="123"/>
        <v>0</v>
      </c>
      <c r="CG434" s="20"/>
      <c r="CH434" s="16">
        <f t="shared" si="124"/>
        <v>0</v>
      </c>
      <c r="CI434" s="20"/>
      <c r="CJ434" s="16">
        <f t="shared" si="125"/>
        <v>0</v>
      </c>
      <c r="CK434" s="11" t="s">
        <v>1704</v>
      </c>
      <c r="CL434" s="9" t="s">
        <v>336</v>
      </c>
      <c r="CT434" s="12"/>
      <c r="CW434" s="67"/>
      <c r="DC434" s="11" t="s">
        <v>334</v>
      </c>
      <c r="DD434" s="9" t="s">
        <v>193</v>
      </c>
      <c r="DH434" s="9" t="s">
        <v>227</v>
      </c>
      <c r="DI434" s="11" t="s">
        <v>134</v>
      </c>
      <c r="DJ434" s="9" t="s">
        <v>161</v>
      </c>
      <c r="DP434" s="12"/>
      <c r="DQ434" s="35" t="str">
        <f t="shared" si="126"/>
        <v>OK</v>
      </c>
      <c r="DR434" s="9" t="s">
        <v>173</v>
      </c>
      <c r="DW434" s="11" t="s">
        <v>190</v>
      </c>
      <c r="DZ434" s="9" t="s">
        <v>135</v>
      </c>
      <c r="EE434" s="21"/>
      <c r="EL434" s="12"/>
      <c r="EO434" s="11" t="s">
        <v>135</v>
      </c>
      <c r="EW434" s="11" t="s">
        <v>269</v>
      </c>
      <c r="EX434" s="9" t="s">
        <v>1669</v>
      </c>
      <c r="EY434" s="11" t="s">
        <v>361</v>
      </c>
      <c r="EZ434" s="9" t="s">
        <v>113</v>
      </c>
      <c r="FA434" s="11" t="s">
        <v>360</v>
      </c>
      <c r="FB434" s="9" t="s">
        <v>1703</v>
      </c>
      <c r="FC434" s="11" t="s">
        <v>360</v>
      </c>
      <c r="FR434" s="16" t="str">
        <f t="shared" si="127"/>
        <v>SE</v>
      </c>
      <c r="FS434" s="11" t="s">
        <v>1672</v>
      </c>
      <c r="FT434" s="9" t="s">
        <v>276</v>
      </c>
      <c r="FU434" s="11" t="s">
        <v>276</v>
      </c>
      <c r="FV434" s="9" t="s">
        <v>193</v>
      </c>
      <c r="GD434" s="9" t="s">
        <v>209</v>
      </c>
      <c r="GE434" s="11" t="s">
        <v>193</v>
      </c>
      <c r="GF434" s="9"/>
      <c r="GH434" s="9"/>
      <c r="GI434" s="11" t="s">
        <v>134</v>
      </c>
      <c r="GJ434" s="9" t="s">
        <v>161</v>
      </c>
      <c r="GP434" s="12"/>
      <c r="GQ434" s="22" t="str">
        <f t="shared" si="128"/>
        <v>OK</v>
      </c>
      <c r="GR434" s="9" t="s">
        <v>173</v>
      </c>
      <c r="GW434" s="11" t="s">
        <v>190</v>
      </c>
      <c r="GZ434" s="9" t="s">
        <v>135</v>
      </c>
      <c r="HE434" s="21"/>
      <c r="HF434" s="17" t="str">
        <f t="shared" si="129"/>
        <v>OK</v>
      </c>
      <c r="HM434" s="21"/>
      <c r="HN434" s="17" t="str">
        <f t="shared" si="130"/>
        <v>OK</v>
      </c>
      <c r="HQ434" s="11" t="s">
        <v>135</v>
      </c>
      <c r="HY434" s="19" t="str">
        <f t="shared" si="131"/>
        <v>OK</v>
      </c>
      <c r="HZ434" s="9" t="s">
        <v>135</v>
      </c>
      <c r="IE434" s="11" t="s">
        <v>134</v>
      </c>
      <c r="IF434" s="23">
        <v>41867</v>
      </c>
      <c r="IG434" s="23">
        <v>41867</v>
      </c>
      <c r="IH434" s="23"/>
      <c r="II434" s="23">
        <v>41884</v>
      </c>
      <c r="IJ434" s="23">
        <v>41898</v>
      </c>
      <c r="IK434" s="23">
        <v>41905</v>
      </c>
    </row>
    <row r="435" spans="1:245" x14ac:dyDescent="0.25">
      <c r="A435" s="8" t="s">
        <v>1645</v>
      </c>
      <c r="B435" s="9" t="s">
        <v>79</v>
      </c>
      <c r="C435" s="55">
        <v>2800308</v>
      </c>
      <c r="D435" s="9" t="s">
        <v>1669</v>
      </c>
      <c r="E435" s="10" t="s">
        <v>83</v>
      </c>
      <c r="F435" s="9" t="s">
        <v>98</v>
      </c>
      <c r="G435" s="10" t="s">
        <v>72</v>
      </c>
      <c r="H435" s="9" t="s">
        <v>1670</v>
      </c>
      <c r="AH435" s="33">
        <f t="shared" si="121"/>
        <v>1</v>
      </c>
      <c r="AI435" s="11" t="s">
        <v>113</v>
      </c>
      <c r="AJ435" s="9" t="s">
        <v>86</v>
      </c>
      <c r="AO435" s="11" t="s">
        <v>1703</v>
      </c>
      <c r="AP435" s="9" t="s">
        <v>88</v>
      </c>
      <c r="BM435" s="34">
        <f t="shared" si="122"/>
        <v>2</v>
      </c>
      <c r="BN435" s="9" t="s">
        <v>104</v>
      </c>
      <c r="BO435" s="11" t="s">
        <v>113</v>
      </c>
      <c r="BP435" s="9" t="s">
        <v>119</v>
      </c>
      <c r="BQ435" s="11" t="s">
        <v>135</v>
      </c>
      <c r="BR435" s="9" t="s">
        <v>135</v>
      </c>
      <c r="CC435" s="11" t="s">
        <v>145</v>
      </c>
      <c r="CD435" s="9" t="s">
        <v>135</v>
      </c>
      <c r="CE435" s="20"/>
      <c r="CF435" s="16">
        <f t="shared" si="123"/>
        <v>0</v>
      </c>
      <c r="CG435" s="20"/>
      <c r="CH435" s="16">
        <f t="shared" si="124"/>
        <v>0</v>
      </c>
      <c r="CI435" s="20"/>
      <c r="CJ435" s="16">
        <f t="shared" si="125"/>
        <v>0</v>
      </c>
      <c r="CK435" s="11" t="s">
        <v>1705</v>
      </c>
      <c r="CL435" s="9" t="s">
        <v>336</v>
      </c>
      <c r="CT435" s="12"/>
      <c r="CW435" s="67"/>
      <c r="DC435" s="11" t="s">
        <v>334</v>
      </c>
      <c r="DD435" s="9" t="s">
        <v>193</v>
      </c>
      <c r="DH435" s="9" t="s">
        <v>227</v>
      </c>
      <c r="DI435" s="11" t="s">
        <v>134</v>
      </c>
      <c r="DJ435" s="9" t="s">
        <v>161</v>
      </c>
      <c r="DP435" s="12"/>
      <c r="DQ435" s="35" t="str">
        <f t="shared" si="126"/>
        <v>OK</v>
      </c>
      <c r="DR435" s="9" t="s">
        <v>173</v>
      </c>
      <c r="DW435" s="11" t="s">
        <v>190</v>
      </c>
      <c r="DZ435" s="9" t="s">
        <v>135</v>
      </c>
      <c r="EE435" s="21"/>
      <c r="EL435" s="12"/>
      <c r="EO435" s="11" t="s">
        <v>135</v>
      </c>
      <c r="EW435" s="11" t="s">
        <v>269</v>
      </c>
      <c r="EX435" s="9" t="s">
        <v>1669</v>
      </c>
      <c r="EY435" s="11" t="s">
        <v>361</v>
      </c>
      <c r="EZ435" s="9" t="s">
        <v>113</v>
      </c>
      <c r="FA435" s="11" t="s">
        <v>360</v>
      </c>
      <c r="FB435" s="9" t="s">
        <v>1703</v>
      </c>
      <c r="FC435" s="11" t="s">
        <v>360</v>
      </c>
      <c r="FR435" s="16" t="str">
        <f t="shared" si="127"/>
        <v>SE</v>
      </c>
      <c r="FS435" s="11" t="s">
        <v>1680</v>
      </c>
      <c r="FT435" s="9" t="s">
        <v>276</v>
      </c>
      <c r="FU435" s="11" t="s">
        <v>276</v>
      </c>
      <c r="FV435" s="9" t="s">
        <v>193</v>
      </c>
      <c r="GD435" s="9" t="s">
        <v>209</v>
      </c>
      <c r="GE435" s="11" t="s">
        <v>193</v>
      </c>
      <c r="GF435" s="9"/>
      <c r="GH435" s="9"/>
      <c r="GI435" s="11" t="s">
        <v>134</v>
      </c>
      <c r="GJ435" s="9" t="s">
        <v>161</v>
      </c>
      <c r="GP435" s="12"/>
      <c r="GQ435" s="22" t="str">
        <f t="shared" si="128"/>
        <v>OK</v>
      </c>
      <c r="GR435" s="9" t="s">
        <v>173</v>
      </c>
      <c r="GW435" s="11" t="s">
        <v>190</v>
      </c>
      <c r="GZ435" s="9" t="s">
        <v>135</v>
      </c>
      <c r="HE435" s="21"/>
      <c r="HF435" s="17" t="str">
        <f t="shared" si="129"/>
        <v>OK</v>
      </c>
      <c r="HM435" s="21"/>
      <c r="HN435" s="17" t="str">
        <f t="shared" si="130"/>
        <v>OK</v>
      </c>
      <c r="HQ435" s="11" t="s">
        <v>135</v>
      </c>
      <c r="HY435" s="19" t="str">
        <f t="shared" si="131"/>
        <v>OK</v>
      </c>
      <c r="HZ435" s="9" t="s">
        <v>135</v>
      </c>
      <c r="IE435" s="11" t="s">
        <v>134</v>
      </c>
      <c r="IF435" s="23">
        <v>41867</v>
      </c>
      <c r="IG435" s="23">
        <v>41867</v>
      </c>
      <c r="IH435" s="23"/>
      <c r="II435" s="23">
        <v>41884</v>
      </c>
      <c r="IJ435" s="23">
        <v>41905</v>
      </c>
      <c r="IK435" s="23">
        <v>41914</v>
      </c>
    </row>
    <row r="436" spans="1:245" x14ac:dyDescent="0.25">
      <c r="A436" s="8" t="s">
        <v>1646</v>
      </c>
      <c r="B436" s="9" t="s">
        <v>79</v>
      </c>
      <c r="C436" s="55">
        <v>2800308</v>
      </c>
      <c r="D436" s="9" t="s">
        <v>1669</v>
      </c>
      <c r="E436" s="10" t="s">
        <v>83</v>
      </c>
      <c r="F436" s="9" t="s">
        <v>98</v>
      </c>
      <c r="G436" s="10" t="s">
        <v>72</v>
      </c>
      <c r="H436" s="9" t="s">
        <v>1670</v>
      </c>
      <c r="AH436" s="33">
        <f t="shared" si="121"/>
        <v>1</v>
      </c>
      <c r="AI436" s="11" t="s">
        <v>113</v>
      </c>
      <c r="AJ436" s="9" t="s">
        <v>86</v>
      </c>
      <c r="AO436" s="11" t="s">
        <v>1700</v>
      </c>
      <c r="AP436" s="9" t="s">
        <v>90</v>
      </c>
      <c r="BM436" s="34">
        <f t="shared" si="122"/>
        <v>2</v>
      </c>
      <c r="BN436" s="9" t="s">
        <v>104</v>
      </c>
      <c r="BO436" s="11" t="s">
        <v>113</v>
      </c>
      <c r="BP436" s="9" t="s">
        <v>121</v>
      </c>
      <c r="BQ436" s="11" t="s">
        <v>135</v>
      </c>
      <c r="BR436" s="9" t="s">
        <v>135</v>
      </c>
      <c r="CC436" s="11" t="s">
        <v>145</v>
      </c>
      <c r="CD436" s="9" t="s">
        <v>135</v>
      </c>
      <c r="CE436" s="20"/>
      <c r="CF436" s="16">
        <f t="shared" si="123"/>
        <v>0</v>
      </c>
      <c r="CG436" s="20"/>
      <c r="CH436" s="16">
        <f t="shared" si="124"/>
        <v>0</v>
      </c>
      <c r="CI436" s="20"/>
      <c r="CJ436" s="16">
        <f t="shared" si="125"/>
        <v>0</v>
      </c>
      <c r="CK436" s="11" t="s">
        <v>1706</v>
      </c>
      <c r="CL436" s="9" t="s">
        <v>336</v>
      </c>
      <c r="CT436" s="12"/>
      <c r="CW436" s="67"/>
      <c r="DC436" s="11" t="s">
        <v>334</v>
      </c>
      <c r="DD436" s="9" t="s">
        <v>193</v>
      </c>
      <c r="DH436" s="9" t="s">
        <v>227</v>
      </c>
      <c r="DI436" s="11" t="s">
        <v>134</v>
      </c>
      <c r="DJ436" s="9" t="s">
        <v>160</v>
      </c>
      <c r="DL436" s="9" t="s">
        <v>1700</v>
      </c>
      <c r="DM436" s="11" t="s">
        <v>113</v>
      </c>
      <c r="DO436" s="11" t="s">
        <v>135</v>
      </c>
      <c r="DP436" s="12"/>
      <c r="DQ436" s="35" t="str">
        <f t="shared" si="126"/>
        <v>OK</v>
      </c>
      <c r="DR436" s="9" t="s">
        <v>173</v>
      </c>
      <c r="DT436" s="9" t="s">
        <v>190</v>
      </c>
      <c r="DZ436" s="9" t="s">
        <v>134</v>
      </c>
      <c r="EA436" s="11" t="s">
        <v>161</v>
      </c>
      <c r="EE436" s="21"/>
      <c r="EG436" s="11" t="s">
        <v>190</v>
      </c>
      <c r="EL436" s="12"/>
      <c r="EO436" s="11" t="s">
        <v>135</v>
      </c>
      <c r="EW436" s="11" t="s">
        <v>272</v>
      </c>
      <c r="EX436" s="9" t="s">
        <v>113</v>
      </c>
      <c r="EY436" s="11" t="s">
        <v>361</v>
      </c>
      <c r="EZ436" s="9" t="s">
        <v>1669</v>
      </c>
      <c r="FA436" s="11" t="s">
        <v>360</v>
      </c>
      <c r="FR436" s="16" t="str">
        <f t="shared" si="127"/>
        <v>SE</v>
      </c>
      <c r="FS436" s="11" t="s">
        <v>1707</v>
      </c>
      <c r="FT436" s="9" t="s">
        <v>276</v>
      </c>
      <c r="FU436" s="11" t="s">
        <v>276</v>
      </c>
      <c r="FV436" s="9" t="s">
        <v>193</v>
      </c>
      <c r="GD436" s="9" t="s">
        <v>209</v>
      </c>
      <c r="GE436" s="11" t="s">
        <v>193</v>
      </c>
      <c r="GF436" s="9"/>
      <c r="GH436" s="9"/>
      <c r="GI436" s="11" t="s">
        <v>134</v>
      </c>
      <c r="GJ436" s="9" t="s">
        <v>160</v>
      </c>
      <c r="GL436" s="9" t="s">
        <v>1700</v>
      </c>
      <c r="GM436" s="11" t="s">
        <v>113</v>
      </c>
      <c r="GO436" s="11" t="s">
        <v>135</v>
      </c>
      <c r="GP436" s="12"/>
      <c r="GQ436" s="22" t="str">
        <f t="shared" si="128"/>
        <v>OK</v>
      </c>
      <c r="GR436" s="9" t="s">
        <v>173</v>
      </c>
      <c r="GT436" s="9" t="s">
        <v>190</v>
      </c>
      <c r="GZ436" s="9" t="s">
        <v>135</v>
      </c>
      <c r="HE436" s="21"/>
      <c r="HF436" s="17" t="str">
        <f t="shared" si="129"/>
        <v>OK</v>
      </c>
      <c r="HM436" s="21"/>
      <c r="HN436" s="17" t="str">
        <f t="shared" si="130"/>
        <v>OK</v>
      </c>
      <c r="HQ436" s="11" t="s">
        <v>135</v>
      </c>
      <c r="HY436" s="19" t="str">
        <f t="shared" si="131"/>
        <v>OK</v>
      </c>
      <c r="HZ436" s="9" t="s">
        <v>134</v>
      </c>
      <c r="IA436" s="11" t="s">
        <v>269</v>
      </c>
      <c r="ID436" s="9" t="s">
        <v>209</v>
      </c>
      <c r="IE436" s="11" t="s">
        <v>134</v>
      </c>
      <c r="IF436" s="23">
        <v>41867</v>
      </c>
      <c r="IG436" s="23">
        <v>41867</v>
      </c>
      <c r="IH436" s="23"/>
      <c r="II436" s="23">
        <v>41950</v>
      </c>
      <c r="IJ436" s="23">
        <v>42032</v>
      </c>
      <c r="IK436" s="23">
        <v>42226</v>
      </c>
    </row>
    <row r="437" spans="1:245" x14ac:dyDescent="0.25">
      <c r="A437" s="8" t="s">
        <v>1647</v>
      </c>
      <c r="B437" s="9" t="s">
        <v>79</v>
      </c>
      <c r="C437" s="55">
        <v>2800308</v>
      </c>
      <c r="D437" s="9" t="s">
        <v>1669</v>
      </c>
      <c r="E437" s="10" t="s">
        <v>83</v>
      </c>
      <c r="F437" s="9" t="s">
        <v>98</v>
      </c>
      <c r="G437" s="10" t="s">
        <v>72</v>
      </c>
      <c r="H437" s="9" t="s">
        <v>1670</v>
      </c>
      <c r="AH437" s="33">
        <f t="shared" si="121"/>
        <v>1</v>
      </c>
      <c r="AI437" s="11" t="s">
        <v>113</v>
      </c>
      <c r="AJ437" s="9" t="s">
        <v>86</v>
      </c>
      <c r="AO437" s="11" t="s">
        <v>1708</v>
      </c>
      <c r="AP437" s="9" t="s">
        <v>90</v>
      </c>
      <c r="BM437" s="34">
        <f t="shared" si="122"/>
        <v>2</v>
      </c>
      <c r="BN437" s="9" t="s">
        <v>104</v>
      </c>
      <c r="BO437" s="11" t="s">
        <v>113</v>
      </c>
      <c r="BP437" s="9" t="s">
        <v>387</v>
      </c>
      <c r="BQ437" s="11" t="s">
        <v>135</v>
      </c>
      <c r="BR437" s="9" t="s">
        <v>135</v>
      </c>
      <c r="CC437" s="11" t="s">
        <v>145</v>
      </c>
      <c r="CD437" s="9" t="s">
        <v>135</v>
      </c>
      <c r="CE437" s="20"/>
      <c r="CF437" s="16">
        <f t="shared" si="123"/>
        <v>0</v>
      </c>
      <c r="CG437" s="20"/>
      <c r="CH437" s="16">
        <f t="shared" si="124"/>
        <v>0</v>
      </c>
      <c r="CI437" s="20"/>
      <c r="CJ437" s="16">
        <f t="shared" si="125"/>
        <v>0</v>
      </c>
      <c r="CK437" s="11" t="s">
        <v>1709</v>
      </c>
      <c r="CL437" s="9" t="s">
        <v>336</v>
      </c>
      <c r="CT437" s="12"/>
      <c r="CW437" s="67"/>
      <c r="DC437" s="11" t="s">
        <v>336</v>
      </c>
      <c r="DP437" s="12"/>
      <c r="DQ437" s="35" t="str">
        <f t="shared" si="126"/>
        <v>OK</v>
      </c>
      <c r="EE437" s="21"/>
      <c r="EL437" s="12"/>
      <c r="EW437" s="11" t="s">
        <v>2073</v>
      </c>
      <c r="FR437" s="16" t="str">
        <f t="shared" si="127"/>
        <v>SE</v>
      </c>
      <c r="FS437" s="11" t="s">
        <v>1680</v>
      </c>
      <c r="FT437" s="9" t="s">
        <v>276</v>
      </c>
      <c r="FU437" s="11" t="s">
        <v>276</v>
      </c>
      <c r="FV437" s="9" t="s">
        <v>193</v>
      </c>
      <c r="GD437" s="9" t="s">
        <v>227</v>
      </c>
      <c r="GE437" s="11" t="s">
        <v>193</v>
      </c>
      <c r="GF437" s="9"/>
      <c r="GH437" s="9"/>
      <c r="GI437" s="11" t="s">
        <v>134</v>
      </c>
      <c r="GJ437" s="9" t="s">
        <v>161</v>
      </c>
      <c r="GP437" s="12"/>
      <c r="GQ437" s="22" t="str">
        <f t="shared" si="128"/>
        <v>OK</v>
      </c>
      <c r="GR437" s="9" t="s">
        <v>173</v>
      </c>
      <c r="GW437" s="11" t="s">
        <v>190</v>
      </c>
      <c r="GZ437" s="9" t="s">
        <v>135</v>
      </c>
      <c r="HE437" s="21"/>
      <c r="HF437" s="17" t="str">
        <f t="shared" si="129"/>
        <v>OK</v>
      </c>
      <c r="HM437" s="21"/>
      <c r="HN437" s="17" t="str">
        <f t="shared" si="130"/>
        <v>OK</v>
      </c>
      <c r="HQ437" s="11" t="s">
        <v>135</v>
      </c>
      <c r="HY437" s="19" t="str">
        <f t="shared" si="131"/>
        <v>OK</v>
      </c>
      <c r="HZ437" s="9" t="s">
        <v>135</v>
      </c>
      <c r="IE437" s="11" t="s">
        <v>134</v>
      </c>
      <c r="IF437" s="23">
        <v>41867</v>
      </c>
      <c r="IG437" s="23">
        <v>41867</v>
      </c>
      <c r="IH437" s="23"/>
      <c r="II437" s="23"/>
      <c r="IJ437" s="23">
        <v>41934</v>
      </c>
      <c r="IK437" s="23">
        <v>41950</v>
      </c>
    </row>
    <row r="438" spans="1:245" x14ac:dyDescent="0.25">
      <c r="A438" s="8" t="s">
        <v>1648</v>
      </c>
      <c r="B438" s="9" t="s">
        <v>79</v>
      </c>
      <c r="C438" s="55">
        <v>2800308</v>
      </c>
      <c r="D438" s="9" t="s">
        <v>1669</v>
      </c>
      <c r="E438" s="10" t="s">
        <v>83</v>
      </c>
      <c r="F438" s="9" t="s">
        <v>98</v>
      </c>
      <c r="G438" s="10" t="s">
        <v>72</v>
      </c>
      <c r="H438" s="9" t="s">
        <v>1670</v>
      </c>
      <c r="AH438" s="33">
        <f t="shared" si="121"/>
        <v>1</v>
      </c>
      <c r="AI438" s="11" t="s">
        <v>113</v>
      </c>
      <c r="AJ438" s="9" t="s">
        <v>86</v>
      </c>
      <c r="AO438" s="11" t="s">
        <v>1708</v>
      </c>
      <c r="AP438" s="9" t="s">
        <v>90</v>
      </c>
      <c r="BM438" s="34">
        <f t="shared" si="122"/>
        <v>2</v>
      </c>
      <c r="BN438" s="9" t="s">
        <v>104</v>
      </c>
      <c r="BO438" s="11" t="s">
        <v>113</v>
      </c>
      <c r="BP438" s="9" t="s">
        <v>121</v>
      </c>
      <c r="BQ438" s="11" t="s">
        <v>135</v>
      </c>
      <c r="BR438" s="9" t="s">
        <v>135</v>
      </c>
      <c r="CC438" s="11" t="s">
        <v>145</v>
      </c>
      <c r="CD438" s="9" t="s">
        <v>135</v>
      </c>
      <c r="CE438" s="20"/>
      <c r="CF438" s="16">
        <f t="shared" si="123"/>
        <v>0</v>
      </c>
      <c r="CG438" s="20"/>
      <c r="CH438" s="16">
        <f t="shared" si="124"/>
        <v>0</v>
      </c>
      <c r="CI438" s="20"/>
      <c r="CJ438" s="16">
        <f t="shared" si="125"/>
        <v>0</v>
      </c>
      <c r="CK438" s="11" t="s">
        <v>1710</v>
      </c>
      <c r="CL438" s="9" t="s">
        <v>336</v>
      </c>
      <c r="CT438" s="12"/>
      <c r="CW438" s="67"/>
      <c r="DC438" s="11" t="s">
        <v>334</v>
      </c>
      <c r="DD438" s="9" t="s">
        <v>193</v>
      </c>
      <c r="DH438" s="9" t="s">
        <v>227</v>
      </c>
      <c r="DI438" s="11" t="s">
        <v>134</v>
      </c>
      <c r="DJ438" s="9" t="s">
        <v>161</v>
      </c>
      <c r="DP438" s="12"/>
      <c r="DQ438" s="35" t="str">
        <f t="shared" si="126"/>
        <v>OK</v>
      </c>
      <c r="DR438" s="9" t="s">
        <v>173</v>
      </c>
      <c r="DW438" s="11" t="s">
        <v>190</v>
      </c>
      <c r="DZ438" s="9" t="s">
        <v>135</v>
      </c>
      <c r="EE438" s="21"/>
      <c r="EL438" s="12"/>
      <c r="EO438" s="11" t="s">
        <v>135</v>
      </c>
      <c r="EW438" s="11" t="s">
        <v>269</v>
      </c>
      <c r="EX438" s="9" t="s">
        <v>1669</v>
      </c>
      <c r="EY438" s="11" t="s">
        <v>361</v>
      </c>
      <c r="EZ438" s="9" t="s">
        <v>113</v>
      </c>
      <c r="FA438" s="11" t="s">
        <v>360</v>
      </c>
      <c r="FB438" s="9" t="s">
        <v>1708</v>
      </c>
      <c r="FC438" s="11" t="s">
        <v>360</v>
      </c>
      <c r="FR438" s="16" t="str">
        <f t="shared" si="127"/>
        <v>SE</v>
      </c>
      <c r="FS438" s="11" t="s">
        <v>1672</v>
      </c>
      <c r="FT438" s="9" t="s">
        <v>276</v>
      </c>
      <c r="FU438" s="11" t="s">
        <v>276</v>
      </c>
      <c r="FV438" s="9" t="s">
        <v>193</v>
      </c>
      <c r="GD438" s="9" t="s">
        <v>209</v>
      </c>
      <c r="GE438" s="11" t="s">
        <v>193</v>
      </c>
      <c r="GF438" s="9"/>
      <c r="GH438" s="9"/>
      <c r="GI438" s="11" t="s">
        <v>134</v>
      </c>
      <c r="GJ438" s="9" t="s">
        <v>161</v>
      </c>
      <c r="GP438" s="12"/>
      <c r="GQ438" s="22" t="str">
        <f t="shared" si="128"/>
        <v>OK</v>
      </c>
      <c r="GR438" s="9" t="s">
        <v>173</v>
      </c>
      <c r="GW438" s="11" t="s">
        <v>190</v>
      </c>
      <c r="GZ438" s="9" t="s">
        <v>135</v>
      </c>
      <c r="HE438" s="21"/>
      <c r="HF438" s="17" t="str">
        <f t="shared" si="129"/>
        <v>OK</v>
      </c>
      <c r="HM438" s="21"/>
      <c r="HN438" s="17" t="str">
        <f t="shared" si="130"/>
        <v>OK</v>
      </c>
      <c r="HQ438" s="11" t="s">
        <v>135</v>
      </c>
      <c r="HY438" s="19" t="str">
        <f t="shared" si="131"/>
        <v>OK</v>
      </c>
      <c r="HZ438" s="9" t="s">
        <v>135</v>
      </c>
      <c r="IE438" s="11" t="s">
        <v>134</v>
      </c>
      <c r="IF438" s="23">
        <v>41867</v>
      </c>
      <c r="IG438" s="23">
        <v>41867</v>
      </c>
      <c r="IH438" s="23"/>
      <c r="II438" s="23">
        <v>41881</v>
      </c>
      <c r="IJ438" s="23">
        <v>41898</v>
      </c>
      <c r="IK438" s="23">
        <v>41905</v>
      </c>
    </row>
    <row r="439" spans="1:245" x14ac:dyDescent="0.25">
      <c r="A439" s="8" t="s">
        <v>1649</v>
      </c>
      <c r="B439" s="9" t="s">
        <v>79</v>
      </c>
      <c r="C439" s="55">
        <v>2800308</v>
      </c>
      <c r="D439" s="9" t="s">
        <v>1669</v>
      </c>
      <c r="E439" s="10" t="s">
        <v>83</v>
      </c>
      <c r="F439" s="9" t="s">
        <v>98</v>
      </c>
      <c r="G439" s="10" t="s">
        <v>72</v>
      </c>
      <c r="H439" s="9" t="s">
        <v>1670</v>
      </c>
      <c r="AH439" s="33">
        <f t="shared" si="121"/>
        <v>1</v>
      </c>
      <c r="AI439" s="11" t="s">
        <v>113</v>
      </c>
      <c r="AJ439" s="9" t="s">
        <v>86</v>
      </c>
      <c r="AO439" s="11" t="s">
        <v>1703</v>
      </c>
      <c r="AP439" s="9" t="s">
        <v>88</v>
      </c>
      <c r="BM439" s="34">
        <f t="shared" si="122"/>
        <v>2</v>
      </c>
      <c r="BN439" s="9" t="s">
        <v>104</v>
      </c>
      <c r="BO439" s="11" t="s">
        <v>113</v>
      </c>
      <c r="BP439" s="9" t="s">
        <v>119</v>
      </c>
      <c r="BQ439" s="11" t="s">
        <v>135</v>
      </c>
      <c r="BR439" s="9" t="s">
        <v>135</v>
      </c>
      <c r="CC439" s="11" t="s">
        <v>145</v>
      </c>
      <c r="CD439" s="9" t="s">
        <v>135</v>
      </c>
      <c r="CE439" s="20"/>
      <c r="CF439" s="16">
        <f t="shared" si="123"/>
        <v>0</v>
      </c>
      <c r="CG439" s="20"/>
      <c r="CH439" s="16">
        <f t="shared" si="124"/>
        <v>0</v>
      </c>
      <c r="CI439" s="20"/>
      <c r="CJ439" s="16">
        <f t="shared" si="125"/>
        <v>0</v>
      </c>
      <c r="CK439" s="11" t="s">
        <v>1711</v>
      </c>
      <c r="CL439" s="9" t="s">
        <v>336</v>
      </c>
      <c r="CT439" s="12"/>
      <c r="CW439" s="67"/>
      <c r="DC439" s="11" t="s">
        <v>334</v>
      </c>
      <c r="DD439" s="9" t="s">
        <v>193</v>
      </c>
      <c r="DH439" s="9" t="s">
        <v>227</v>
      </c>
      <c r="DI439" s="11" t="s">
        <v>134</v>
      </c>
      <c r="DJ439" s="9" t="s">
        <v>161</v>
      </c>
      <c r="DP439" s="12"/>
      <c r="DQ439" s="35" t="str">
        <f t="shared" si="126"/>
        <v>OK</v>
      </c>
      <c r="DR439" s="9" t="s">
        <v>173</v>
      </c>
      <c r="DW439" s="11" t="s">
        <v>190</v>
      </c>
      <c r="DZ439" s="9" t="s">
        <v>135</v>
      </c>
      <c r="EE439" s="21"/>
      <c r="EL439" s="12"/>
      <c r="EO439" s="11" t="s">
        <v>135</v>
      </c>
      <c r="EW439" s="11" t="s">
        <v>269</v>
      </c>
      <c r="EX439" s="9" t="s">
        <v>1669</v>
      </c>
      <c r="EY439" s="11" t="s">
        <v>361</v>
      </c>
      <c r="EZ439" s="9" t="s">
        <v>113</v>
      </c>
      <c r="FA439" s="11" t="s">
        <v>360</v>
      </c>
      <c r="FB439" s="9" t="s">
        <v>1703</v>
      </c>
      <c r="FC439" s="11" t="s">
        <v>360</v>
      </c>
      <c r="FR439" s="16" t="str">
        <f t="shared" si="127"/>
        <v>SE</v>
      </c>
      <c r="FS439" s="11" t="s">
        <v>1684</v>
      </c>
      <c r="FT439" s="9" t="s">
        <v>276</v>
      </c>
      <c r="FU439" s="11" t="s">
        <v>276</v>
      </c>
      <c r="FV439" s="9" t="s">
        <v>193</v>
      </c>
      <c r="GD439" s="9" t="s">
        <v>209</v>
      </c>
      <c r="GE439" s="11" t="s">
        <v>193</v>
      </c>
      <c r="GF439" s="9"/>
      <c r="GH439" s="9"/>
      <c r="GI439" s="11" t="s">
        <v>134</v>
      </c>
      <c r="GJ439" s="9" t="s">
        <v>161</v>
      </c>
      <c r="GP439" s="12"/>
      <c r="GQ439" s="22" t="str">
        <f t="shared" si="128"/>
        <v>OK</v>
      </c>
      <c r="GR439" s="9" t="s">
        <v>173</v>
      </c>
      <c r="GW439" s="11" t="s">
        <v>190</v>
      </c>
      <c r="GZ439" s="9" t="s">
        <v>135</v>
      </c>
      <c r="HE439" s="21"/>
      <c r="HF439" s="17" t="str">
        <f t="shared" si="129"/>
        <v>OK</v>
      </c>
      <c r="HM439" s="21"/>
      <c r="HN439" s="17" t="str">
        <f t="shared" si="130"/>
        <v>OK</v>
      </c>
      <c r="HQ439" s="11" t="s">
        <v>135</v>
      </c>
      <c r="HY439" s="19" t="str">
        <f t="shared" si="131"/>
        <v>OK</v>
      </c>
      <c r="HZ439" s="9" t="s">
        <v>135</v>
      </c>
      <c r="IE439" s="11" t="s">
        <v>134</v>
      </c>
      <c r="IF439" s="23">
        <v>41869</v>
      </c>
      <c r="IG439" s="23">
        <v>41869</v>
      </c>
      <c r="IH439" s="23"/>
      <c r="II439" s="23">
        <v>41891</v>
      </c>
      <c r="IJ439" s="23">
        <v>41912</v>
      </c>
      <c r="IK439" s="23">
        <v>41921</v>
      </c>
    </row>
    <row r="440" spans="1:245" x14ac:dyDescent="0.25">
      <c r="A440" s="8" t="s">
        <v>1650</v>
      </c>
      <c r="B440" s="9" t="s">
        <v>79</v>
      </c>
      <c r="C440" s="55">
        <v>2800308</v>
      </c>
      <c r="D440" s="9" t="s">
        <v>1669</v>
      </c>
      <c r="E440" s="10" t="s">
        <v>83</v>
      </c>
      <c r="F440" s="9" t="s">
        <v>98</v>
      </c>
      <c r="G440" s="10" t="s">
        <v>72</v>
      </c>
      <c r="H440" s="9" t="s">
        <v>1670</v>
      </c>
      <c r="AH440" s="33">
        <f t="shared" si="121"/>
        <v>1</v>
      </c>
      <c r="AI440" s="11" t="s">
        <v>113</v>
      </c>
      <c r="AJ440" s="9" t="s">
        <v>86</v>
      </c>
      <c r="AO440" s="11" t="s">
        <v>1703</v>
      </c>
      <c r="AP440" s="9" t="s">
        <v>88</v>
      </c>
      <c r="BM440" s="34">
        <f t="shared" si="122"/>
        <v>2</v>
      </c>
      <c r="BN440" s="9" t="s">
        <v>104</v>
      </c>
      <c r="BO440" s="11" t="s">
        <v>113</v>
      </c>
      <c r="BP440" s="9" t="s">
        <v>119</v>
      </c>
      <c r="BQ440" s="11" t="s">
        <v>135</v>
      </c>
      <c r="BR440" s="9" t="s">
        <v>135</v>
      </c>
      <c r="CC440" s="11" t="s">
        <v>145</v>
      </c>
      <c r="CD440" s="9" t="s">
        <v>135</v>
      </c>
      <c r="CE440" s="20"/>
      <c r="CF440" s="16">
        <f t="shared" si="123"/>
        <v>0</v>
      </c>
      <c r="CG440" s="20"/>
      <c r="CH440" s="16">
        <f t="shared" si="124"/>
        <v>0</v>
      </c>
      <c r="CI440" s="20"/>
      <c r="CJ440" s="16">
        <f t="shared" si="125"/>
        <v>0</v>
      </c>
      <c r="CK440" s="11" t="s">
        <v>1712</v>
      </c>
      <c r="CL440" s="9" t="s">
        <v>336</v>
      </c>
      <c r="CT440" s="12"/>
      <c r="CW440" s="67"/>
      <c r="DC440" s="11" t="s">
        <v>334</v>
      </c>
      <c r="DD440" s="9" t="s">
        <v>193</v>
      </c>
      <c r="DH440" s="9" t="s">
        <v>227</v>
      </c>
      <c r="DI440" s="11" t="s">
        <v>134</v>
      </c>
      <c r="DJ440" s="9" t="s">
        <v>161</v>
      </c>
      <c r="DP440" s="12"/>
      <c r="DQ440" s="35" t="str">
        <f t="shared" si="126"/>
        <v>OK</v>
      </c>
      <c r="DR440" s="9" t="s">
        <v>173</v>
      </c>
      <c r="DW440" s="11" t="s">
        <v>190</v>
      </c>
      <c r="DZ440" s="9" t="s">
        <v>135</v>
      </c>
      <c r="EE440" s="21"/>
      <c r="EL440" s="12"/>
      <c r="EO440" s="11" t="s">
        <v>135</v>
      </c>
      <c r="EW440" s="11" t="s">
        <v>269</v>
      </c>
      <c r="EX440" s="9" t="s">
        <v>1669</v>
      </c>
      <c r="EY440" s="11" t="s">
        <v>361</v>
      </c>
      <c r="EZ440" s="9" t="s">
        <v>113</v>
      </c>
      <c r="FA440" s="11" t="s">
        <v>360</v>
      </c>
      <c r="FB440" s="9" t="s">
        <v>1703</v>
      </c>
      <c r="FC440" s="11" t="s">
        <v>360</v>
      </c>
      <c r="FR440" s="16" t="str">
        <f t="shared" si="127"/>
        <v>SE</v>
      </c>
      <c r="FS440" s="11" t="s">
        <v>1684</v>
      </c>
      <c r="FT440" s="9" t="s">
        <v>276</v>
      </c>
      <c r="FU440" s="11" t="s">
        <v>276</v>
      </c>
      <c r="FV440" s="9" t="s">
        <v>193</v>
      </c>
      <c r="GD440" s="9" t="s">
        <v>209</v>
      </c>
      <c r="GE440" s="11" t="s">
        <v>193</v>
      </c>
      <c r="GF440" s="9"/>
      <c r="GH440" s="9"/>
      <c r="GI440" s="11" t="s">
        <v>134</v>
      </c>
      <c r="GJ440" s="9" t="s">
        <v>161</v>
      </c>
      <c r="GP440" s="12"/>
      <c r="GQ440" s="22" t="str">
        <f t="shared" si="128"/>
        <v>OK</v>
      </c>
      <c r="GR440" s="9" t="s">
        <v>173</v>
      </c>
      <c r="GW440" s="11" t="s">
        <v>190</v>
      </c>
      <c r="GZ440" s="9" t="s">
        <v>135</v>
      </c>
      <c r="HE440" s="21"/>
      <c r="HF440" s="17" t="str">
        <f t="shared" si="129"/>
        <v>OK</v>
      </c>
      <c r="HM440" s="21"/>
      <c r="HN440" s="17" t="str">
        <f t="shared" si="130"/>
        <v>OK</v>
      </c>
      <c r="HQ440" s="11" t="s">
        <v>135</v>
      </c>
      <c r="HY440" s="19" t="str">
        <f t="shared" si="131"/>
        <v>OK</v>
      </c>
      <c r="HZ440" s="9" t="s">
        <v>135</v>
      </c>
      <c r="IE440" s="11" t="s">
        <v>134</v>
      </c>
      <c r="IF440" s="23">
        <v>41869</v>
      </c>
      <c r="IG440" s="23">
        <v>41869</v>
      </c>
      <c r="IH440" s="23"/>
      <c r="II440" s="23">
        <v>41884</v>
      </c>
      <c r="IJ440" s="23">
        <v>41906</v>
      </c>
      <c r="IK440" s="23">
        <v>41914</v>
      </c>
    </row>
    <row r="441" spans="1:245" x14ac:dyDescent="0.25">
      <c r="A441" s="8" t="s">
        <v>1651</v>
      </c>
      <c r="B441" s="9" t="s">
        <v>79</v>
      </c>
      <c r="C441" s="55">
        <v>2800308</v>
      </c>
      <c r="D441" s="9" t="s">
        <v>2048</v>
      </c>
      <c r="E441" s="10" t="s">
        <v>83</v>
      </c>
      <c r="F441" s="9" t="s">
        <v>97</v>
      </c>
      <c r="G441" s="10" t="s">
        <v>646</v>
      </c>
      <c r="H441" s="9" t="s">
        <v>1697</v>
      </c>
      <c r="AH441" s="33">
        <f t="shared" si="121"/>
        <v>1</v>
      </c>
      <c r="AI441" s="11" t="s">
        <v>113</v>
      </c>
      <c r="AJ441" s="9" t="s">
        <v>86</v>
      </c>
      <c r="AO441" s="11" t="s">
        <v>2165</v>
      </c>
      <c r="AP441" s="9" t="s">
        <v>90</v>
      </c>
      <c r="BM441" s="34">
        <f t="shared" si="122"/>
        <v>2</v>
      </c>
      <c r="BN441" s="9" t="s">
        <v>104</v>
      </c>
      <c r="BO441" s="11" t="s">
        <v>113</v>
      </c>
      <c r="BP441" s="9" t="s">
        <v>387</v>
      </c>
      <c r="BQ441" s="11" t="s">
        <v>135</v>
      </c>
      <c r="BR441" s="9" t="s">
        <v>135</v>
      </c>
      <c r="CC441" s="11" t="s">
        <v>145</v>
      </c>
      <c r="CD441" s="9" t="s">
        <v>135</v>
      </c>
      <c r="CE441" s="20"/>
      <c r="CF441" s="16">
        <f t="shared" si="123"/>
        <v>0</v>
      </c>
      <c r="CG441" s="20"/>
      <c r="CH441" s="16">
        <f t="shared" si="124"/>
        <v>0</v>
      </c>
      <c r="CI441" s="20"/>
      <c r="CJ441" s="16">
        <f t="shared" si="125"/>
        <v>0</v>
      </c>
      <c r="CK441" s="11" t="s">
        <v>1905</v>
      </c>
      <c r="CL441" s="9" t="s">
        <v>336</v>
      </c>
      <c r="CT441" s="12"/>
      <c r="CW441" s="67"/>
      <c r="DC441" s="11" t="s">
        <v>334</v>
      </c>
      <c r="DD441" s="9" t="s">
        <v>193</v>
      </c>
      <c r="DH441" s="9" t="s">
        <v>227</v>
      </c>
      <c r="DI441" s="11" t="s">
        <v>134</v>
      </c>
      <c r="DJ441" s="9" t="s">
        <v>160</v>
      </c>
      <c r="DK441" s="11">
        <v>0</v>
      </c>
      <c r="DL441" s="9" t="s">
        <v>113</v>
      </c>
      <c r="DO441" s="11" t="s">
        <v>135</v>
      </c>
      <c r="DP441" s="12"/>
      <c r="DQ441" s="35" t="str">
        <f t="shared" si="126"/>
        <v>OK</v>
      </c>
      <c r="DR441" s="9" t="s">
        <v>173</v>
      </c>
      <c r="DT441" s="9" t="s">
        <v>190</v>
      </c>
      <c r="DZ441" s="9" t="s">
        <v>134</v>
      </c>
      <c r="EA441" s="11" t="s">
        <v>160</v>
      </c>
      <c r="EB441" s="9" t="s">
        <v>2165</v>
      </c>
      <c r="EE441" s="21">
        <v>10000</v>
      </c>
      <c r="EF441" s="9" t="s">
        <v>190</v>
      </c>
      <c r="EL441" s="12"/>
      <c r="EO441" s="11" t="s">
        <v>135</v>
      </c>
      <c r="EW441" s="11" t="s">
        <v>269</v>
      </c>
      <c r="EX441" s="9" t="s">
        <v>2165</v>
      </c>
      <c r="EY441" s="11" t="s">
        <v>361</v>
      </c>
      <c r="EZ441" s="9" t="s">
        <v>1906</v>
      </c>
      <c r="FA441" s="11" t="s">
        <v>360</v>
      </c>
      <c r="FR441" s="16" t="str">
        <f t="shared" si="127"/>
        <v>SE</v>
      </c>
      <c r="FS441" s="11" t="s">
        <v>1908</v>
      </c>
      <c r="FT441" s="9" t="s">
        <v>276</v>
      </c>
      <c r="FU441" s="11" t="s">
        <v>276</v>
      </c>
      <c r="FV441" s="9" t="s">
        <v>193</v>
      </c>
      <c r="GD441" s="9" t="s">
        <v>1534</v>
      </c>
      <c r="GE441" s="11" t="s">
        <v>193</v>
      </c>
      <c r="GF441" s="9"/>
      <c r="GH441" s="9"/>
      <c r="GI441" s="11" t="s">
        <v>134</v>
      </c>
      <c r="GJ441" s="9" t="s">
        <v>160</v>
      </c>
      <c r="GO441" s="11" t="s">
        <v>135</v>
      </c>
      <c r="GP441" s="12"/>
      <c r="GQ441" s="22" t="str">
        <f t="shared" si="128"/>
        <v>OK</v>
      </c>
      <c r="GR441" s="9" t="s">
        <v>173</v>
      </c>
      <c r="GT441" s="9" t="s">
        <v>190</v>
      </c>
      <c r="GZ441" s="9" t="s">
        <v>134</v>
      </c>
      <c r="HA441" s="11" t="s">
        <v>160</v>
      </c>
      <c r="HB441" s="9" t="s">
        <v>2165</v>
      </c>
      <c r="HE441" s="21">
        <v>5000</v>
      </c>
      <c r="HF441" s="17" t="str">
        <f t="shared" si="129"/>
        <v>REVER</v>
      </c>
      <c r="HG441" s="11" t="s">
        <v>190</v>
      </c>
      <c r="HM441" s="21"/>
      <c r="HN441" s="17" t="str">
        <f t="shared" si="130"/>
        <v>OK</v>
      </c>
      <c r="HQ441" s="11" t="s">
        <v>135</v>
      </c>
      <c r="HY441" s="19" t="str">
        <f t="shared" si="131"/>
        <v>OK</v>
      </c>
      <c r="HZ441" s="9" t="s">
        <v>135</v>
      </c>
      <c r="IE441" s="11" t="s">
        <v>134</v>
      </c>
      <c r="IF441" s="23">
        <v>41872</v>
      </c>
      <c r="IG441" s="23">
        <v>41872</v>
      </c>
      <c r="IH441" s="23"/>
      <c r="II441" s="23">
        <v>41881</v>
      </c>
      <c r="IJ441" s="23">
        <v>41915</v>
      </c>
      <c r="IK441" s="23">
        <v>41923</v>
      </c>
    </row>
    <row r="442" spans="1:245" x14ac:dyDescent="0.25">
      <c r="A442" s="8" t="s">
        <v>1652</v>
      </c>
      <c r="B442" s="9" t="s">
        <v>79</v>
      </c>
      <c r="C442" s="55">
        <v>2800308</v>
      </c>
      <c r="D442" s="9" t="s">
        <v>1692</v>
      </c>
      <c r="E442" s="10" t="s">
        <v>83</v>
      </c>
      <c r="F442" s="9" t="s">
        <v>95</v>
      </c>
      <c r="G442" s="10" t="s">
        <v>646</v>
      </c>
      <c r="H442" s="9" t="s">
        <v>1674</v>
      </c>
      <c r="AH442" s="33">
        <f t="shared" si="121"/>
        <v>1</v>
      </c>
      <c r="AI442" s="11" t="s">
        <v>113</v>
      </c>
      <c r="AJ442" s="9" t="s">
        <v>86</v>
      </c>
      <c r="AO442" s="11" t="s">
        <v>2165</v>
      </c>
      <c r="AP442" s="9" t="s">
        <v>90</v>
      </c>
      <c r="BM442" s="34">
        <f t="shared" si="122"/>
        <v>2</v>
      </c>
      <c r="BN442" s="9" t="s">
        <v>104</v>
      </c>
      <c r="BO442" s="11" t="s">
        <v>113</v>
      </c>
      <c r="BP442" s="9" t="s">
        <v>387</v>
      </c>
      <c r="BQ442" s="11" t="s">
        <v>135</v>
      </c>
      <c r="BR442" s="9" t="s">
        <v>135</v>
      </c>
      <c r="CC442" s="11" t="s">
        <v>145</v>
      </c>
      <c r="CD442" s="9" t="s">
        <v>135</v>
      </c>
      <c r="CE442" s="20"/>
      <c r="CF442" s="16">
        <f t="shared" si="123"/>
        <v>0</v>
      </c>
      <c r="CG442" s="20"/>
      <c r="CH442" s="16">
        <f t="shared" si="124"/>
        <v>0</v>
      </c>
      <c r="CI442" s="20"/>
      <c r="CJ442" s="16">
        <f t="shared" si="125"/>
        <v>0</v>
      </c>
      <c r="CK442" s="11" t="s">
        <v>1909</v>
      </c>
      <c r="CL442" s="9" t="s">
        <v>336</v>
      </c>
      <c r="CT442" s="12"/>
      <c r="CW442" s="67"/>
      <c r="DC442" s="11" t="s">
        <v>334</v>
      </c>
      <c r="DD442" s="9" t="s">
        <v>193</v>
      </c>
      <c r="DH442" s="9" t="s">
        <v>227</v>
      </c>
      <c r="DI442" s="11" t="s">
        <v>134</v>
      </c>
      <c r="DJ442" s="9" t="s">
        <v>160</v>
      </c>
      <c r="DK442" s="11">
        <v>0</v>
      </c>
      <c r="DL442" s="9" t="s">
        <v>113</v>
      </c>
      <c r="DO442" s="11" t="s">
        <v>135</v>
      </c>
      <c r="DP442" s="12"/>
      <c r="DQ442" s="35" t="str">
        <f t="shared" si="126"/>
        <v>OK</v>
      </c>
      <c r="DR442" s="9" t="s">
        <v>173</v>
      </c>
      <c r="DT442" s="9" t="s">
        <v>190</v>
      </c>
      <c r="DZ442" s="9" t="s">
        <v>134</v>
      </c>
      <c r="EA442" s="11" t="s">
        <v>160</v>
      </c>
      <c r="EB442" s="9" t="s">
        <v>2165</v>
      </c>
      <c r="EE442" s="21">
        <v>10000</v>
      </c>
      <c r="EF442" s="9" t="s">
        <v>190</v>
      </c>
      <c r="EL442" s="12"/>
      <c r="EO442" s="11" t="s">
        <v>135</v>
      </c>
      <c r="EW442" s="11" t="s">
        <v>269</v>
      </c>
      <c r="EX442" s="9" t="s">
        <v>2165</v>
      </c>
      <c r="EY442" s="11" t="s">
        <v>361</v>
      </c>
      <c r="EZ442" s="9" t="s">
        <v>1692</v>
      </c>
      <c r="FA442" s="11" t="s">
        <v>360</v>
      </c>
      <c r="FR442" s="16" t="str">
        <f t="shared" si="127"/>
        <v>SE</v>
      </c>
      <c r="FS442" s="11" t="s">
        <v>1908</v>
      </c>
      <c r="FT442" s="9" t="s">
        <v>276</v>
      </c>
      <c r="FU442" s="11" t="s">
        <v>276</v>
      </c>
      <c r="FV442" s="9" t="s">
        <v>193</v>
      </c>
      <c r="GD442" s="9" t="s">
        <v>1534</v>
      </c>
      <c r="GE442" s="11" t="s">
        <v>193</v>
      </c>
      <c r="GF442" s="9"/>
      <c r="GH442" s="9"/>
      <c r="GI442" s="11" t="s">
        <v>134</v>
      </c>
      <c r="GJ442" s="9" t="s">
        <v>160</v>
      </c>
      <c r="GO442" s="11" t="s">
        <v>135</v>
      </c>
      <c r="GP442" s="12"/>
      <c r="GQ442" s="22" t="str">
        <f t="shared" si="128"/>
        <v>OK</v>
      </c>
      <c r="GR442" s="9" t="s">
        <v>173</v>
      </c>
      <c r="GT442" s="9" t="s">
        <v>190</v>
      </c>
      <c r="GZ442" s="9" t="s">
        <v>134</v>
      </c>
      <c r="HA442" s="11" t="s">
        <v>160</v>
      </c>
      <c r="HB442" s="9" t="s">
        <v>2165</v>
      </c>
      <c r="HE442" s="21">
        <v>5000</v>
      </c>
      <c r="HF442" s="17" t="str">
        <f t="shared" si="129"/>
        <v>REVER</v>
      </c>
      <c r="HG442" s="11" t="s">
        <v>190</v>
      </c>
      <c r="HM442" s="21"/>
      <c r="HN442" s="17" t="str">
        <f t="shared" si="130"/>
        <v>OK</v>
      </c>
      <c r="HQ442" s="11" t="s">
        <v>135</v>
      </c>
      <c r="HY442" s="19" t="str">
        <f t="shared" si="131"/>
        <v>OK</v>
      </c>
      <c r="HZ442" s="9" t="s">
        <v>135</v>
      </c>
      <c r="IE442" s="11" t="s">
        <v>134</v>
      </c>
      <c r="IF442" s="23">
        <v>41872</v>
      </c>
      <c r="IG442" s="23">
        <v>41872</v>
      </c>
      <c r="IH442" s="23"/>
      <c r="II442" s="23">
        <v>41881</v>
      </c>
      <c r="IJ442" s="23">
        <v>41915</v>
      </c>
      <c r="IK442" s="23">
        <v>41923</v>
      </c>
    </row>
    <row r="443" spans="1:245" x14ac:dyDescent="0.25">
      <c r="A443" s="8" t="s">
        <v>1653</v>
      </c>
      <c r="B443" s="9" t="s">
        <v>79</v>
      </c>
      <c r="C443" s="55">
        <v>2800308</v>
      </c>
      <c r="D443" s="9" t="s">
        <v>1669</v>
      </c>
      <c r="E443" s="10" t="s">
        <v>83</v>
      </c>
      <c r="F443" s="9" t="s">
        <v>98</v>
      </c>
      <c r="G443" s="10" t="s">
        <v>72</v>
      </c>
      <c r="H443" s="9" t="s">
        <v>1670</v>
      </c>
      <c r="AH443" s="33">
        <f t="shared" si="121"/>
        <v>1</v>
      </c>
      <c r="AI443" s="11" t="s">
        <v>113</v>
      </c>
      <c r="AJ443" s="9" t="s">
        <v>86</v>
      </c>
      <c r="AO443" s="11" t="s">
        <v>2165</v>
      </c>
      <c r="AP443" s="9" t="s">
        <v>90</v>
      </c>
      <c r="BM443" s="34">
        <f t="shared" si="122"/>
        <v>2</v>
      </c>
      <c r="BN443" s="9" t="s">
        <v>104</v>
      </c>
      <c r="BO443" s="11" t="s">
        <v>113</v>
      </c>
      <c r="BP443" s="9" t="s">
        <v>387</v>
      </c>
      <c r="BQ443" s="11" t="s">
        <v>135</v>
      </c>
      <c r="BR443" s="9" t="s">
        <v>135</v>
      </c>
      <c r="CC443" s="11" t="s">
        <v>145</v>
      </c>
      <c r="CD443" s="9" t="s">
        <v>135</v>
      </c>
      <c r="CE443" s="20"/>
      <c r="CF443" s="16">
        <f t="shared" si="123"/>
        <v>0</v>
      </c>
      <c r="CG443" s="20"/>
      <c r="CH443" s="16">
        <f t="shared" si="124"/>
        <v>0</v>
      </c>
      <c r="CI443" s="20"/>
      <c r="CJ443" s="16">
        <f t="shared" si="125"/>
        <v>0</v>
      </c>
      <c r="CK443" s="11" t="s">
        <v>1910</v>
      </c>
      <c r="CL443" s="9" t="s">
        <v>336</v>
      </c>
      <c r="CT443" s="12"/>
      <c r="CW443" s="67"/>
      <c r="DC443" s="11" t="s">
        <v>334</v>
      </c>
      <c r="DD443" s="9" t="s">
        <v>193</v>
      </c>
      <c r="DH443" s="9" t="s">
        <v>227</v>
      </c>
      <c r="DI443" s="11" t="s">
        <v>134</v>
      </c>
      <c r="DJ443" s="9" t="s">
        <v>160</v>
      </c>
      <c r="DK443" s="11">
        <v>0</v>
      </c>
      <c r="DL443" s="9" t="s">
        <v>113</v>
      </c>
      <c r="DO443" s="11" t="s">
        <v>135</v>
      </c>
      <c r="DP443" s="12"/>
      <c r="DQ443" s="35" t="str">
        <f t="shared" si="126"/>
        <v>OK</v>
      </c>
      <c r="DR443" s="9" t="s">
        <v>173</v>
      </c>
      <c r="DT443" s="9" t="s">
        <v>190</v>
      </c>
      <c r="DZ443" s="9" t="s">
        <v>134</v>
      </c>
      <c r="EA443" s="11" t="s">
        <v>160</v>
      </c>
      <c r="EB443" s="9" t="s">
        <v>2165</v>
      </c>
      <c r="EE443" s="21">
        <v>10000</v>
      </c>
      <c r="EF443" s="9" t="s">
        <v>190</v>
      </c>
      <c r="EL443" s="12"/>
      <c r="EO443" s="11" t="s">
        <v>135</v>
      </c>
      <c r="EW443" s="11" t="s">
        <v>269</v>
      </c>
      <c r="EX443" s="9" t="s">
        <v>2165</v>
      </c>
      <c r="EY443" s="11" t="s">
        <v>361</v>
      </c>
      <c r="EZ443" s="9" t="s">
        <v>1669</v>
      </c>
      <c r="FA443" s="11" t="s">
        <v>360</v>
      </c>
      <c r="FR443" s="16" t="str">
        <f t="shared" si="127"/>
        <v>SE</v>
      </c>
      <c r="FS443" s="11" t="s">
        <v>1908</v>
      </c>
      <c r="FT443" s="9" t="s">
        <v>276</v>
      </c>
      <c r="FU443" s="11" t="s">
        <v>276</v>
      </c>
      <c r="FV443" s="9" t="s">
        <v>193</v>
      </c>
      <c r="GD443" s="9" t="s">
        <v>1534</v>
      </c>
      <c r="GE443" s="11" t="s">
        <v>193</v>
      </c>
      <c r="GF443" s="9"/>
      <c r="GH443" s="9"/>
      <c r="GI443" s="11" t="s">
        <v>134</v>
      </c>
      <c r="GJ443" s="9" t="s">
        <v>160</v>
      </c>
      <c r="GO443" s="11" t="s">
        <v>135</v>
      </c>
      <c r="GP443" s="12"/>
      <c r="GQ443" s="22" t="str">
        <f t="shared" si="128"/>
        <v>OK</v>
      </c>
      <c r="GR443" s="9" t="s">
        <v>173</v>
      </c>
      <c r="GT443" s="9" t="s">
        <v>190</v>
      </c>
      <c r="GZ443" s="9" t="s">
        <v>134</v>
      </c>
      <c r="HA443" s="11" t="s">
        <v>160</v>
      </c>
      <c r="HB443" s="9" t="s">
        <v>2165</v>
      </c>
      <c r="HE443" s="21">
        <v>5000</v>
      </c>
      <c r="HF443" s="17" t="str">
        <f t="shared" si="129"/>
        <v>REVER</v>
      </c>
      <c r="HG443" s="11" t="s">
        <v>190</v>
      </c>
      <c r="HM443" s="21"/>
      <c r="HN443" s="17" t="str">
        <f t="shared" si="130"/>
        <v>OK</v>
      </c>
      <c r="HQ443" s="11" t="s">
        <v>135</v>
      </c>
      <c r="HY443" s="19" t="str">
        <f t="shared" si="131"/>
        <v>OK</v>
      </c>
      <c r="HZ443" s="9" t="s">
        <v>135</v>
      </c>
      <c r="IE443" s="11" t="s">
        <v>134</v>
      </c>
      <c r="IF443" s="23">
        <v>41872</v>
      </c>
      <c r="IG443" s="23">
        <v>41872</v>
      </c>
      <c r="IH443" s="23"/>
      <c r="II443" s="23">
        <v>41881</v>
      </c>
      <c r="IJ443" s="23">
        <v>41915</v>
      </c>
      <c r="IK443" s="23">
        <v>41923</v>
      </c>
    </row>
    <row r="444" spans="1:245" x14ac:dyDescent="0.25">
      <c r="A444" s="8">
        <v>9606320146250000</v>
      </c>
      <c r="B444" s="9" t="s">
        <v>79</v>
      </c>
      <c r="C444" s="55">
        <v>2800308</v>
      </c>
      <c r="D444" s="9" t="s">
        <v>1674</v>
      </c>
      <c r="E444" s="10" t="s">
        <v>85</v>
      </c>
      <c r="AH444" s="33">
        <f t="shared" si="121"/>
        <v>1</v>
      </c>
      <c r="AI444" s="11" t="s">
        <v>1800</v>
      </c>
      <c r="AJ444" s="9" t="s">
        <v>83</v>
      </c>
      <c r="AK444" s="11" t="s">
        <v>95</v>
      </c>
      <c r="AL444" s="9" t="s">
        <v>415</v>
      </c>
      <c r="AM444" s="11" t="s">
        <v>1674</v>
      </c>
      <c r="AO444" s="11" t="s">
        <v>114</v>
      </c>
      <c r="AP444" s="9" t="s">
        <v>86</v>
      </c>
      <c r="BM444" s="34">
        <v>2</v>
      </c>
      <c r="BN444" s="9" t="s">
        <v>104</v>
      </c>
      <c r="BO444" s="11" t="s">
        <v>114</v>
      </c>
      <c r="BP444" s="9" t="s">
        <v>119</v>
      </c>
      <c r="BQ444" s="11" t="s">
        <v>135</v>
      </c>
      <c r="BR444" s="9" t="s">
        <v>134</v>
      </c>
      <c r="CC444" s="11" t="s">
        <v>145</v>
      </c>
      <c r="CD444" s="9" t="s">
        <v>135</v>
      </c>
      <c r="CE444" s="20"/>
      <c r="CF444" s="16">
        <v>0</v>
      </c>
      <c r="CG444" s="20"/>
      <c r="CH444" s="16">
        <v>0</v>
      </c>
      <c r="CI444" s="20"/>
      <c r="CJ444" s="16">
        <v>0</v>
      </c>
      <c r="CK444" s="11" t="s">
        <v>1801</v>
      </c>
      <c r="CL444" s="9" t="s">
        <v>336</v>
      </c>
      <c r="CT444" s="12"/>
      <c r="CW444" s="67"/>
      <c r="DC444" s="11" t="s">
        <v>336</v>
      </c>
      <c r="DP444" s="12"/>
      <c r="DQ444" s="35" t="s">
        <v>1717</v>
      </c>
      <c r="EE444" s="21"/>
      <c r="EL444" s="12"/>
      <c r="EW444" s="11" t="s">
        <v>2073</v>
      </c>
      <c r="FR444" s="16" t="s">
        <v>79</v>
      </c>
      <c r="FS444" s="11" t="s">
        <v>1680</v>
      </c>
      <c r="FU444" s="11" t="s">
        <v>276</v>
      </c>
      <c r="GD444" s="9" t="s">
        <v>227</v>
      </c>
      <c r="GE444" s="11" t="s">
        <v>194</v>
      </c>
      <c r="GF444" s="9" t="s">
        <v>902</v>
      </c>
      <c r="GH444" s="9"/>
      <c r="GP444" s="12"/>
      <c r="GQ444" s="22" t="s">
        <v>1717</v>
      </c>
      <c r="HE444" s="21"/>
      <c r="HF444" s="17" t="s">
        <v>1717</v>
      </c>
      <c r="HM444" s="21"/>
      <c r="HN444" s="17" t="s">
        <v>1717</v>
      </c>
      <c r="HY444" s="19" t="s">
        <v>1717</v>
      </c>
      <c r="HZ444" s="9" t="s">
        <v>135</v>
      </c>
      <c r="IE444" s="11" t="s">
        <v>134</v>
      </c>
      <c r="IF444" s="23">
        <v>41877</v>
      </c>
      <c r="IG444" s="23">
        <v>41877</v>
      </c>
      <c r="IH444" s="23"/>
      <c r="II444" s="23"/>
      <c r="IJ444" s="23">
        <v>41938</v>
      </c>
      <c r="IK444" s="23">
        <v>41950</v>
      </c>
    </row>
    <row r="445" spans="1:245" x14ac:dyDescent="0.25">
      <c r="A445" s="8">
        <v>9744720146250000</v>
      </c>
      <c r="B445" s="9" t="s">
        <v>79</v>
      </c>
      <c r="C445" s="55">
        <v>2800308</v>
      </c>
      <c r="D445" s="9" t="s">
        <v>1800</v>
      </c>
      <c r="E445" s="10" t="s">
        <v>83</v>
      </c>
      <c r="F445" s="9" t="s">
        <v>95</v>
      </c>
      <c r="G445" s="10" t="s">
        <v>415</v>
      </c>
      <c r="H445" s="9" t="s">
        <v>1674</v>
      </c>
      <c r="AH445" s="33">
        <f t="shared" si="121"/>
        <v>1</v>
      </c>
      <c r="AI445" s="11" t="s">
        <v>114</v>
      </c>
      <c r="AJ445" s="9" t="s">
        <v>86</v>
      </c>
      <c r="BM445" s="34">
        <v>1</v>
      </c>
      <c r="BN445" s="9" t="s">
        <v>104</v>
      </c>
      <c r="BO445" s="11" t="s">
        <v>114</v>
      </c>
      <c r="BP445" s="9" t="s">
        <v>120</v>
      </c>
      <c r="BQ445" s="11" t="s">
        <v>135</v>
      </c>
      <c r="BR445" s="9" t="s">
        <v>135</v>
      </c>
      <c r="CC445" s="11" t="s">
        <v>145</v>
      </c>
      <c r="CD445" s="9" t="s">
        <v>135</v>
      </c>
      <c r="CE445" s="20"/>
      <c r="CF445" s="16">
        <v>0</v>
      </c>
      <c r="CG445" s="20"/>
      <c r="CH445" s="16">
        <v>0</v>
      </c>
      <c r="CI445" s="20"/>
      <c r="CJ445" s="16">
        <v>0</v>
      </c>
      <c r="CK445" s="11" t="s">
        <v>1802</v>
      </c>
      <c r="CL445" s="9" t="s">
        <v>334</v>
      </c>
      <c r="CM445" s="11" t="s">
        <v>134</v>
      </c>
      <c r="CN445" s="9" t="s">
        <v>163</v>
      </c>
      <c r="CO445" s="11">
        <v>0</v>
      </c>
      <c r="CP445" s="9" t="s">
        <v>114</v>
      </c>
      <c r="CS445" s="11" t="s">
        <v>134</v>
      </c>
      <c r="CT445" s="12">
        <v>1000</v>
      </c>
      <c r="CU445" s="11" t="s">
        <v>173</v>
      </c>
      <c r="CW445" s="67" t="s">
        <v>599</v>
      </c>
      <c r="DC445" s="11" t="s">
        <v>334</v>
      </c>
      <c r="DD445" s="9" t="s">
        <v>193</v>
      </c>
      <c r="DH445" s="9" t="s">
        <v>1532</v>
      </c>
      <c r="DI445" s="11" t="s">
        <v>134</v>
      </c>
      <c r="DJ445" s="9" t="s">
        <v>160</v>
      </c>
      <c r="DK445" s="11">
        <v>0</v>
      </c>
      <c r="DL445" s="9" t="s">
        <v>114</v>
      </c>
      <c r="DO445" s="11" t="s">
        <v>134</v>
      </c>
      <c r="DP445" s="12">
        <v>1000</v>
      </c>
      <c r="DQ445" s="35" t="s">
        <v>1717</v>
      </c>
      <c r="DR445" s="9" t="s">
        <v>174</v>
      </c>
      <c r="DT445" s="9" t="s">
        <v>599</v>
      </c>
      <c r="DZ445" s="9" t="s">
        <v>135</v>
      </c>
      <c r="EE445" s="21"/>
      <c r="EL445" s="12"/>
      <c r="EO445" s="11" t="s">
        <v>135</v>
      </c>
      <c r="EW445" s="10" t="s">
        <v>269</v>
      </c>
      <c r="EX445" s="9" t="s">
        <v>114</v>
      </c>
      <c r="EY445" s="11" t="s">
        <v>361</v>
      </c>
      <c r="EZ445" s="9" t="s">
        <v>1800</v>
      </c>
      <c r="FA445" s="11" t="s">
        <v>360</v>
      </c>
      <c r="FR445" s="16" t="s">
        <v>79</v>
      </c>
      <c r="FS445" s="11" t="s">
        <v>1672</v>
      </c>
      <c r="FT445" s="9" t="s">
        <v>276</v>
      </c>
      <c r="FU445" s="11" t="s">
        <v>276</v>
      </c>
      <c r="FV445" s="9" t="s">
        <v>193</v>
      </c>
      <c r="GD445" s="9" t="s">
        <v>209</v>
      </c>
      <c r="GF445" s="9"/>
      <c r="GH445" s="9"/>
      <c r="GI445" s="11" t="s">
        <v>134</v>
      </c>
      <c r="GJ445" s="9" t="s">
        <v>160</v>
      </c>
      <c r="GK445" s="11">
        <v>0</v>
      </c>
      <c r="GL445" s="9" t="s">
        <v>114</v>
      </c>
      <c r="GO445" s="11" t="s">
        <v>134</v>
      </c>
      <c r="GP445" s="12">
        <v>1000</v>
      </c>
      <c r="GQ445" s="22" t="s">
        <v>1717</v>
      </c>
      <c r="GR445" s="9" t="s">
        <v>174</v>
      </c>
      <c r="GT445" s="9" t="s">
        <v>599</v>
      </c>
      <c r="GZ445" s="9" t="s">
        <v>135</v>
      </c>
      <c r="HE445" s="21"/>
      <c r="HF445" s="17" t="s">
        <v>1717</v>
      </c>
      <c r="HM445" s="21"/>
      <c r="HN445" s="17" t="s">
        <v>1717</v>
      </c>
      <c r="HQ445" s="11" t="s">
        <v>135</v>
      </c>
      <c r="HY445" s="19" t="s">
        <v>1717</v>
      </c>
      <c r="HZ445" s="9" t="s">
        <v>134</v>
      </c>
      <c r="IA445" s="11" t="s">
        <v>272</v>
      </c>
      <c r="IB445" s="9" t="s">
        <v>270</v>
      </c>
      <c r="ID445" s="9" t="s">
        <v>209</v>
      </c>
      <c r="IE445" s="11" t="s">
        <v>134</v>
      </c>
      <c r="IF445" s="23">
        <v>41883</v>
      </c>
      <c r="IG445" s="23">
        <v>41883</v>
      </c>
      <c r="IH445" s="23">
        <v>41884</v>
      </c>
      <c r="II445" s="23">
        <v>41900</v>
      </c>
      <c r="IJ445" s="23">
        <v>41913</v>
      </c>
      <c r="IK445" s="23">
        <v>42250</v>
      </c>
    </row>
    <row r="446" spans="1:245" x14ac:dyDescent="0.25">
      <c r="A446" s="8">
        <v>9918320146250000</v>
      </c>
      <c r="B446" s="9" t="s">
        <v>79</v>
      </c>
      <c r="C446" s="55">
        <v>2800308</v>
      </c>
      <c r="D446" s="9" t="s">
        <v>1674</v>
      </c>
      <c r="E446" s="10" t="s">
        <v>85</v>
      </c>
      <c r="AH446" s="33">
        <f t="shared" si="121"/>
        <v>1</v>
      </c>
      <c r="AI446" s="11" t="s">
        <v>1803</v>
      </c>
      <c r="AJ446" s="9" t="s">
        <v>90</v>
      </c>
      <c r="AO446" s="11" t="s">
        <v>113</v>
      </c>
      <c r="AP446" s="9" t="s">
        <v>86</v>
      </c>
      <c r="BM446" s="34">
        <v>2</v>
      </c>
      <c r="BN446" s="9" t="s">
        <v>104</v>
      </c>
      <c r="BO446" s="11" t="s">
        <v>113</v>
      </c>
      <c r="BP446" s="9" t="s">
        <v>119</v>
      </c>
      <c r="BQ446" s="11" t="s">
        <v>135</v>
      </c>
      <c r="BR446" s="9" t="s">
        <v>135</v>
      </c>
      <c r="CC446" s="11" t="s">
        <v>145</v>
      </c>
      <c r="CD446" s="9" t="s">
        <v>135</v>
      </c>
      <c r="CE446" s="20"/>
      <c r="CF446" s="16">
        <v>0</v>
      </c>
      <c r="CG446" s="20"/>
      <c r="CH446" s="16">
        <v>0</v>
      </c>
      <c r="CI446" s="20"/>
      <c r="CJ446" s="16">
        <v>0</v>
      </c>
      <c r="CK446" s="11" t="s">
        <v>1804</v>
      </c>
      <c r="CL446" s="9" t="s">
        <v>336</v>
      </c>
      <c r="CT446" s="12"/>
      <c r="CW446" s="67"/>
      <c r="DC446" s="11" t="s">
        <v>336</v>
      </c>
      <c r="DP446" s="12"/>
      <c r="DQ446" s="35" t="s">
        <v>1717</v>
      </c>
      <c r="EE446" s="21"/>
      <c r="EL446" s="12"/>
      <c r="EW446" s="10" t="s">
        <v>2073</v>
      </c>
      <c r="FR446" s="16" t="s">
        <v>79</v>
      </c>
      <c r="FS446" s="11" t="s">
        <v>1680</v>
      </c>
      <c r="FT446" s="9" t="s">
        <v>276</v>
      </c>
      <c r="FU446" s="11" t="s">
        <v>276</v>
      </c>
      <c r="GD446" s="9" t="s">
        <v>227</v>
      </c>
      <c r="GE446" s="11" t="s">
        <v>193</v>
      </c>
      <c r="GF446" s="9"/>
      <c r="GH446" s="9"/>
      <c r="GI446" s="11" t="s">
        <v>134</v>
      </c>
      <c r="GJ446" s="9" t="s">
        <v>160</v>
      </c>
      <c r="GK446" s="11">
        <v>0</v>
      </c>
      <c r="GL446" s="9" t="s">
        <v>113</v>
      </c>
      <c r="GO446" s="11" t="s">
        <v>135</v>
      </c>
      <c r="GP446" s="12"/>
      <c r="GQ446" s="22" t="s">
        <v>1717</v>
      </c>
      <c r="GR446" s="9" t="s">
        <v>173</v>
      </c>
      <c r="GT446" s="9" t="s">
        <v>190</v>
      </c>
      <c r="GZ446" s="9" t="s">
        <v>134</v>
      </c>
      <c r="HA446" s="11" t="s">
        <v>160</v>
      </c>
      <c r="HB446" s="9" t="s">
        <v>1803</v>
      </c>
      <c r="HE446" s="21">
        <v>10000</v>
      </c>
      <c r="HF446" s="17" t="s">
        <v>1717</v>
      </c>
      <c r="HG446" s="11" t="s">
        <v>190</v>
      </c>
      <c r="HI446" s="11" t="s">
        <v>161</v>
      </c>
      <c r="HJ446" s="9" t="s">
        <v>113</v>
      </c>
      <c r="HM446" s="21"/>
      <c r="HN446" s="17" t="s">
        <v>1717</v>
      </c>
      <c r="HP446" s="9" t="s">
        <v>190</v>
      </c>
      <c r="HQ446" s="11" t="s">
        <v>135</v>
      </c>
      <c r="HY446" s="19" t="s">
        <v>1717</v>
      </c>
      <c r="HZ446" s="9" t="s">
        <v>134</v>
      </c>
      <c r="IA446" s="11" t="s">
        <v>270</v>
      </c>
      <c r="ID446" s="9" t="s">
        <v>209</v>
      </c>
      <c r="IE446" s="11" t="s">
        <v>134</v>
      </c>
      <c r="IF446" s="23">
        <v>41885</v>
      </c>
      <c r="IG446" s="23">
        <v>41885</v>
      </c>
      <c r="IH446" s="23"/>
      <c r="II446" s="23"/>
      <c r="IJ446" s="23">
        <v>41934</v>
      </c>
      <c r="IK446" s="23">
        <v>42261</v>
      </c>
    </row>
    <row r="447" spans="1:245" x14ac:dyDescent="0.25">
      <c r="A447" s="8">
        <v>1.040272014625E+16</v>
      </c>
      <c r="B447" s="9" t="s">
        <v>79</v>
      </c>
      <c r="C447" s="55">
        <v>2800308</v>
      </c>
      <c r="D447" s="9" t="s">
        <v>1674</v>
      </c>
      <c r="E447" s="10" t="s">
        <v>85</v>
      </c>
      <c r="AH447" s="33">
        <f t="shared" si="121"/>
        <v>1</v>
      </c>
      <c r="AI447" s="11" t="s">
        <v>113</v>
      </c>
      <c r="AJ447" s="9" t="s">
        <v>86</v>
      </c>
      <c r="AO447" s="11" t="s">
        <v>1805</v>
      </c>
      <c r="AP447" s="9" t="s">
        <v>90</v>
      </c>
      <c r="BM447" s="34">
        <v>2</v>
      </c>
      <c r="BN447" s="9" t="s">
        <v>104</v>
      </c>
      <c r="BO447" s="11" t="s">
        <v>113</v>
      </c>
      <c r="BP447" s="9" t="s">
        <v>119</v>
      </c>
      <c r="BQ447" s="11" t="s">
        <v>135</v>
      </c>
      <c r="BR447" s="9" t="s">
        <v>134</v>
      </c>
      <c r="CC447" s="11" t="s">
        <v>145</v>
      </c>
      <c r="CD447" s="9" t="s">
        <v>135</v>
      </c>
      <c r="CE447" s="20"/>
      <c r="CF447" s="16">
        <v>0</v>
      </c>
      <c r="CG447" s="20"/>
      <c r="CH447" s="16">
        <v>0</v>
      </c>
      <c r="CI447" s="20"/>
      <c r="CJ447" s="16">
        <v>0</v>
      </c>
      <c r="CK447" s="11" t="s">
        <v>1806</v>
      </c>
      <c r="CL447" s="9" t="s">
        <v>336</v>
      </c>
      <c r="CT447" s="12"/>
      <c r="CW447" s="67"/>
      <c r="DC447" s="11" t="s">
        <v>336</v>
      </c>
      <c r="DP447" s="12"/>
      <c r="DQ447" s="35" t="s">
        <v>1717</v>
      </c>
      <c r="EE447" s="21"/>
      <c r="EL447" s="12"/>
      <c r="EW447" s="10" t="s">
        <v>2073</v>
      </c>
      <c r="FR447" s="16" t="s">
        <v>79</v>
      </c>
      <c r="FS447" s="11" t="s">
        <v>1672</v>
      </c>
      <c r="FT447" s="9" t="s">
        <v>276</v>
      </c>
      <c r="FU447" s="11" t="s">
        <v>276</v>
      </c>
      <c r="GD447" s="9" t="s">
        <v>227</v>
      </c>
      <c r="GE447" s="11" t="s">
        <v>193</v>
      </c>
      <c r="GF447" s="9"/>
      <c r="GH447" s="9"/>
      <c r="GI447" s="11" t="s">
        <v>134</v>
      </c>
      <c r="GJ447" s="9" t="s">
        <v>161</v>
      </c>
      <c r="GP447" s="12"/>
      <c r="GQ447" s="22" t="s">
        <v>1717</v>
      </c>
      <c r="GR447" s="9" t="s">
        <v>173</v>
      </c>
      <c r="GW447" s="11" t="s">
        <v>558</v>
      </c>
      <c r="GZ447" s="9" t="s">
        <v>134</v>
      </c>
      <c r="HA447" s="11" t="s">
        <v>161</v>
      </c>
      <c r="HE447" s="21"/>
      <c r="HF447" s="17" t="s">
        <v>1717</v>
      </c>
      <c r="HH447" s="9" t="s">
        <v>447</v>
      </c>
      <c r="HM447" s="21"/>
      <c r="HN447" s="17" t="s">
        <v>1717</v>
      </c>
      <c r="HQ447" s="11" t="s">
        <v>135</v>
      </c>
      <c r="HY447" s="19" t="s">
        <v>1717</v>
      </c>
      <c r="HZ447" s="9" t="s">
        <v>135</v>
      </c>
      <c r="IE447" s="11" t="s">
        <v>134</v>
      </c>
      <c r="IF447" s="23">
        <v>41892</v>
      </c>
      <c r="IG447" s="23">
        <v>41892</v>
      </c>
      <c r="IH447" s="23"/>
      <c r="II447" s="23"/>
      <c r="IJ447" s="23">
        <v>41925</v>
      </c>
      <c r="IK447" s="23">
        <v>41936</v>
      </c>
    </row>
    <row r="448" spans="1:245" x14ac:dyDescent="0.25">
      <c r="A448" s="8">
        <v>1.044642014625E+16</v>
      </c>
      <c r="B448" s="9" t="s">
        <v>79</v>
      </c>
      <c r="C448" s="55">
        <v>2800308</v>
      </c>
      <c r="D448" s="9" t="s">
        <v>1674</v>
      </c>
      <c r="E448" s="10" t="s">
        <v>85</v>
      </c>
      <c r="AH448" s="33">
        <f t="shared" si="121"/>
        <v>1</v>
      </c>
      <c r="AI448" s="11" t="s">
        <v>113</v>
      </c>
      <c r="AJ448" s="9" t="s">
        <v>86</v>
      </c>
      <c r="AO448" s="11" t="s">
        <v>1805</v>
      </c>
      <c r="AP448" s="9" t="s">
        <v>90</v>
      </c>
      <c r="BM448" s="34">
        <v>2</v>
      </c>
      <c r="BN448" s="9" t="s">
        <v>104</v>
      </c>
      <c r="BO448" s="11" t="s">
        <v>113</v>
      </c>
      <c r="BP448" s="9" t="s">
        <v>387</v>
      </c>
      <c r="BQ448" s="11" t="s">
        <v>135</v>
      </c>
      <c r="BR448" s="9" t="s">
        <v>135</v>
      </c>
      <c r="CC448" s="11" t="s">
        <v>145</v>
      </c>
      <c r="CD448" s="9" t="s">
        <v>135</v>
      </c>
      <c r="CE448" s="20"/>
      <c r="CF448" s="16">
        <v>0</v>
      </c>
      <c r="CG448" s="20"/>
      <c r="CH448" s="16">
        <v>0</v>
      </c>
      <c r="CI448" s="20"/>
      <c r="CJ448" s="16">
        <v>0</v>
      </c>
      <c r="CK448" s="11" t="s">
        <v>1807</v>
      </c>
      <c r="CL448" s="9" t="s">
        <v>336</v>
      </c>
      <c r="CT448" s="12"/>
      <c r="CW448" s="67"/>
      <c r="DC448" s="11" t="s">
        <v>334</v>
      </c>
      <c r="DD448" s="9" t="s">
        <v>193</v>
      </c>
      <c r="DH448" s="9" t="s">
        <v>227</v>
      </c>
      <c r="DI448" s="11" t="s">
        <v>134</v>
      </c>
      <c r="DJ448" s="9" t="s">
        <v>160</v>
      </c>
      <c r="DK448" s="11">
        <v>0</v>
      </c>
      <c r="DL448" s="9" t="s">
        <v>113</v>
      </c>
      <c r="DO448" s="11" t="s">
        <v>135</v>
      </c>
      <c r="DP448" s="12"/>
      <c r="DQ448" s="35" t="s">
        <v>1717</v>
      </c>
      <c r="DR448" s="9" t="s">
        <v>173</v>
      </c>
      <c r="DT448" s="9" t="s">
        <v>599</v>
      </c>
      <c r="DZ448" s="9" t="s">
        <v>134</v>
      </c>
      <c r="EA448" s="11" t="s">
        <v>160</v>
      </c>
      <c r="EB448" s="9" t="s">
        <v>1805</v>
      </c>
      <c r="EE448" s="21">
        <v>5000</v>
      </c>
      <c r="EF448" s="9" t="s">
        <v>973</v>
      </c>
      <c r="EL448" s="12"/>
      <c r="EO448" s="11" t="s">
        <v>135</v>
      </c>
      <c r="EW448" s="10" t="s">
        <v>269</v>
      </c>
      <c r="EX448" s="9" t="s">
        <v>113</v>
      </c>
      <c r="EY448" s="11" t="s">
        <v>361</v>
      </c>
      <c r="EZ448" s="9" t="s">
        <v>1674</v>
      </c>
      <c r="FA448" s="11" t="s">
        <v>360</v>
      </c>
      <c r="FR448" s="16" t="s">
        <v>79</v>
      </c>
      <c r="FS448" s="11" t="s">
        <v>1680</v>
      </c>
      <c r="FT448" s="9" t="s">
        <v>276</v>
      </c>
      <c r="FU448" s="11" t="s">
        <v>276</v>
      </c>
      <c r="FV448" s="9" t="s">
        <v>193</v>
      </c>
      <c r="GD448" s="9" t="s">
        <v>209</v>
      </c>
      <c r="GF448" s="9"/>
      <c r="GH448" s="9"/>
      <c r="GI448" s="11" t="s">
        <v>134</v>
      </c>
      <c r="GJ448" s="9" t="s">
        <v>160</v>
      </c>
      <c r="GK448" s="11">
        <v>0</v>
      </c>
      <c r="GL448" s="9" t="s">
        <v>113</v>
      </c>
      <c r="GO448" s="11" t="s">
        <v>135</v>
      </c>
      <c r="GP448" s="12"/>
      <c r="GQ448" s="22" t="s">
        <v>1717</v>
      </c>
      <c r="GR448" s="9" t="s">
        <v>173</v>
      </c>
      <c r="GT448" s="9" t="s">
        <v>599</v>
      </c>
      <c r="GZ448" s="9" t="s">
        <v>134</v>
      </c>
      <c r="HA448" s="11" t="s">
        <v>160</v>
      </c>
      <c r="HB448" s="9" t="s">
        <v>1805</v>
      </c>
      <c r="HE448" s="21">
        <v>5000</v>
      </c>
      <c r="HF448" s="17" t="s">
        <v>1717</v>
      </c>
      <c r="HG448" s="11" t="s">
        <v>973</v>
      </c>
      <c r="HM448" s="21"/>
      <c r="HN448" s="17" t="s">
        <v>1717</v>
      </c>
      <c r="HQ448" s="11" t="s">
        <v>135</v>
      </c>
      <c r="HY448" s="19" t="s">
        <v>1717</v>
      </c>
      <c r="HZ448" s="9" t="s">
        <v>134</v>
      </c>
      <c r="IA448" s="11" t="s">
        <v>272</v>
      </c>
      <c r="ID448" s="9" t="s">
        <v>209</v>
      </c>
      <c r="IE448" s="11" t="s">
        <v>134</v>
      </c>
      <c r="IF448" s="23">
        <v>41893</v>
      </c>
      <c r="IG448" s="23">
        <v>41893</v>
      </c>
      <c r="IH448" s="23"/>
      <c r="II448" s="23">
        <v>41900</v>
      </c>
      <c r="IJ448" s="23">
        <v>41934</v>
      </c>
      <c r="IK448" s="23">
        <v>42025</v>
      </c>
    </row>
    <row r="449" spans="1:245" x14ac:dyDescent="0.25">
      <c r="A449" s="8">
        <v>1.066252014625E+16</v>
      </c>
      <c r="B449" s="9" t="s">
        <v>79</v>
      </c>
      <c r="C449" s="55">
        <v>2800308</v>
      </c>
      <c r="D449" s="9" t="s">
        <v>1808</v>
      </c>
      <c r="E449" s="10" t="s">
        <v>83</v>
      </c>
      <c r="F449" s="9" t="s">
        <v>98</v>
      </c>
      <c r="G449" s="10" t="s">
        <v>504</v>
      </c>
      <c r="H449" s="9" t="s">
        <v>1809</v>
      </c>
      <c r="AH449" s="33">
        <f t="shared" si="121"/>
        <v>1</v>
      </c>
      <c r="AI449" s="11" t="s">
        <v>113</v>
      </c>
      <c r="AJ449" s="9" t="s">
        <v>86</v>
      </c>
      <c r="AO449" s="11" t="s">
        <v>1810</v>
      </c>
      <c r="AP449" s="9" t="s">
        <v>1320</v>
      </c>
      <c r="BM449" s="34">
        <v>2</v>
      </c>
      <c r="BN449" s="9" t="s">
        <v>104</v>
      </c>
      <c r="BO449" s="11" t="s">
        <v>113</v>
      </c>
      <c r="BP449" s="9" t="s">
        <v>387</v>
      </c>
      <c r="BQ449" s="11" t="s">
        <v>135</v>
      </c>
      <c r="BR449" s="9" t="s">
        <v>134</v>
      </c>
      <c r="CC449" s="11" t="s">
        <v>145</v>
      </c>
      <c r="CD449" s="9" t="s">
        <v>135</v>
      </c>
      <c r="CE449" s="20"/>
      <c r="CF449" s="16">
        <v>0</v>
      </c>
      <c r="CG449" s="20"/>
      <c r="CH449" s="16">
        <v>0</v>
      </c>
      <c r="CI449" s="20"/>
      <c r="CJ449" s="16">
        <v>0</v>
      </c>
      <c r="CK449" s="11" t="s">
        <v>1811</v>
      </c>
      <c r="CL449" s="9" t="s">
        <v>336</v>
      </c>
      <c r="CT449" s="12"/>
      <c r="CW449" s="67"/>
      <c r="DC449" s="11" t="s">
        <v>336</v>
      </c>
      <c r="DP449" s="12"/>
      <c r="DQ449" s="35" t="s">
        <v>1717</v>
      </c>
      <c r="EE449" s="21"/>
      <c r="EL449" s="12"/>
      <c r="EW449" s="10" t="s">
        <v>2073</v>
      </c>
      <c r="FR449" s="16" t="s">
        <v>79</v>
      </c>
      <c r="FS449" s="11" t="s">
        <v>1672</v>
      </c>
      <c r="FT449" s="9" t="s">
        <v>276</v>
      </c>
      <c r="FU449" s="11" t="s">
        <v>276</v>
      </c>
      <c r="GD449" s="9" t="s">
        <v>227</v>
      </c>
      <c r="GE449" s="11" t="s">
        <v>193</v>
      </c>
      <c r="GF449" s="9"/>
      <c r="GH449" s="9"/>
      <c r="GI449" s="11" t="s">
        <v>134</v>
      </c>
      <c r="GJ449" s="9" t="s">
        <v>161</v>
      </c>
      <c r="GP449" s="12"/>
      <c r="GQ449" s="22" t="s">
        <v>1717</v>
      </c>
      <c r="GW449" s="11" t="s">
        <v>558</v>
      </c>
      <c r="GZ449" s="9" t="s">
        <v>134</v>
      </c>
      <c r="HA449" s="11" t="s">
        <v>161</v>
      </c>
      <c r="HE449" s="21"/>
      <c r="HF449" s="17" t="s">
        <v>1717</v>
      </c>
      <c r="HH449" s="9" t="s">
        <v>447</v>
      </c>
      <c r="HM449" s="21"/>
      <c r="HN449" s="17" t="s">
        <v>1717</v>
      </c>
      <c r="HQ449" s="11" t="s">
        <v>135</v>
      </c>
      <c r="HY449" s="19" t="s">
        <v>1717</v>
      </c>
      <c r="HZ449" s="9" t="s">
        <v>135</v>
      </c>
      <c r="IE449" s="11" t="s">
        <v>134</v>
      </c>
      <c r="IF449" s="23">
        <v>41898</v>
      </c>
      <c r="IG449" s="23">
        <v>41898</v>
      </c>
      <c r="IH449" s="23"/>
      <c r="II449" s="23"/>
      <c r="IJ449" s="23">
        <v>41925</v>
      </c>
      <c r="IK449" s="23">
        <v>41936</v>
      </c>
    </row>
    <row r="450" spans="1:245" x14ac:dyDescent="0.25">
      <c r="A450" s="8">
        <v>1.087982014625E+16</v>
      </c>
      <c r="B450" s="9" t="s">
        <v>79</v>
      </c>
      <c r="C450" s="55">
        <v>2800308</v>
      </c>
      <c r="D450" s="9" t="s">
        <v>1674</v>
      </c>
      <c r="E450" s="10" t="s">
        <v>85</v>
      </c>
      <c r="AH450" s="33">
        <f t="shared" ref="AH450:AH484" si="132">COUNTA(D450,J450,P450,V450,AB450)</f>
        <v>1</v>
      </c>
      <c r="AI450" s="11" t="s">
        <v>113</v>
      </c>
      <c r="AJ450" s="9" t="s">
        <v>86</v>
      </c>
      <c r="AO450" s="11" t="s">
        <v>1812</v>
      </c>
      <c r="AP450" s="9" t="s">
        <v>90</v>
      </c>
      <c r="BM450" s="34">
        <v>2</v>
      </c>
      <c r="BN450" s="9" t="s">
        <v>104</v>
      </c>
      <c r="BO450" s="11" t="s">
        <v>113</v>
      </c>
      <c r="BP450" s="9" t="s">
        <v>387</v>
      </c>
      <c r="BQ450" s="11" t="s">
        <v>135</v>
      </c>
      <c r="BR450" s="9" t="s">
        <v>135</v>
      </c>
      <c r="CC450" s="11" t="s">
        <v>145</v>
      </c>
      <c r="CD450" s="9" t="s">
        <v>135</v>
      </c>
      <c r="CE450" s="20"/>
      <c r="CF450" s="16">
        <v>0</v>
      </c>
      <c r="CG450" s="20"/>
      <c r="CH450" s="16">
        <v>0</v>
      </c>
      <c r="CI450" s="20"/>
      <c r="CJ450" s="16">
        <v>0</v>
      </c>
      <c r="CK450" s="11" t="s">
        <v>1813</v>
      </c>
      <c r="CL450" s="9" t="s">
        <v>336</v>
      </c>
      <c r="CT450" s="12"/>
      <c r="CW450" s="67"/>
      <c r="DC450" s="11" t="s">
        <v>336</v>
      </c>
      <c r="DP450" s="12"/>
      <c r="DQ450" s="35" t="s">
        <v>1717</v>
      </c>
      <c r="EE450" s="21"/>
      <c r="EL450" s="12"/>
      <c r="EW450" s="10" t="s">
        <v>2073</v>
      </c>
      <c r="FR450" s="16" t="s">
        <v>79</v>
      </c>
      <c r="FS450" s="11" t="s">
        <v>1672</v>
      </c>
      <c r="FT450" s="9" t="s">
        <v>276</v>
      </c>
      <c r="FU450" s="11" t="s">
        <v>276</v>
      </c>
      <c r="GD450" s="9" t="s">
        <v>227</v>
      </c>
      <c r="GE450" s="11" t="s">
        <v>193</v>
      </c>
      <c r="GF450" s="9"/>
      <c r="GH450" s="9"/>
      <c r="GI450" s="11" t="s">
        <v>134</v>
      </c>
      <c r="GJ450" s="9" t="s">
        <v>160</v>
      </c>
      <c r="GK450" s="11">
        <v>0</v>
      </c>
      <c r="GL450" s="9" t="s">
        <v>1812</v>
      </c>
      <c r="GO450" s="11" t="s">
        <v>135</v>
      </c>
      <c r="GP450" s="12"/>
      <c r="GQ450" s="22" t="s">
        <v>1717</v>
      </c>
      <c r="GR450" s="9" t="s">
        <v>173</v>
      </c>
      <c r="GT450" s="9" t="s">
        <v>558</v>
      </c>
      <c r="GZ450" s="9" t="s">
        <v>134</v>
      </c>
      <c r="HA450" s="11" t="s">
        <v>161</v>
      </c>
      <c r="HE450" s="21"/>
      <c r="HF450" s="17" t="s">
        <v>1717</v>
      </c>
      <c r="HH450" s="9" t="s">
        <v>447</v>
      </c>
      <c r="HM450" s="21"/>
      <c r="HN450" s="17" t="s">
        <v>1717</v>
      </c>
      <c r="HQ450" s="11" t="s">
        <v>135</v>
      </c>
      <c r="HY450" s="19" t="s">
        <v>1717</v>
      </c>
      <c r="HZ450" s="9" t="s">
        <v>135</v>
      </c>
      <c r="IE450" s="11" t="s">
        <v>134</v>
      </c>
      <c r="IF450" s="23">
        <v>41904</v>
      </c>
      <c r="IG450" s="23">
        <v>41904</v>
      </c>
      <c r="IH450" s="23"/>
      <c r="II450" s="23"/>
      <c r="IJ450" s="23">
        <v>41942</v>
      </c>
      <c r="IK450" s="23">
        <v>41957</v>
      </c>
    </row>
    <row r="451" spans="1:245" x14ac:dyDescent="0.25">
      <c r="A451" s="8">
        <v>1.096602014625E+16</v>
      </c>
      <c r="B451" s="9" t="s">
        <v>79</v>
      </c>
      <c r="C451" s="55">
        <v>2800308</v>
      </c>
      <c r="D451" s="9" t="s">
        <v>1674</v>
      </c>
      <c r="E451" s="10" t="s">
        <v>85</v>
      </c>
      <c r="AH451" s="33">
        <f t="shared" si="132"/>
        <v>1</v>
      </c>
      <c r="AI451" s="11" t="s">
        <v>113</v>
      </c>
      <c r="AJ451" s="9" t="s">
        <v>86</v>
      </c>
      <c r="AO451" s="11" t="s">
        <v>1812</v>
      </c>
      <c r="AP451" s="9" t="s">
        <v>90</v>
      </c>
      <c r="BM451" s="34">
        <v>2</v>
      </c>
      <c r="BN451" s="9" t="s">
        <v>104</v>
      </c>
      <c r="BO451" s="11" t="s">
        <v>113</v>
      </c>
      <c r="BP451" s="9" t="s">
        <v>121</v>
      </c>
      <c r="BQ451" s="11" t="s">
        <v>135</v>
      </c>
      <c r="BR451" s="9" t="s">
        <v>135</v>
      </c>
      <c r="CC451" s="11" t="s">
        <v>145</v>
      </c>
      <c r="CD451" s="9" t="s">
        <v>135</v>
      </c>
      <c r="CE451" s="20"/>
      <c r="CF451" s="16">
        <v>0</v>
      </c>
      <c r="CG451" s="20"/>
      <c r="CH451" s="16">
        <v>0</v>
      </c>
      <c r="CI451" s="20"/>
      <c r="CJ451" s="16">
        <v>0</v>
      </c>
      <c r="CK451" s="11" t="s">
        <v>1814</v>
      </c>
      <c r="CL451" s="9" t="s">
        <v>336</v>
      </c>
      <c r="CT451" s="12"/>
      <c r="CW451" s="67"/>
      <c r="DC451" s="11" t="s">
        <v>336</v>
      </c>
      <c r="DP451" s="12"/>
      <c r="DQ451" s="35" t="s">
        <v>1717</v>
      </c>
      <c r="EE451" s="21"/>
      <c r="EL451" s="12"/>
      <c r="EW451" s="10" t="s">
        <v>2073</v>
      </c>
      <c r="FR451" s="16" t="s">
        <v>79</v>
      </c>
      <c r="FS451" s="11" t="s">
        <v>1680</v>
      </c>
      <c r="FT451" s="9" t="s">
        <v>276</v>
      </c>
      <c r="FU451" s="11" t="s">
        <v>276</v>
      </c>
      <c r="GD451" s="9" t="s">
        <v>227</v>
      </c>
      <c r="GE451" s="11" t="s">
        <v>193</v>
      </c>
      <c r="GF451" s="9"/>
      <c r="GH451" s="9"/>
      <c r="GI451" s="11" t="s">
        <v>134</v>
      </c>
      <c r="GJ451" s="9" t="s">
        <v>161</v>
      </c>
      <c r="GP451" s="12"/>
      <c r="GQ451" s="22" t="s">
        <v>1717</v>
      </c>
      <c r="GW451" s="11" t="s">
        <v>558</v>
      </c>
      <c r="GZ451" s="9" t="s">
        <v>134</v>
      </c>
      <c r="HA451" s="11" t="s">
        <v>161</v>
      </c>
      <c r="HE451" s="21"/>
      <c r="HF451" s="17" t="s">
        <v>1717</v>
      </c>
      <c r="HH451" s="9" t="s">
        <v>447</v>
      </c>
      <c r="HM451" s="21"/>
      <c r="HN451" s="17" t="s">
        <v>1717</v>
      </c>
      <c r="HQ451" s="11" t="s">
        <v>135</v>
      </c>
      <c r="HY451" s="19" t="s">
        <v>1717</v>
      </c>
      <c r="HZ451" s="9" t="s">
        <v>135</v>
      </c>
      <c r="IE451" s="11" t="s">
        <v>134</v>
      </c>
      <c r="IF451" s="23">
        <v>41906</v>
      </c>
      <c r="IG451" s="23">
        <v>41906</v>
      </c>
      <c r="IH451" s="23"/>
      <c r="II451" s="23"/>
      <c r="IJ451" s="23">
        <v>41934</v>
      </c>
      <c r="IK451" s="23">
        <v>41950</v>
      </c>
    </row>
    <row r="452" spans="1:245" x14ac:dyDescent="0.25">
      <c r="A452" s="8">
        <v>1.127802014625E+16</v>
      </c>
      <c r="B452" s="9" t="s">
        <v>79</v>
      </c>
      <c r="C452" s="55">
        <v>2800308</v>
      </c>
      <c r="D452" s="9" t="s">
        <v>520</v>
      </c>
      <c r="E452" s="10" t="s">
        <v>89</v>
      </c>
      <c r="AH452" s="33">
        <f t="shared" si="132"/>
        <v>1</v>
      </c>
      <c r="AI452" s="11" t="s">
        <v>1979</v>
      </c>
      <c r="AJ452" s="9" t="s">
        <v>83</v>
      </c>
      <c r="AK452" s="11" t="s">
        <v>98</v>
      </c>
      <c r="AL452" s="9" t="s">
        <v>1566</v>
      </c>
      <c r="AM452" s="11" t="s">
        <v>1670</v>
      </c>
      <c r="AO452" s="11" t="s">
        <v>1815</v>
      </c>
      <c r="AP452" s="9" t="s">
        <v>88</v>
      </c>
      <c r="BM452" s="34">
        <v>2</v>
      </c>
      <c r="BN452" s="9" t="s">
        <v>111</v>
      </c>
      <c r="BP452" s="9" t="s">
        <v>119</v>
      </c>
      <c r="BQ452" s="11" t="s">
        <v>135</v>
      </c>
      <c r="BR452" s="9" t="s">
        <v>135</v>
      </c>
      <c r="CC452" s="11" t="s">
        <v>145</v>
      </c>
      <c r="CD452" s="9" t="s">
        <v>135</v>
      </c>
      <c r="CE452" s="20"/>
      <c r="CF452" s="16">
        <v>0</v>
      </c>
      <c r="CG452" s="20"/>
      <c r="CH452" s="16">
        <v>0</v>
      </c>
      <c r="CI452" s="20"/>
      <c r="CJ452" s="16">
        <v>0</v>
      </c>
      <c r="CK452" s="11" t="s">
        <v>1816</v>
      </c>
      <c r="CL452" s="9" t="s">
        <v>334</v>
      </c>
      <c r="CM452" s="11" t="s">
        <v>134</v>
      </c>
      <c r="CN452" s="9" t="s">
        <v>160</v>
      </c>
      <c r="CO452" s="11">
        <v>0</v>
      </c>
      <c r="CP452" s="9" t="s">
        <v>1815</v>
      </c>
      <c r="CS452" s="11" t="s">
        <v>134</v>
      </c>
      <c r="CT452" s="12">
        <v>2000</v>
      </c>
      <c r="CU452" s="11" t="s">
        <v>173</v>
      </c>
      <c r="CW452" s="67" t="s">
        <v>184</v>
      </c>
      <c r="DC452" s="11" t="s">
        <v>336</v>
      </c>
      <c r="DP452" s="12"/>
      <c r="DQ452" s="35" t="s">
        <v>1717</v>
      </c>
      <c r="EE452" s="21"/>
      <c r="EL452" s="12"/>
      <c r="EW452" s="10" t="s">
        <v>2073</v>
      </c>
      <c r="FR452" s="16" t="s">
        <v>79</v>
      </c>
      <c r="FS452" s="11" t="s">
        <v>1672</v>
      </c>
      <c r="FT452" s="9" t="s">
        <v>276</v>
      </c>
      <c r="FU452" s="11" t="s">
        <v>276</v>
      </c>
      <c r="GD452" s="9" t="s">
        <v>227</v>
      </c>
      <c r="GE452" s="11" t="s">
        <v>193</v>
      </c>
      <c r="GF452" s="9"/>
      <c r="GH452" s="9"/>
      <c r="GI452" s="11" t="s">
        <v>134</v>
      </c>
      <c r="GJ452" s="9" t="s">
        <v>160</v>
      </c>
      <c r="GK452" s="11">
        <v>0</v>
      </c>
      <c r="GL452" s="9" t="s">
        <v>1815</v>
      </c>
      <c r="GO452" s="11" t="s">
        <v>134</v>
      </c>
      <c r="GP452" s="12">
        <v>2000</v>
      </c>
      <c r="GQ452" s="22" t="s">
        <v>1717</v>
      </c>
      <c r="GR452" s="9" t="s">
        <v>173</v>
      </c>
      <c r="GT452" s="9" t="s">
        <v>184</v>
      </c>
      <c r="GZ452" s="9" t="s">
        <v>134</v>
      </c>
      <c r="HA452" s="11" t="s">
        <v>160</v>
      </c>
      <c r="HB452" s="9" t="s">
        <v>1979</v>
      </c>
      <c r="HC452" s="11" t="s">
        <v>1815</v>
      </c>
      <c r="HE452" s="21">
        <v>5000</v>
      </c>
      <c r="HF452" s="17" t="s">
        <v>1717</v>
      </c>
      <c r="HG452" s="11" t="s">
        <v>247</v>
      </c>
      <c r="HM452" s="21"/>
      <c r="HN452" s="17" t="s">
        <v>1717</v>
      </c>
      <c r="HQ452" s="11" t="s">
        <v>135</v>
      </c>
      <c r="HY452" s="19" t="s">
        <v>1717</v>
      </c>
      <c r="HZ452" s="9" t="s">
        <v>134</v>
      </c>
      <c r="IA452" s="11" t="s">
        <v>272</v>
      </c>
      <c r="IB452" s="9" t="s">
        <v>270</v>
      </c>
      <c r="ID452" s="9" t="s">
        <v>209</v>
      </c>
      <c r="IE452" s="11" t="s">
        <v>134</v>
      </c>
      <c r="IF452" s="23">
        <v>41911</v>
      </c>
      <c r="IG452" s="23">
        <v>41911</v>
      </c>
      <c r="IH452" s="23">
        <v>41912</v>
      </c>
      <c r="II452" s="23"/>
      <c r="IJ452" s="23">
        <v>41962</v>
      </c>
      <c r="IK452" s="23">
        <v>42272</v>
      </c>
    </row>
    <row r="453" spans="1:245" x14ac:dyDescent="0.25">
      <c r="A453" s="8" t="s">
        <v>2059</v>
      </c>
      <c r="B453" s="9" t="s">
        <v>79</v>
      </c>
      <c r="C453" s="55">
        <v>2800308</v>
      </c>
      <c r="D453" s="9" t="s">
        <v>520</v>
      </c>
      <c r="E453" s="10" t="s">
        <v>89</v>
      </c>
      <c r="AH453" s="33">
        <f t="shared" si="132"/>
        <v>1</v>
      </c>
      <c r="AI453" s="11" t="s">
        <v>1817</v>
      </c>
      <c r="AJ453" s="9" t="s">
        <v>88</v>
      </c>
      <c r="AO453" s="11" t="s">
        <v>1692</v>
      </c>
      <c r="AP453" s="9" t="s">
        <v>83</v>
      </c>
      <c r="AQ453" s="11" t="s">
        <v>95</v>
      </c>
      <c r="AR453" s="9" t="s">
        <v>646</v>
      </c>
      <c r="AS453" s="11" t="s">
        <v>1674</v>
      </c>
      <c r="AU453" s="11" t="s">
        <v>1818</v>
      </c>
      <c r="AV453" s="9" t="s">
        <v>90</v>
      </c>
      <c r="BA453" s="11" t="s">
        <v>1819</v>
      </c>
      <c r="BB453" s="9" t="s">
        <v>90</v>
      </c>
      <c r="BM453" s="34">
        <v>4</v>
      </c>
      <c r="BN453" s="9" t="s">
        <v>109</v>
      </c>
      <c r="BP453" s="9" t="s">
        <v>120</v>
      </c>
      <c r="BQ453" s="11" t="s">
        <v>135</v>
      </c>
      <c r="BR453" s="9" t="s">
        <v>135</v>
      </c>
      <c r="CC453" s="11" t="s">
        <v>145</v>
      </c>
      <c r="CD453" s="9" t="s">
        <v>135</v>
      </c>
      <c r="CE453" s="20"/>
      <c r="CF453" s="16">
        <v>0</v>
      </c>
      <c r="CG453" s="20"/>
      <c r="CH453" s="16">
        <v>0</v>
      </c>
      <c r="CI453" s="20"/>
      <c r="CJ453" s="16">
        <v>0</v>
      </c>
      <c r="CK453" s="11" t="s">
        <v>1820</v>
      </c>
      <c r="CL453" s="9" t="s">
        <v>334</v>
      </c>
      <c r="CM453" s="11" t="s">
        <v>134</v>
      </c>
      <c r="CN453" s="9" t="s">
        <v>160</v>
      </c>
      <c r="CO453" s="11">
        <v>1</v>
      </c>
      <c r="CP453" s="9" t="s">
        <v>1817</v>
      </c>
      <c r="CS453" s="11" t="s">
        <v>134</v>
      </c>
      <c r="CT453" s="12">
        <v>120000</v>
      </c>
      <c r="CU453" s="11" t="s">
        <v>173</v>
      </c>
      <c r="CW453" s="67" t="s">
        <v>184</v>
      </c>
      <c r="DC453" s="11" t="s">
        <v>334</v>
      </c>
      <c r="DD453" s="9" t="s">
        <v>193</v>
      </c>
      <c r="DH453" s="9" t="s">
        <v>209</v>
      </c>
      <c r="DI453" s="11" t="s">
        <v>134</v>
      </c>
      <c r="DJ453" s="9" t="s">
        <v>160</v>
      </c>
      <c r="DK453" s="11">
        <v>1</v>
      </c>
      <c r="DL453" s="9" t="s">
        <v>1817</v>
      </c>
      <c r="DO453" s="11" t="s">
        <v>134</v>
      </c>
      <c r="DP453" s="12">
        <v>120000</v>
      </c>
      <c r="DQ453" s="35" t="s">
        <v>1717</v>
      </c>
      <c r="DR453" s="9" t="s">
        <v>173</v>
      </c>
      <c r="DT453" s="9" t="s">
        <v>1902</v>
      </c>
      <c r="DZ453" s="9" t="s">
        <v>134</v>
      </c>
      <c r="EA453" s="11" t="s">
        <v>160</v>
      </c>
      <c r="EB453" s="9" t="s">
        <v>1817</v>
      </c>
      <c r="EC453" s="11" t="s">
        <v>1692</v>
      </c>
      <c r="EE453" s="21">
        <v>21282</v>
      </c>
      <c r="EF453" s="9" t="s">
        <v>1902</v>
      </c>
      <c r="EL453" s="12"/>
      <c r="EO453" s="11" t="s">
        <v>135</v>
      </c>
      <c r="EW453" s="10" t="s">
        <v>269</v>
      </c>
      <c r="EX453" s="9" t="s">
        <v>1817</v>
      </c>
      <c r="EY453" s="11" t="s">
        <v>361</v>
      </c>
      <c r="EZ453" s="9" t="s">
        <v>520</v>
      </c>
      <c r="FA453" s="11" t="s">
        <v>360</v>
      </c>
      <c r="FR453" s="16" t="s">
        <v>79</v>
      </c>
      <c r="FS453" s="11" t="s">
        <v>1684</v>
      </c>
      <c r="FT453" s="9" t="s">
        <v>276</v>
      </c>
      <c r="FU453" s="11" t="s">
        <v>276</v>
      </c>
      <c r="FV453" s="9" t="s">
        <v>193</v>
      </c>
      <c r="GD453" s="9" t="s">
        <v>209</v>
      </c>
      <c r="GF453" s="9"/>
      <c r="GH453" s="9"/>
      <c r="GI453" s="11" t="s">
        <v>134</v>
      </c>
      <c r="GJ453" s="9" t="s">
        <v>160</v>
      </c>
      <c r="GK453" s="11">
        <v>1</v>
      </c>
      <c r="GL453" s="9" t="s">
        <v>1817</v>
      </c>
      <c r="GO453" s="11" t="s">
        <v>134</v>
      </c>
      <c r="GP453" s="12">
        <v>120000</v>
      </c>
      <c r="GQ453" s="22" t="s">
        <v>1717</v>
      </c>
      <c r="GR453" s="9" t="s">
        <v>173</v>
      </c>
      <c r="GT453" s="9" t="s">
        <v>1902</v>
      </c>
      <c r="GZ453" s="9" t="s">
        <v>134</v>
      </c>
      <c r="HA453" s="11" t="s">
        <v>160</v>
      </c>
      <c r="HB453" s="9" t="s">
        <v>1817</v>
      </c>
      <c r="HE453" s="21">
        <v>21282</v>
      </c>
      <c r="HF453" s="17" t="s">
        <v>1717</v>
      </c>
      <c r="HG453" s="11" t="s">
        <v>1902</v>
      </c>
      <c r="HM453" s="21"/>
      <c r="HN453" s="17" t="s">
        <v>1717</v>
      </c>
      <c r="HQ453" s="11" t="s">
        <v>135</v>
      </c>
      <c r="HY453" s="19" t="s">
        <v>1717</v>
      </c>
      <c r="HZ453" s="9" t="s">
        <v>135</v>
      </c>
      <c r="IE453" s="11" t="s">
        <v>134</v>
      </c>
      <c r="IF453" s="23">
        <v>41913</v>
      </c>
      <c r="IG453" s="23">
        <v>41913</v>
      </c>
      <c r="IH453" s="23">
        <v>41914</v>
      </c>
      <c r="II453" s="23">
        <v>41948</v>
      </c>
      <c r="IJ453" s="23">
        <v>41975</v>
      </c>
      <c r="IK453" s="23">
        <v>41991</v>
      </c>
    </row>
    <row r="454" spans="1:245" x14ac:dyDescent="0.25">
      <c r="A454" s="8">
        <v>1.151112014625E+16</v>
      </c>
      <c r="B454" s="9" t="s">
        <v>79</v>
      </c>
      <c r="C454" s="55">
        <v>2800308</v>
      </c>
      <c r="D454" s="9" t="s">
        <v>520</v>
      </c>
      <c r="E454" s="10" t="s">
        <v>89</v>
      </c>
      <c r="AH454" s="33">
        <f t="shared" si="132"/>
        <v>1</v>
      </c>
      <c r="AI454" s="11" t="s">
        <v>1821</v>
      </c>
      <c r="AJ454" s="9" t="s">
        <v>90</v>
      </c>
      <c r="BM454" s="34">
        <v>1</v>
      </c>
      <c r="BN454" s="9" t="s">
        <v>104</v>
      </c>
      <c r="BO454" s="11" t="s">
        <v>113</v>
      </c>
      <c r="BP454" s="9" t="s">
        <v>123</v>
      </c>
      <c r="BQ454" s="11" t="s">
        <v>135</v>
      </c>
      <c r="BR454" s="9" t="s">
        <v>135</v>
      </c>
      <c r="CC454" s="11" t="s">
        <v>145</v>
      </c>
      <c r="CD454" s="9" t="s">
        <v>135</v>
      </c>
      <c r="CE454" s="20"/>
      <c r="CF454" s="16">
        <v>0</v>
      </c>
      <c r="CG454" s="20"/>
      <c r="CH454" s="16">
        <v>0</v>
      </c>
      <c r="CI454" s="20"/>
      <c r="CJ454" s="16">
        <v>0</v>
      </c>
      <c r="CK454" s="11" t="s">
        <v>1822</v>
      </c>
      <c r="CL454" s="9" t="s">
        <v>334</v>
      </c>
      <c r="CM454" s="11" t="s">
        <v>134</v>
      </c>
      <c r="CN454" s="9" t="s">
        <v>160</v>
      </c>
      <c r="CO454" s="11">
        <v>0</v>
      </c>
      <c r="CP454" s="9" t="s">
        <v>1821</v>
      </c>
      <c r="CS454" s="11" t="s">
        <v>134</v>
      </c>
      <c r="CT454" s="12">
        <v>2000</v>
      </c>
      <c r="CU454" s="11" t="s">
        <v>173</v>
      </c>
      <c r="CW454" s="67" t="s">
        <v>179</v>
      </c>
      <c r="DC454" s="11" t="s">
        <v>336</v>
      </c>
      <c r="DP454" s="12"/>
      <c r="DQ454" s="35" t="s">
        <v>1717</v>
      </c>
      <c r="EE454" s="21"/>
      <c r="EL454" s="12"/>
      <c r="EW454" s="10" t="s">
        <v>2073</v>
      </c>
      <c r="FR454" s="16" t="s">
        <v>79</v>
      </c>
      <c r="FS454" s="11" t="s">
        <v>1672</v>
      </c>
      <c r="FT454" s="9" t="s">
        <v>276</v>
      </c>
      <c r="FU454" s="11" t="s">
        <v>276</v>
      </c>
      <c r="GD454" s="9" t="s">
        <v>227</v>
      </c>
      <c r="GE454" s="11" t="s">
        <v>193</v>
      </c>
      <c r="GF454" s="9"/>
      <c r="GH454" s="9"/>
      <c r="GI454" s="11" t="s">
        <v>134</v>
      </c>
      <c r="GJ454" s="9" t="s">
        <v>160</v>
      </c>
      <c r="GK454" s="11">
        <v>0</v>
      </c>
      <c r="GL454" s="9" t="s">
        <v>1821</v>
      </c>
      <c r="GO454" s="11" t="s">
        <v>134</v>
      </c>
      <c r="GP454" s="12">
        <v>2000</v>
      </c>
      <c r="GQ454" s="22" t="s">
        <v>1717</v>
      </c>
      <c r="GR454" s="9" t="s">
        <v>173</v>
      </c>
      <c r="GT454" s="9" t="s">
        <v>179</v>
      </c>
      <c r="GZ454" s="9" t="s">
        <v>134</v>
      </c>
      <c r="HA454" s="11" t="s">
        <v>160</v>
      </c>
      <c r="HB454" s="9" t="s">
        <v>1821</v>
      </c>
      <c r="HE454" s="21">
        <v>53205</v>
      </c>
      <c r="HF454" s="17" t="s">
        <v>1717</v>
      </c>
      <c r="HG454" s="11" t="s">
        <v>179</v>
      </c>
      <c r="HM454" s="21"/>
      <c r="HN454" s="17" t="s">
        <v>1717</v>
      </c>
      <c r="HQ454" s="11" t="s">
        <v>135</v>
      </c>
      <c r="HY454" s="19" t="s">
        <v>1717</v>
      </c>
      <c r="HZ454" s="9" t="s">
        <v>134</v>
      </c>
      <c r="IA454" s="11" t="s">
        <v>272</v>
      </c>
      <c r="IB454" s="9" t="s">
        <v>270</v>
      </c>
      <c r="ID454" s="9" t="s">
        <v>209</v>
      </c>
      <c r="IE454" s="11" t="s">
        <v>134</v>
      </c>
      <c r="IF454" s="23">
        <v>41915</v>
      </c>
      <c r="IG454" s="23">
        <v>41915</v>
      </c>
      <c r="IH454" s="23">
        <v>41915</v>
      </c>
      <c r="II454" s="23"/>
      <c r="IJ454" s="23">
        <v>41925</v>
      </c>
      <c r="IK454" s="23">
        <v>42240</v>
      </c>
    </row>
    <row r="455" spans="1:245" x14ac:dyDescent="0.25">
      <c r="A455" s="8" t="s">
        <v>1713</v>
      </c>
      <c r="B455" s="9" t="s">
        <v>80</v>
      </c>
      <c r="C455" s="55">
        <v>3550308</v>
      </c>
      <c r="D455" s="9" t="s">
        <v>520</v>
      </c>
      <c r="E455" s="10" t="s">
        <v>89</v>
      </c>
      <c r="AH455" s="33">
        <f t="shared" si="132"/>
        <v>1</v>
      </c>
      <c r="AI455" s="11" t="s">
        <v>1714</v>
      </c>
      <c r="AJ455" s="9" t="s">
        <v>83</v>
      </c>
      <c r="AK455" s="11" t="s">
        <v>97</v>
      </c>
      <c r="AL455" s="9" t="s">
        <v>488</v>
      </c>
      <c r="AM455" s="11" t="s">
        <v>1715</v>
      </c>
      <c r="BM455" s="34">
        <v>1</v>
      </c>
      <c r="BN455" s="9" t="s">
        <v>1332</v>
      </c>
      <c r="BP455" s="9" t="s">
        <v>121</v>
      </c>
      <c r="BQ455" s="11" t="s">
        <v>135</v>
      </c>
      <c r="BR455" s="9" t="s">
        <v>135</v>
      </c>
      <c r="BS455" s="11" t="s">
        <v>106</v>
      </c>
      <c r="BU455" s="11" t="s">
        <v>121</v>
      </c>
      <c r="BV455" s="9" t="s">
        <v>135</v>
      </c>
      <c r="BW455" s="11" t="s">
        <v>135</v>
      </c>
      <c r="CC455" s="11" t="s">
        <v>145</v>
      </c>
      <c r="CD455" s="9" t="s">
        <v>135</v>
      </c>
      <c r="CE455" s="20"/>
      <c r="CF455" s="16">
        <v>0</v>
      </c>
      <c r="CG455" s="20"/>
      <c r="CH455" s="16">
        <v>0</v>
      </c>
      <c r="CI455" s="20"/>
      <c r="CJ455" s="16">
        <v>0</v>
      </c>
      <c r="CK455" s="11" t="s">
        <v>1716</v>
      </c>
      <c r="CL455" s="9" t="s">
        <v>336</v>
      </c>
      <c r="CT455" s="12"/>
      <c r="CW455" s="67"/>
      <c r="DC455" s="11" t="s">
        <v>336</v>
      </c>
      <c r="DP455" s="12"/>
      <c r="DQ455" s="35" t="s">
        <v>1717</v>
      </c>
      <c r="EE455" s="21"/>
      <c r="EL455" s="12"/>
      <c r="EW455" s="10" t="s">
        <v>2073</v>
      </c>
      <c r="FR455" s="16" t="s">
        <v>80</v>
      </c>
      <c r="FS455" s="11" t="s">
        <v>1718</v>
      </c>
      <c r="FT455" s="9" t="s">
        <v>276</v>
      </c>
      <c r="FU455" s="11" t="s">
        <v>276</v>
      </c>
      <c r="GD455" s="9" t="s">
        <v>227</v>
      </c>
      <c r="GE455" s="11" t="s">
        <v>193</v>
      </c>
      <c r="GF455" s="9"/>
      <c r="GH455" s="9"/>
      <c r="GI455" s="11" t="s">
        <v>135</v>
      </c>
      <c r="GP455" s="12"/>
      <c r="GQ455" s="22" t="s">
        <v>1717</v>
      </c>
      <c r="GZ455" s="9" t="s">
        <v>134</v>
      </c>
      <c r="HA455" s="11" t="s">
        <v>160</v>
      </c>
      <c r="HB455" s="9" t="s">
        <v>1714</v>
      </c>
      <c r="HE455" s="21">
        <v>5000</v>
      </c>
      <c r="HF455" s="17" t="s">
        <v>1717</v>
      </c>
      <c r="HG455" s="11" t="s">
        <v>446</v>
      </c>
      <c r="HM455" s="21"/>
      <c r="HN455" s="17" t="s">
        <v>1717</v>
      </c>
      <c r="HQ455" s="11" t="s">
        <v>135</v>
      </c>
      <c r="HY455" s="19" t="s">
        <v>1717</v>
      </c>
      <c r="HZ455" s="9" t="s">
        <v>134</v>
      </c>
      <c r="IA455" s="11" t="s">
        <v>272</v>
      </c>
      <c r="IB455" s="9" t="s">
        <v>270</v>
      </c>
      <c r="IC455" s="11" t="s">
        <v>1331</v>
      </c>
      <c r="ID455" s="9" t="s">
        <v>209</v>
      </c>
      <c r="IE455" s="11" t="s">
        <v>134</v>
      </c>
      <c r="IF455" s="23">
        <v>41589</v>
      </c>
      <c r="IG455" s="23">
        <v>41590</v>
      </c>
      <c r="IH455" s="23"/>
      <c r="II455" s="23"/>
      <c r="IJ455" s="23">
        <v>41681</v>
      </c>
      <c r="IK455" s="23">
        <v>42170</v>
      </c>
    </row>
    <row r="456" spans="1:245" x14ac:dyDescent="0.25">
      <c r="A456" s="8" t="s">
        <v>1719</v>
      </c>
      <c r="B456" s="9" t="s">
        <v>80</v>
      </c>
      <c r="C456" s="55">
        <v>3554003</v>
      </c>
      <c r="D456" s="9" t="s">
        <v>1720</v>
      </c>
      <c r="E456" s="10" t="s">
        <v>83</v>
      </c>
      <c r="F456" s="9" t="s">
        <v>98</v>
      </c>
      <c r="G456" s="10" t="s">
        <v>484</v>
      </c>
      <c r="AH456" s="33">
        <f t="shared" si="132"/>
        <v>1</v>
      </c>
      <c r="AI456" s="11" t="s">
        <v>1721</v>
      </c>
      <c r="AJ456" s="9" t="s">
        <v>83</v>
      </c>
      <c r="AK456" s="11" t="s">
        <v>98</v>
      </c>
      <c r="AL456" s="9" t="s">
        <v>415</v>
      </c>
      <c r="AM456" s="11" t="s">
        <v>1715</v>
      </c>
      <c r="BM456" s="34">
        <v>1</v>
      </c>
      <c r="BN456" s="9" t="s">
        <v>104</v>
      </c>
      <c r="BO456" s="11" t="s">
        <v>113</v>
      </c>
      <c r="BP456" s="9" t="s">
        <v>119</v>
      </c>
      <c r="BQ456" s="11" t="s">
        <v>135</v>
      </c>
      <c r="BR456" s="9" t="s">
        <v>135</v>
      </c>
      <c r="CC456" s="11" t="s">
        <v>145</v>
      </c>
      <c r="CD456" s="9" t="s">
        <v>135</v>
      </c>
      <c r="CE456" s="20"/>
      <c r="CF456" s="16">
        <v>0</v>
      </c>
      <c r="CG456" s="20"/>
      <c r="CH456" s="16">
        <v>0</v>
      </c>
      <c r="CI456" s="20"/>
      <c r="CJ456" s="16">
        <v>0</v>
      </c>
      <c r="CK456" s="11" t="s">
        <v>1722</v>
      </c>
      <c r="CL456" s="9" t="s">
        <v>334</v>
      </c>
      <c r="CM456" s="11" t="s">
        <v>134</v>
      </c>
      <c r="CN456" s="9" t="s">
        <v>161</v>
      </c>
      <c r="CT456" s="12"/>
      <c r="CW456" s="67"/>
      <c r="CZ456" s="9" t="s">
        <v>2057</v>
      </c>
      <c r="DC456" s="11" t="s">
        <v>334</v>
      </c>
      <c r="DD456" s="9" t="s">
        <v>193</v>
      </c>
      <c r="DH456" s="9" t="s">
        <v>209</v>
      </c>
      <c r="DI456" s="11" t="s">
        <v>134</v>
      </c>
      <c r="DJ456" s="9" t="s">
        <v>161</v>
      </c>
      <c r="DP456" s="12"/>
      <c r="DQ456" s="35" t="s">
        <v>1717</v>
      </c>
      <c r="DW456" s="11" t="s">
        <v>2057</v>
      </c>
      <c r="DZ456" s="9" t="s">
        <v>135</v>
      </c>
      <c r="EE456" s="21"/>
      <c r="EL456" s="12"/>
      <c r="EO456" s="11" t="s">
        <v>135</v>
      </c>
      <c r="EW456" s="10" t="s">
        <v>269</v>
      </c>
      <c r="EX456" s="9" t="s">
        <v>1720</v>
      </c>
      <c r="EY456" s="11" t="s">
        <v>361</v>
      </c>
      <c r="EZ456" s="9" t="s">
        <v>1721</v>
      </c>
      <c r="FA456" s="11" t="s">
        <v>360</v>
      </c>
      <c r="FR456" s="16" t="s">
        <v>80</v>
      </c>
      <c r="FS456" s="11" t="s">
        <v>1723</v>
      </c>
      <c r="FT456" s="9" t="s">
        <v>276</v>
      </c>
      <c r="FU456" s="11" t="s">
        <v>276</v>
      </c>
      <c r="FV456" s="9" t="s">
        <v>193</v>
      </c>
      <c r="GD456" s="9" t="s">
        <v>209</v>
      </c>
      <c r="GE456" s="11" t="s">
        <v>193</v>
      </c>
      <c r="GF456" s="9"/>
      <c r="GH456" s="9"/>
      <c r="GI456" s="11" t="s">
        <v>134</v>
      </c>
      <c r="GJ456" s="9" t="s">
        <v>161</v>
      </c>
      <c r="GP456" s="12"/>
      <c r="GQ456" s="22" t="s">
        <v>1717</v>
      </c>
      <c r="GZ456" s="9" t="s">
        <v>135</v>
      </c>
      <c r="HE456" s="21"/>
      <c r="HF456" s="17" t="s">
        <v>1717</v>
      </c>
      <c r="HM456" s="21"/>
      <c r="HN456" s="17" t="s">
        <v>1717</v>
      </c>
      <c r="HQ456" s="11" t="s">
        <v>135</v>
      </c>
      <c r="HY456" s="19" t="s">
        <v>1717</v>
      </c>
      <c r="HZ456" s="9" t="s">
        <v>135</v>
      </c>
      <c r="IE456" s="11" t="s">
        <v>134</v>
      </c>
      <c r="IF456" s="23">
        <v>41849</v>
      </c>
      <c r="IG456" s="23">
        <v>41849</v>
      </c>
      <c r="IH456" s="23">
        <v>41849</v>
      </c>
      <c r="II456" s="23">
        <v>41854</v>
      </c>
      <c r="IJ456" s="23">
        <v>41859</v>
      </c>
      <c r="IK456" s="23">
        <v>41862</v>
      </c>
    </row>
    <row r="457" spans="1:245" x14ac:dyDescent="0.25">
      <c r="A457" s="8" t="s">
        <v>1724</v>
      </c>
      <c r="B457" s="9" t="s">
        <v>80</v>
      </c>
      <c r="C457" s="55">
        <v>3550308</v>
      </c>
      <c r="D457" s="9" t="s">
        <v>1725</v>
      </c>
      <c r="E457" s="10" t="s">
        <v>83</v>
      </c>
      <c r="F457" s="9" t="s">
        <v>98</v>
      </c>
      <c r="G457" s="10" t="s">
        <v>484</v>
      </c>
      <c r="H457" s="9" t="s">
        <v>1726</v>
      </c>
      <c r="AH457" s="33">
        <f t="shared" si="132"/>
        <v>1</v>
      </c>
      <c r="AI457" s="11" t="s">
        <v>505</v>
      </c>
      <c r="AJ457" s="9" t="s">
        <v>86</v>
      </c>
      <c r="BM457" s="34">
        <v>1</v>
      </c>
      <c r="BN457" s="9" t="s">
        <v>104</v>
      </c>
      <c r="BO457" s="11" t="s">
        <v>115</v>
      </c>
      <c r="BP457" s="9" t="s">
        <v>121</v>
      </c>
      <c r="BQ457" s="11" t="s">
        <v>135</v>
      </c>
      <c r="BR457" s="9" t="s">
        <v>135</v>
      </c>
      <c r="CC457" s="11" t="s">
        <v>145</v>
      </c>
      <c r="CD457" s="9" t="s">
        <v>135</v>
      </c>
      <c r="CE457" s="20"/>
      <c r="CF457" s="16">
        <v>0</v>
      </c>
      <c r="CG457" s="20"/>
      <c r="CH457" s="16">
        <v>0</v>
      </c>
      <c r="CI457" s="20"/>
      <c r="CJ457" s="16">
        <v>0</v>
      </c>
      <c r="CK457" s="11" t="s">
        <v>1727</v>
      </c>
      <c r="CL457" s="9" t="s">
        <v>334</v>
      </c>
      <c r="CM457" s="11" t="s">
        <v>134</v>
      </c>
      <c r="CN457" s="9" t="s">
        <v>160</v>
      </c>
      <c r="CO457" s="11">
        <v>0</v>
      </c>
      <c r="CP457" s="9" t="s">
        <v>505</v>
      </c>
      <c r="CS457" s="11" t="s">
        <v>134</v>
      </c>
      <c r="CT457" s="12">
        <v>5000</v>
      </c>
      <c r="CU457" s="11" t="s">
        <v>173</v>
      </c>
      <c r="CW457" s="67" t="s">
        <v>190</v>
      </c>
      <c r="DC457" s="11" t="s">
        <v>334</v>
      </c>
      <c r="DD457" s="9" t="s">
        <v>193</v>
      </c>
      <c r="DH457" s="9" t="s">
        <v>209</v>
      </c>
      <c r="DI457" s="11" t="s">
        <v>134</v>
      </c>
      <c r="DJ457" s="9" t="s">
        <v>160</v>
      </c>
      <c r="DK457" s="11">
        <v>0</v>
      </c>
      <c r="DL457" s="9" t="s">
        <v>505</v>
      </c>
      <c r="DO457" s="11" t="s">
        <v>134</v>
      </c>
      <c r="DP457" s="12">
        <v>5000</v>
      </c>
      <c r="DQ457" s="35" t="s">
        <v>1717</v>
      </c>
      <c r="DR457" s="9" t="s">
        <v>173</v>
      </c>
      <c r="DT457" s="9" t="s">
        <v>190</v>
      </c>
      <c r="DZ457" s="9" t="s">
        <v>135</v>
      </c>
      <c r="EE457" s="21"/>
      <c r="EL457" s="12"/>
      <c r="EO457" s="11" t="s">
        <v>135</v>
      </c>
      <c r="EW457" s="10" t="s">
        <v>269</v>
      </c>
      <c r="EX457" s="9" t="s">
        <v>505</v>
      </c>
      <c r="EY457" s="11" t="s">
        <v>361</v>
      </c>
      <c r="EZ457" s="9" t="s">
        <v>1725</v>
      </c>
      <c r="FA457" s="11" t="s">
        <v>360</v>
      </c>
      <c r="FR457" s="16" t="s">
        <v>80</v>
      </c>
      <c r="FS457" s="11" t="s">
        <v>1723</v>
      </c>
      <c r="FT457" s="9" t="s">
        <v>276</v>
      </c>
      <c r="FU457" s="11" t="s">
        <v>276</v>
      </c>
      <c r="FV457" s="9" t="s">
        <v>193</v>
      </c>
      <c r="GD457" s="9" t="s">
        <v>209</v>
      </c>
      <c r="GE457" s="11" t="s">
        <v>193</v>
      </c>
      <c r="GF457" s="9"/>
      <c r="GH457" s="9"/>
      <c r="GI457" s="11" t="s">
        <v>134</v>
      </c>
      <c r="GJ457" s="9" t="s">
        <v>160</v>
      </c>
      <c r="GK457" s="11">
        <v>0</v>
      </c>
      <c r="GL457" s="9" t="s">
        <v>505</v>
      </c>
      <c r="GO457" s="11" t="s">
        <v>134</v>
      </c>
      <c r="GP457" s="12">
        <v>5000</v>
      </c>
      <c r="GQ457" s="22" t="s">
        <v>1717</v>
      </c>
      <c r="GR457" s="9" t="s">
        <v>173</v>
      </c>
      <c r="GT457" s="9" t="s">
        <v>190</v>
      </c>
      <c r="GZ457" s="9" t="s">
        <v>135</v>
      </c>
      <c r="HE457" s="21"/>
      <c r="HF457" s="17" t="s">
        <v>1717</v>
      </c>
      <c r="HM457" s="21"/>
      <c r="HN457" s="17" t="s">
        <v>1717</v>
      </c>
      <c r="HQ457" s="11" t="s">
        <v>135</v>
      </c>
      <c r="HY457" s="19" t="s">
        <v>1717</v>
      </c>
      <c r="HZ457" s="9" t="s">
        <v>135</v>
      </c>
      <c r="IE457" s="11" t="s">
        <v>134</v>
      </c>
      <c r="IF457" s="23">
        <v>41867</v>
      </c>
      <c r="IG457" s="23">
        <v>41867</v>
      </c>
      <c r="IH457" s="23">
        <v>41867</v>
      </c>
      <c r="II457" s="23">
        <v>41872</v>
      </c>
      <c r="IJ457" s="23">
        <v>41878</v>
      </c>
      <c r="IK457" s="23">
        <v>41881</v>
      </c>
    </row>
    <row r="458" spans="1:245" x14ac:dyDescent="0.25">
      <c r="A458" s="8" t="s">
        <v>1728</v>
      </c>
      <c r="B458" s="9" t="s">
        <v>80</v>
      </c>
      <c r="C458" s="55">
        <v>3550308</v>
      </c>
      <c r="D458" s="9" t="s">
        <v>1729</v>
      </c>
      <c r="E458" s="10" t="s">
        <v>83</v>
      </c>
      <c r="F458" s="9" t="s">
        <v>98</v>
      </c>
      <c r="G458" s="10" t="s">
        <v>484</v>
      </c>
      <c r="H458" s="9" t="s">
        <v>1726</v>
      </c>
      <c r="AH458" s="33">
        <f t="shared" si="132"/>
        <v>1</v>
      </c>
      <c r="AI458" s="11" t="s">
        <v>505</v>
      </c>
      <c r="AJ458" s="9" t="s">
        <v>86</v>
      </c>
      <c r="AO458" s="11" t="s">
        <v>1730</v>
      </c>
      <c r="AP458" s="9" t="s">
        <v>90</v>
      </c>
      <c r="BM458" s="34">
        <v>2</v>
      </c>
      <c r="BN458" s="9" t="s">
        <v>104</v>
      </c>
      <c r="BO458" s="11" t="s">
        <v>115</v>
      </c>
      <c r="BP458" s="9" t="s">
        <v>121</v>
      </c>
      <c r="BQ458" s="11" t="s">
        <v>135</v>
      </c>
      <c r="BR458" s="9" t="s">
        <v>135</v>
      </c>
      <c r="CC458" s="11" t="s">
        <v>145</v>
      </c>
      <c r="CD458" s="9" t="s">
        <v>135</v>
      </c>
      <c r="CE458" s="20"/>
      <c r="CF458" s="16">
        <v>0</v>
      </c>
      <c r="CG458" s="20"/>
      <c r="CH458" s="16">
        <v>0</v>
      </c>
      <c r="CI458" s="20"/>
      <c r="CJ458" s="16">
        <v>0</v>
      </c>
      <c r="CK458" s="11" t="s">
        <v>1731</v>
      </c>
      <c r="CL458" s="9" t="s">
        <v>334</v>
      </c>
      <c r="CM458" s="11" t="s">
        <v>134</v>
      </c>
      <c r="CN458" s="9" t="s">
        <v>160</v>
      </c>
      <c r="CO458" s="11">
        <v>0</v>
      </c>
      <c r="CP458" s="9" t="s">
        <v>505</v>
      </c>
      <c r="CS458" s="11" t="s">
        <v>134</v>
      </c>
      <c r="CT458" s="12">
        <v>10000</v>
      </c>
      <c r="CU458" s="11" t="s">
        <v>173</v>
      </c>
      <c r="CW458" s="67" t="s">
        <v>190</v>
      </c>
      <c r="DC458" s="11" t="s">
        <v>334</v>
      </c>
      <c r="DD458" s="9" t="s">
        <v>193</v>
      </c>
      <c r="DH458" s="9" t="s">
        <v>209</v>
      </c>
      <c r="DI458" s="11" t="s">
        <v>134</v>
      </c>
      <c r="DJ458" s="9" t="s">
        <v>160</v>
      </c>
      <c r="DK458" s="11">
        <v>0</v>
      </c>
      <c r="DL458" s="9" t="s">
        <v>505</v>
      </c>
      <c r="DO458" s="11" t="s">
        <v>134</v>
      </c>
      <c r="DP458" s="12">
        <v>10000</v>
      </c>
      <c r="DQ458" s="35" t="s">
        <v>1717</v>
      </c>
      <c r="DR458" s="9" t="s">
        <v>173</v>
      </c>
      <c r="DT458" s="9" t="s">
        <v>190</v>
      </c>
      <c r="DZ458" s="9" t="s">
        <v>135</v>
      </c>
      <c r="EE458" s="21"/>
      <c r="EL458" s="12"/>
      <c r="EO458" s="11" t="s">
        <v>135</v>
      </c>
      <c r="EW458" s="10" t="s">
        <v>269</v>
      </c>
      <c r="EX458" s="9" t="s">
        <v>505</v>
      </c>
      <c r="EY458" s="11" t="s">
        <v>361</v>
      </c>
      <c r="EZ458" s="9" t="s">
        <v>1729</v>
      </c>
      <c r="FA458" s="11" t="s">
        <v>360</v>
      </c>
      <c r="FR458" s="16" t="s">
        <v>80</v>
      </c>
      <c r="FS458" s="11" t="s">
        <v>1723</v>
      </c>
      <c r="FT458" s="9" t="s">
        <v>276</v>
      </c>
      <c r="FU458" s="11" t="s">
        <v>276</v>
      </c>
      <c r="FV458" s="9" t="s">
        <v>193</v>
      </c>
      <c r="GD458" s="9" t="s">
        <v>209</v>
      </c>
      <c r="GE458" s="11" t="s">
        <v>193</v>
      </c>
      <c r="GF458" s="9"/>
      <c r="GH458" s="9"/>
      <c r="GI458" s="11" t="s">
        <v>134</v>
      </c>
      <c r="GJ458" s="9" t="s">
        <v>160</v>
      </c>
      <c r="GK458" s="11">
        <v>0</v>
      </c>
      <c r="GL458" s="9" t="s">
        <v>505</v>
      </c>
      <c r="GO458" s="11" t="s">
        <v>134</v>
      </c>
      <c r="GP458" s="12">
        <v>10000</v>
      </c>
      <c r="GQ458" s="22" t="s">
        <v>1717</v>
      </c>
      <c r="GR458" s="9" t="s">
        <v>173</v>
      </c>
      <c r="GT458" s="9" t="s">
        <v>190</v>
      </c>
      <c r="GZ458" s="9" t="s">
        <v>135</v>
      </c>
      <c r="HE458" s="21"/>
      <c r="HF458" s="17" t="s">
        <v>1717</v>
      </c>
      <c r="HM458" s="21"/>
      <c r="HN458" s="17" t="s">
        <v>1717</v>
      </c>
      <c r="HQ458" s="11" t="s">
        <v>135</v>
      </c>
      <c r="HY458" s="19" t="s">
        <v>1717</v>
      </c>
      <c r="HZ458" s="9" t="s">
        <v>135</v>
      </c>
      <c r="IE458" s="11" t="s">
        <v>134</v>
      </c>
      <c r="IF458" s="23">
        <v>41877</v>
      </c>
      <c r="IG458" s="23">
        <v>41877</v>
      </c>
      <c r="IH458" s="23">
        <v>41879</v>
      </c>
      <c r="II458" s="23">
        <v>41889</v>
      </c>
      <c r="IJ458" s="23">
        <v>41894</v>
      </c>
      <c r="IK458" s="23">
        <v>41897</v>
      </c>
    </row>
    <row r="459" spans="1:245" x14ac:dyDescent="0.25">
      <c r="A459" s="8" t="s">
        <v>1732</v>
      </c>
      <c r="B459" s="9" t="s">
        <v>80</v>
      </c>
      <c r="C459" s="55">
        <v>3550308</v>
      </c>
      <c r="D459" s="9" t="s">
        <v>1733</v>
      </c>
      <c r="E459" s="10" t="s">
        <v>83</v>
      </c>
      <c r="F459" s="9" t="s">
        <v>95</v>
      </c>
      <c r="G459" s="10" t="s">
        <v>484</v>
      </c>
      <c r="H459" s="9" t="s">
        <v>1734</v>
      </c>
      <c r="J459" s="9" t="s">
        <v>1734</v>
      </c>
      <c r="K459" s="11" t="s">
        <v>85</v>
      </c>
      <c r="AH459" s="33">
        <f t="shared" si="132"/>
        <v>2</v>
      </c>
      <c r="AI459" s="11" t="s">
        <v>113</v>
      </c>
      <c r="AJ459" s="9" t="s">
        <v>86</v>
      </c>
      <c r="AO459" s="11" t="s">
        <v>1735</v>
      </c>
      <c r="AP459" s="9" t="s">
        <v>1320</v>
      </c>
      <c r="AU459" s="11" t="s">
        <v>1736</v>
      </c>
      <c r="AV459" s="9" t="s">
        <v>90</v>
      </c>
      <c r="BM459" s="34">
        <v>3</v>
      </c>
      <c r="BN459" s="9" t="s">
        <v>104</v>
      </c>
      <c r="BO459" s="11" t="s">
        <v>113</v>
      </c>
      <c r="BP459" s="9" t="s">
        <v>121</v>
      </c>
      <c r="BQ459" s="11" t="s">
        <v>135</v>
      </c>
      <c r="BR459" s="9" t="s">
        <v>135</v>
      </c>
      <c r="CC459" s="11" t="s">
        <v>145</v>
      </c>
      <c r="CD459" s="9" t="s">
        <v>135</v>
      </c>
      <c r="CE459" s="20"/>
      <c r="CF459" s="16">
        <v>0</v>
      </c>
      <c r="CG459" s="20"/>
      <c r="CH459" s="16">
        <v>0</v>
      </c>
      <c r="CI459" s="20"/>
      <c r="CJ459" s="16">
        <v>0</v>
      </c>
      <c r="CK459" s="11" t="s">
        <v>1737</v>
      </c>
      <c r="CL459" s="9" t="s">
        <v>334</v>
      </c>
      <c r="CM459" s="11" t="s">
        <v>134</v>
      </c>
      <c r="CN459" s="9" t="s">
        <v>160</v>
      </c>
      <c r="CO459" s="11">
        <v>0</v>
      </c>
      <c r="CP459" s="9" t="s">
        <v>113</v>
      </c>
      <c r="CQ459" s="11" t="s">
        <v>1735</v>
      </c>
      <c r="CS459" s="11" t="s">
        <v>134</v>
      </c>
      <c r="CT459" s="12">
        <v>10000</v>
      </c>
      <c r="CU459" s="11" t="s">
        <v>173</v>
      </c>
      <c r="CW459" s="67" t="s">
        <v>2057</v>
      </c>
      <c r="DC459" s="11" t="s">
        <v>336</v>
      </c>
      <c r="DP459" s="12"/>
      <c r="DQ459" s="35" t="s">
        <v>1717</v>
      </c>
      <c r="EE459" s="21"/>
      <c r="EL459" s="12"/>
      <c r="EW459" s="10" t="s">
        <v>2073</v>
      </c>
      <c r="FR459" s="16" t="s">
        <v>80</v>
      </c>
      <c r="FS459" s="11" t="s">
        <v>1738</v>
      </c>
      <c r="FT459" s="9" t="s">
        <v>276</v>
      </c>
      <c r="FU459" s="11" t="s">
        <v>276</v>
      </c>
      <c r="GD459" s="9" t="s">
        <v>227</v>
      </c>
      <c r="GE459" s="11" t="s">
        <v>193</v>
      </c>
      <c r="GF459" s="9"/>
      <c r="GH459" s="9"/>
      <c r="GI459" s="11" t="s">
        <v>134</v>
      </c>
      <c r="GJ459" s="9" t="s">
        <v>160</v>
      </c>
      <c r="GK459" s="11">
        <v>0</v>
      </c>
      <c r="GL459" s="9" t="s">
        <v>113</v>
      </c>
      <c r="GM459" s="11" t="s">
        <v>1735</v>
      </c>
      <c r="GO459" s="11" t="s">
        <v>134</v>
      </c>
      <c r="GP459" s="12">
        <v>10000</v>
      </c>
      <c r="GQ459" s="22" t="s">
        <v>1717</v>
      </c>
      <c r="GR459" s="9" t="s">
        <v>173</v>
      </c>
      <c r="GT459" s="9" t="s">
        <v>2057</v>
      </c>
      <c r="GZ459" s="9" t="s">
        <v>135</v>
      </c>
      <c r="HE459" s="21"/>
      <c r="HF459" s="17" t="s">
        <v>1717</v>
      </c>
      <c r="HM459" s="21"/>
      <c r="HN459" s="17" t="s">
        <v>1717</v>
      </c>
      <c r="HQ459" s="11" t="s">
        <v>134</v>
      </c>
      <c r="HR459" s="9" t="s">
        <v>161</v>
      </c>
      <c r="HY459" s="19" t="s">
        <v>1717</v>
      </c>
      <c r="HZ459" s="9" t="s">
        <v>135</v>
      </c>
      <c r="IE459" s="11" t="s">
        <v>134</v>
      </c>
      <c r="IF459" s="23">
        <v>41881</v>
      </c>
      <c r="IG459" s="23">
        <v>41881</v>
      </c>
      <c r="IH459" s="23">
        <v>41881</v>
      </c>
      <c r="II459" s="23"/>
      <c r="IJ459" s="23">
        <v>41911</v>
      </c>
      <c r="IK459" s="23">
        <v>41912</v>
      </c>
    </row>
    <row r="460" spans="1:245" x14ac:dyDescent="0.25">
      <c r="A460" s="8" t="s">
        <v>1739</v>
      </c>
      <c r="B460" s="9" t="s">
        <v>80</v>
      </c>
      <c r="C460" s="55">
        <v>3550308</v>
      </c>
      <c r="D460" s="9" t="s">
        <v>520</v>
      </c>
      <c r="E460" s="10" t="s">
        <v>89</v>
      </c>
      <c r="AH460" s="33">
        <f t="shared" si="132"/>
        <v>1</v>
      </c>
      <c r="AI460" s="11" t="s">
        <v>113</v>
      </c>
      <c r="AJ460" s="9" t="s">
        <v>86</v>
      </c>
      <c r="AO460" s="11" t="s">
        <v>1740</v>
      </c>
      <c r="AP460" s="9" t="s">
        <v>83</v>
      </c>
      <c r="AQ460" s="11" t="s">
        <v>97</v>
      </c>
      <c r="AR460" s="9" t="s">
        <v>413</v>
      </c>
      <c r="AS460" s="11" t="s">
        <v>1741</v>
      </c>
      <c r="AU460" s="11" t="s">
        <v>1742</v>
      </c>
      <c r="AV460" s="9" t="s">
        <v>90</v>
      </c>
      <c r="BA460" s="11" t="s">
        <v>1743</v>
      </c>
      <c r="BB460" s="9" t="s">
        <v>83</v>
      </c>
      <c r="BC460" s="11" t="s">
        <v>98</v>
      </c>
      <c r="BD460" s="9" t="s">
        <v>957</v>
      </c>
      <c r="BE460" s="11" t="s">
        <v>1741</v>
      </c>
      <c r="BG460" s="11" t="s">
        <v>1744</v>
      </c>
      <c r="BH460" s="9" t="s">
        <v>90</v>
      </c>
      <c r="BM460" s="34">
        <v>5</v>
      </c>
      <c r="BN460" s="9" t="s">
        <v>104</v>
      </c>
      <c r="BO460" s="11" t="s">
        <v>113</v>
      </c>
      <c r="BP460" s="9" t="s">
        <v>391</v>
      </c>
      <c r="BQ460" s="11" t="s">
        <v>135</v>
      </c>
      <c r="BR460" s="9" t="s">
        <v>135</v>
      </c>
      <c r="CC460" s="11" t="s">
        <v>145</v>
      </c>
      <c r="CD460" s="9" t="s">
        <v>135</v>
      </c>
      <c r="CE460" s="20"/>
      <c r="CF460" s="16">
        <v>0</v>
      </c>
      <c r="CG460" s="20"/>
      <c r="CH460" s="16">
        <v>0</v>
      </c>
      <c r="CI460" s="20"/>
      <c r="CJ460" s="16">
        <v>0</v>
      </c>
      <c r="CK460" s="11" t="s">
        <v>1745</v>
      </c>
      <c r="CL460" s="9" t="s">
        <v>334</v>
      </c>
      <c r="CM460" s="11" t="s">
        <v>134</v>
      </c>
      <c r="CN460" s="9" t="s">
        <v>160</v>
      </c>
      <c r="CO460" s="11">
        <v>0</v>
      </c>
      <c r="CP460" s="9" t="s">
        <v>113</v>
      </c>
      <c r="CS460" s="11" t="s">
        <v>134</v>
      </c>
      <c r="CT460" s="12">
        <v>10000</v>
      </c>
      <c r="CU460" s="11" t="s">
        <v>173</v>
      </c>
      <c r="CW460" s="67" t="s">
        <v>558</v>
      </c>
      <c r="DC460" s="11" t="s">
        <v>336</v>
      </c>
      <c r="DP460" s="12"/>
      <c r="DQ460" s="35" t="s">
        <v>1717</v>
      </c>
      <c r="EE460" s="21"/>
      <c r="EL460" s="12"/>
      <c r="EW460" s="10" t="s">
        <v>2073</v>
      </c>
      <c r="FR460" s="16" t="s">
        <v>80</v>
      </c>
      <c r="FS460" s="11" t="s">
        <v>1746</v>
      </c>
      <c r="FT460" s="9" t="s">
        <v>276</v>
      </c>
      <c r="FU460" s="11" t="s">
        <v>276</v>
      </c>
      <c r="GD460" s="9" t="s">
        <v>227</v>
      </c>
      <c r="GE460" s="11" t="s">
        <v>195</v>
      </c>
      <c r="GF460" s="9" t="s">
        <v>203</v>
      </c>
      <c r="GG460" s="11" t="s">
        <v>113</v>
      </c>
      <c r="GH460" s="9" t="s">
        <v>1740</v>
      </c>
      <c r="GI460" s="11" t="s">
        <v>135</v>
      </c>
      <c r="GP460" s="12"/>
      <c r="GQ460" s="22" t="s">
        <v>1717</v>
      </c>
      <c r="GZ460" s="9" t="s">
        <v>134</v>
      </c>
      <c r="HA460" s="11" t="s">
        <v>160</v>
      </c>
      <c r="HB460" s="9" t="s">
        <v>1744</v>
      </c>
      <c r="HE460" s="21">
        <v>5000</v>
      </c>
      <c r="HF460" s="17" t="s">
        <v>1717</v>
      </c>
      <c r="HG460" s="11" t="s">
        <v>447</v>
      </c>
      <c r="HM460" s="21"/>
      <c r="HN460" s="17" t="s">
        <v>1717</v>
      </c>
      <c r="HQ460" s="11" t="s">
        <v>135</v>
      </c>
      <c r="HY460" s="19" t="s">
        <v>1717</v>
      </c>
      <c r="HZ460" s="9" t="s">
        <v>135</v>
      </c>
      <c r="IE460" s="11" t="s">
        <v>134</v>
      </c>
      <c r="IF460" s="23">
        <v>41908</v>
      </c>
      <c r="IG460" s="23">
        <v>41908</v>
      </c>
      <c r="IH460" s="23">
        <v>41910</v>
      </c>
      <c r="II460" s="23"/>
      <c r="IJ460" s="23">
        <v>42178</v>
      </c>
      <c r="IK460" s="23">
        <v>42198</v>
      </c>
    </row>
    <row r="461" spans="1:245" x14ac:dyDescent="0.25">
      <c r="A461" s="8" t="s">
        <v>1747</v>
      </c>
      <c r="B461" s="9" t="s">
        <v>80</v>
      </c>
      <c r="C461" s="55">
        <v>3550308</v>
      </c>
      <c r="D461" s="9" t="s">
        <v>1748</v>
      </c>
      <c r="E461" s="10" t="s">
        <v>83</v>
      </c>
      <c r="F461" s="9" t="s">
        <v>97</v>
      </c>
      <c r="G461" s="10" t="s">
        <v>685</v>
      </c>
      <c r="H461" s="9" t="s">
        <v>1749</v>
      </c>
      <c r="AH461" s="33">
        <f t="shared" si="132"/>
        <v>1</v>
      </c>
      <c r="AI461" s="11" t="s">
        <v>113</v>
      </c>
      <c r="AJ461" s="9" t="s">
        <v>86</v>
      </c>
      <c r="AO461" s="11" t="s">
        <v>1750</v>
      </c>
      <c r="AP461" s="9" t="s">
        <v>1320</v>
      </c>
      <c r="BM461" s="34">
        <v>2</v>
      </c>
      <c r="BN461" s="9" t="s">
        <v>104</v>
      </c>
      <c r="BO461" s="11" t="s">
        <v>113</v>
      </c>
      <c r="BP461" s="9" t="s">
        <v>388</v>
      </c>
      <c r="BQ461" s="11" t="s">
        <v>135</v>
      </c>
      <c r="BR461" s="9" t="s">
        <v>135</v>
      </c>
      <c r="CC461" s="11" t="s">
        <v>145</v>
      </c>
      <c r="CD461" s="9" t="s">
        <v>135</v>
      </c>
      <c r="CE461" s="20"/>
      <c r="CF461" s="16">
        <v>0</v>
      </c>
      <c r="CG461" s="20"/>
      <c r="CH461" s="16">
        <v>0</v>
      </c>
      <c r="CI461" s="20"/>
      <c r="CJ461" s="16">
        <v>0</v>
      </c>
      <c r="CK461" s="11" t="s">
        <v>1751</v>
      </c>
      <c r="CL461" s="9" t="s">
        <v>334</v>
      </c>
      <c r="CM461" s="11" t="s">
        <v>134</v>
      </c>
      <c r="CN461" s="9" t="s">
        <v>160</v>
      </c>
      <c r="CO461" s="11">
        <v>0</v>
      </c>
      <c r="CP461" s="9" t="s">
        <v>113</v>
      </c>
      <c r="CS461" s="11" t="s">
        <v>134</v>
      </c>
      <c r="CT461" s="12">
        <v>10000</v>
      </c>
      <c r="CU461" s="11" t="s">
        <v>174</v>
      </c>
      <c r="CW461" s="67" t="s">
        <v>2057</v>
      </c>
      <c r="DC461" s="11" t="s">
        <v>336</v>
      </c>
      <c r="DP461" s="12"/>
      <c r="DQ461" s="35" t="s">
        <v>1717</v>
      </c>
      <c r="EE461" s="21"/>
      <c r="EL461" s="12"/>
      <c r="EW461" s="10" t="s">
        <v>2073</v>
      </c>
      <c r="FR461" s="16" t="s">
        <v>80</v>
      </c>
      <c r="FS461" s="11" t="s">
        <v>1752</v>
      </c>
      <c r="FT461" s="9" t="s">
        <v>276</v>
      </c>
      <c r="FU461" s="11" t="s">
        <v>276</v>
      </c>
      <c r="GD461" s="9" t="s">
        <v>227</v>
      </c>
      <c r="GE461" s="11" t="s">
        <v>193</v>
      </c>
      <c r="GF461" s="9"/>
      <c r="GH461" s="9"/>
      <c r="GI461" s="11" t="s">
        <v>135</v>
      </c>
      <c r="GP461" s="12"/>
      <c r="GQ461" s="22" t="s">
        <v>1717</v>
      </c>
      <c r="GZ461" s="9" t="s">
        <v>1145</v>
      </c>
      <c r="HE461" s="21"/>
      <c r="HF461" s="17" t="s">
        <v>1717</v>
      </c>
      <c r="HM461" s="21"/>
      <c r="HN461" s="17" t="s">
        <v>1717</v>
      </c>
      <c r="HQ461" s="11" t="s">
        <v>135</v>
      </c>
      <c r="HY461" s="19" t="s">
        <v>1717</v>
      </c>
      <c r="HZ461" s="9" t="s">
        <v>134</v>
      </c>
      <c r="IA461" s="11" t="s">
        <v>270</v>
      </c>
      <c r="IB461" s="9" t="s">
        <v>1331</v>
      </c>
      <c r="ID461" s="9" t="s">
        <v>209</v>
      </c>
      <c r="IE461" s="11" t="s">
        <v>135</v>
      </c>
      <c r="IF461" s="23">
        <v>41913</v>
      </c>
      <c r="IG461" s="23">
        <v>41913</v>
      </c>
      <c r="IH461" s="23">
        <v>41930</v>
      </c>
      <c r="II461" s="23"/>
      <c r="IJ461" s="23">
        <v>41843</v>
      </c>
      <c r="IK461" s="23"/>
    </row>
    <row r="462" spans="1:245" x14ac:dyDescent="0.25">
      <c r="A462" s="8" t="s">
        <v>1753</v>
      </c>
      <c r="B462" s="9" t="s">
        <v>80</v>
      </c>
      <c r="C462" s="55">
        <v>3550308</v>
      </c>
      <c r="D462" s="9" t="s">
        <v>520</v>
      </c>
      <c r="E462" s="10" t="s">
        <v>89</v>
      </c>
      <c r="AH462" s="33">
        <f t="shared" si="132"/>
        <v>1</v>
      </c>
      <c r="AI462" s="11" t="s">
        <v>113</v>
      </c>
      <c r="AJ462" s="9" t="s">
        <v>86</v>
      </c>
      <c r="AO462" s="11" t="s">
        <v>1754</v>
      </c>
      <c r="AP462" s="9" t="s">
        <v>90</v>
      </c>
      <c r="AU462" s="11" t="s">
        <v>1755</v>
      </c>
      <c r="AV462" s="9" t="s">
        <v>90</v>
      </c>
      <c r="BA462" s="11" t="s">
        <v>1756</v>
      </c>
      <c r="BB462" s="9" t="s">
        <v>83</v>
      </c>
      <c r="BC462" s="11" t="s">
        <v>98</v>
      </c>
      <c r="BD462" s="9" t="s">
        <v>509</v>
      </c>
      <c r="BE462" s="11" t="s">
        <v>1757</v>
      </c>
      <c r="BM462" s="34">
        <v>4</v>
      </c>
      <c r="BN462" s="9" t="s">
        <v>104</v>
      </c>
      <c r="BO462" s="11" t="s">
        <v>113</v>
      </c>
      <c r="BP462" s="9" t="s">
        <v>391</v>
      </c>
      <c r="BQ462" s="11" t="s">
        <v>135</v>
      </c>
      <c r="BR462" s="9" t="s">
        <v>135</v>
      </c>
      <c r="CC462" s="11" t="s">
        <v>145</v>
      </c>
      <c r="CD462" s="9" t="s">
        <v>135</v>
      </c>
      <c r="CE462" s="20"/>
      <c r="CF462" s="16">
        <v>0</v>
      </c>
      <c r="CG462" s="20"/>
      <c r="CH462" s="16">
        <v>0</v>
      </c>
      <c r="CI462" s="20"/>
      <c r="CJ462" s="16">
        <v>0</v>
      </c>
      <c r="CK462" s="11" t="s">
        <v>1758</v>
      </c>
      <c r="CL462" s="9" t="s">
        <v>334</v>
      </c>
      <c r="CM462" s="11" t="s">
        <v>134</v>
      </c>
      <c r="CN462" s="9" t="s">
        <v>161</v>
      </c>
      <c r="CT462" s="12"/>
      <c r="CW462" s="67"/>
      <c r="CZ462" s="9" t="s">
        <v>558</v>
      </c>
      <c r="DC462" s="11" t="s">
        <v>336</v>
      </c>
      <c r="DP462" s="12"/>
      <c r="DQ462" s="35" t="s">
        <v>1717</v>
      </c>
      <c r="EE462" s="21"/>
      <c r="EL462" s="12"/>
      <c r="EW462" s="10" t="s">
        <v>2073</v>
      </c>
      <c r="FR462" s="16" t="s">
        <v>80</v>
      </c>
      <c r="FS462" s="11" t="s">
        <v>1759</v>
      </c>
      <c r="FT462" s="9" t="s">
        <v>276</v>
      </c>
      <c r="FU462" s="11" t="s">
        <v>276</v>
      </c>
      <c r="GD462" s="9" t="s">
        <v>227</v>
      </c>
      <c r="GE462" s="11" t="s">
        <v>193</v>
      </c>
      <c r="GF462" s="9"/>
      <c r="GH462" s="9"/>
      <c r="GI462" s="11" t="s">
        <v>134</v>
      </c>
      <c r="GJ462" s="9" t="s">
        <v>160</v>
      </c>
      <c r="GK462" s="11">
        <v>12</v>
      </c>
      <c r="GL462" s="9" t="s">
        <v>113</v>
      </c>
      <c r="GO462" s="11" t="s">
        <v>135</v>
      </c>
      <c r="GP462" s="12"/>
      <c r="GQ462" s="22" t="s">
        <v>1717</v>
      </c>
      <c r="GR462" s="9" t="s">
        <v>173</v>
      </c>
      <c r="GT462" s="9" t="s">
        <v>558</v>
      </c>
      <c r="GZ462" s="9" t="s">
        <v>134</v>
      </c>
      <c r="HA462" s="11" t="s">
        <v>160</v>
      </c>
      <c r="HB462" s="9" t="s">
        <v>1756</v>
      </c>
      <c r="HE462" s="21">
        <v>5000</v>
      </c>
      <c r="HF462" s="17" t="s">
        <v>1717</v>
      </c>
      <c r="HG462" s="11" t="s">
        <v>447</v>
      </c>
      <c r="HM462" s="21"/>
      <c r="HN462" s="17" t="s">
        <v>1717</v>
      </c>
      <c r="HQ462" s="11" t="s">
        <v>135</v>
      </c>
      <c r="HY462" s="19" t="s">
        <v>1717</v>
      </c>
      <c r="HZ462" s="9" t="s">
        <v>135</v>
      </c>
      <c r="IE462" s="11" t="s">
        <v>134</v>
      </c>
      <c r="IF462" s="23">
        <v>41916</v>
      </c>
      <c r="IG462" s="23">
        <v>41916</v>
      </c>
      <c r="IH462" s="23">
        <v>41916</v>
      </c>
      <c r="II462" s="23"/>
      <c r="IJ462" s="23">
        <v>42117</v>
      </c>
      <c r="IK462" s="23">
        <v>42160</v>
      </c>
    </row>
    <row r="463" spans="1:245" x14ac:dyDescent="0.25">
      <c r="A463" s="8" t="s">
        <v>1760</v>
      </c>
      <c r="B463" s="9" t="s">
        <v>80</v>
      </c>
      <c r="C463" s="55">
        <v>3550308</v>
      </c>
      <c r="D463" s="9" t="s">
        <v>520</v>
      </c>
      <c r="E463" s="10" t="s">
        <v>89</v>
      </c>
      <c r="AH463" s="33">
        <f t="shared" si="132"/>
        <v>1</v>
      </c>
      <c r="AI463" s="11" t="s">
        <v>113</v>
      </c>
      <c r="AJ463" s="9" t="s">
        <v>86</v>
      </c>
      <c r="AO463" s="11" t="s">
        <v>1761</v>
      </c>
      <c r="AP463" s="9" t="s">
        <v>83</v>
      </c>
      <c r="AQ463" s="11" t="s">
        <v>97</v>
      </c>
      <c r="AR463" s="9" t="s">
        <v>1762</v>
      </c>
      <c r="AS463" s="11" t="s">
        <v>1763</v>
      </c>
      <c r="AU463" s="11" t="s">
        <v>1764</v>
      </c>
      <c r="AV463" s="9" t="s">
        <v>83</v>
      </c>
      <c r="AW463" s="11" t="s">
        <v>98</v>
      </c>
      <c r="AX463" s="9" t="s">
        <v>1765</v>
      </c>
      <c r="AY463" s="11" t="s">
        <v>1757</v>
      </c>
      <c r="BA463" s="11" t="s">
        <v>1766</v>
      </c>
      <c r="BB463" s="9" t="s">
        <v>90</v>
      </c>
      <c r="BM463" s="34">
        <v>4</v>
      </c>
      <c r="BN463" s="9" t="s">
        <v>104</v>
      </c>
      <c r="BO463" s="11" t="s">
        <v>113</v>
      </c>
      <c r="BP463" s="9" t="s">
        <v>391</v>
      </c>
      <c r="BQ463" s="11" t="s">
        <v>135</v>
      </c>
      <c r="BR463" s="9" t="s">
        <v>135</v>
      </c>
      <c r="CC463" s="11" t="s">
        <v>145</v>
      </c>
      <c r="CD463" s="9" t="s">
        <v>135</v>
      </c>
      <c r="CE463" s="20"/>
      <c r="CF463" s="16">
        <v>0</v>
      </c>
      <c r="CG463" s="20"/>
      <c r="CH463" s="16">
        <v>0</v>
      </c>
      <c r="CI463" s="20"/>
      <c r="CJ463" s="16">
        <v>0</v>
      </c>
      <c r="CK463" s="11" t="s">
        <v>1767</v>
      </c>
      <c r="CL463" s="9" t="s">
        <v>334</v>
      </c>
      <c r="CM463" s="11" t="s">
        <v>134</v>
      </c>
      <c r="CN463" s="9" t="s">
        <v>160</v>
      </c>
      <c r="CO463" s="11">
        <v>0</v>
      </c>
      <c r="CP463" s="9" t="s">
        <v>113</v>
      </c>
      <c r="CS463" s="11" t="s">
        <v>134</v>
      </c>
      <c r="CT463" s="12">
        <v>10000</v>
      </c>
      <c r="CU463" s="11" t="s">
        <v>173</v>
      </c>
      <c r="CW463" s="67" t="s">
        <v>558</v>
      </c>
      <c r="DC463" s="11" t="s">
        <v>336</v>
      </c>
      <c r="DP463" s="12"/>
      <c r="DQ463" s="35" t="s">
        <v>1717</v>
      </c>
      <c r="EE463" s="21"/>
      <c r="EL463" s="12"/>
      <c r="EW463" s="10" t="s">
        <v>2073</v>
      </c>
      <c r="FR463" s="16" t="s">
        <v>80</v>
      </c>
      <c r="FS463" s="11" t="s">
        <v>1723</v>
      </c>
      <c r="FT463" s="9" t="s">
        <v>276</v>
      </c>
      <c r="FU463" s="11" t="s">
        <v>276</v>
      </c>
      <c r="GD463" s="9" t="s">
        <v>227</v>
      </c>
      <c r="GE463" s="11" t="s">
        <v>195</v>
      </c>
      <c r="GF463" s="9" t="s">
        <v>203</v>
      </c>
      <c r="GG463" s="11" t="s">
        <v>1761</v>
      </c>
      <c r="GH463" s="9" t="s">
        <v>1764</v>
      </c>
      <c r="GI463" s="11" t="s">
        <v>134</v>
      </c>
      <c r="GJ463" s="9" t="s">
        <v>160</v>
      </c>
      <c r="GK463" s="11">
        <v>0</v>
      </c>
      <c r="GL463" s="9" t="s">
        <v>113</v>
      </c>
      <c r="GO463" s="11" t="s">
        <v>134</v>
      </c>
      <c r="GP463" s="12">
        <v>10000</v>
      </c>
      <c r="GQ463" s="22" t="s">
        <v>1717</v>
      </c>
      <c r="GR463" s="9" t="s">
        <v>173</v>
      </c>
      <c r="GT463" s="9" t="s">
        <v>558</v>
      </c>
      <c r="GZ463" s="9" t="s">
        <v>134</v>
      </c>
      <c r="HA463" s="11" t="s">
        <v>160</v>
      </c>
      <c r="HB463" s="9" t="s">
        <v>1766</v>
      </c>
      <c r="HE463" s="21">
        <v>5000</v>
      </c>
      <c r="HF463" s="17" t="s">
        <v>1717</v>
      </c>
      <c r="HG463" s="11" t="s">
        <v>447</v>
      </c>
      <c r="HM463" s="21"/>
      <c r="HN463" s="17" t="s">
        <v>1717</v>
      </c>
      <c r="HQ463" s="11" t="s">
        <v>135</v>
      </c>
      <c r="HY463" s="19" t="s">
        <v>1717</v>
      </c>
      <c r="HZ463" s="9" t="s">
        <v>134</v>
      </c>
      <c r="IA463" s="11" t="s">
        <v>270</v>
      </c>
      <c r="IB463" s="9" t="s">
        <v>1331</v>
      </c>
      <c r="ID463" s="9" t="s">
        <v>209</v>
      </c>
      <c r="IE463" s="11" t="s">
        <v>134</v>
      </c>
      <c r="IF463" s="23">
        <v>41917</v>
      </c>
      <c r="IG463" s="23">
        <v>41917</v>
      </c>
      <c r="IH463" s="23">
        <v>41917</v>
      </c>
      <c r="II463" s="23"/>
      <c r="IJ463" s="23">
        <v>42124</v>
      </c>
      <c r="IK463" s="23">
        <v>42554</v>
      </c>
    </row>
    <row r="464" spans="1:245" x14ac:dyDescent="0.25">
      <c r="A464" s="8" t="s">
        <v>1768</v>
      </c>
      <c r="B464" s="9" t="s">
        <v>80</v>
      </c>
      <c r="C464" s="55">
        <v>3532801</v>
      </c>
      <c r="D464" s="9" t="s">
        <v>520</v>
      </c>
      <c r="E464" s="10" t="s">
        <v>89</v>
      </c>
      <c r="AH464" s="33">
        <f t="shared" si="132"/>
        <v>1</v>
      </c>
      <c r="AI464" s="11" t="s">
        <v>1769</v>
      </c>
      <c r="AJ464" s="9" t="s">
        <v>90</v>
      </c>
      <c r="AO464" s="11" t="s">
        <v>1770</v>
      </c>
      <c r="AP464" s="9" t="s">
        <v>83</v>
      </c>
      <c r="AQ464" s="11" t="s">
        <v>98</v>
      </c>
      <c r="AR464" s="9" t="s">
        <v>484</v>
      </c>
      <c r="AS464" s="11" t="s">
        <v>1726</v>
      </c>
      <c r="BM464" s="34">
        <v>2</v>
      </c>
      <c r="BN464" s="9" t="s">
        <v>107</v>
      </c>
      <c r="BP464" s="9" t="s">
        <v>119</v>
      </c>
      <c r="BQ464" s="11" t="s">
        <v>134</v>
      </c>
      <c r="BR464" s="9" t="s">
        <v>135</v>
      </c>
      <c r="CC464" s="11" t="s">
        <v>145</v>
      </c>
      <c r="CD464" s="9" t="s">
        <v>135</v>
      </c>
      <c r="CE464" s="20"/>
      <c r="CF464" s="16">
        <v>0</v>
      </c>
      <c r="CG464" s="20"/>
      <c r="CH464" s="16">
        <v>0</v>
      </c>
      <c r="CI464" s="20"/>
      <c r="CJ464" s="16">
        <v>0</v>
      </c>
      <c r="CK464" s="11" t="s">
        <v>1771</v>
      </c>
      <c r="CL464" s="9" t="s">
        <v>336</v>
      </c>
      <c r="CT464" s="12"/>
      <c r="CW464" s="67"/>
      <c r="DC464" s="11" t="s">
        <v>336</v>
      </c>
      <c r="DP464" s="12"/>
      <c r="DQ464" s="35" t="s">
        <v>1717</v>
      </c>
      <c r="EE464" s="21"/>
      <c r="EL464" s="12"/>
      <c r="EW464" s="10" t="s">
        <v>2073</v>
      </c>
      <c r="FR464" s="16" t="s">
        <v>80</v>
      </c>
      <c r="FS464" s="11" t="s">
        <v>1772</v>
      </c>
      <c r="FT464" s="9" t="s">
        <v>276</v>
      </c>
      <c r="FU464" s="11" t="s">
        <v>276</v>
      </c>
      <c r="GD464" s="9" t="s">
        <v>227</v>
      </c>
      <c r="GE464" s="11" t="s">
        <v>195</v>
      </c>
      <c r="GF464" s="9" t="s">
        <v>203</v>
      </c>
      <c r="GG464" s="11" t="s">
        <v>1770</v>
      </c>
      <c r="GH464" s="9"/>
      <c r="GI464" s="11" t="s">
        <v>135</v>
      </c>
      <c r="GP464" s="12"/>
      <c r="GQ464" s="22" t="s">
        <v>1717</v>
      </c>
      <c r="GZ464" s="9" t="s">
        <v>134</v>
      </c>
      <c r="HA464" s="11" t="s">
        <v>160</v>
      </c>
      <c r="HB464" s="9" t="s">
        <v>1769</v>
      </c>
      <c r="HE464" s="21">
        <v>5320</v>
      </c>
      <c r="HF464" s="17" t="s">
        <v>1717</v>
      </c>
      <c r="HG464" s="11" t="s">
        <v>189</v>
      </c>
      <c r="HM464" s="21"/>
      <c r="HN464" s="17" t="s">
        <v>1717</v>
      </c>
      <c r="HQ464" s="11" t="s">
        <v>135</v>
      </c>
      <c r="HY464" s="19" t="s">
        <v>1717</v>
      </c>
      <c r="HZ464" s="9" t="s">
        <v>134</v>
      </c>
      <c r="IA464" s="11" t="s">
        <v>272</v>
      </c>
      <c r="IB464" s="9" t="s">
        <v>270</v>
      </c>
      <c r="ID464" s="9" t="s">
        <v>209</v>
      </c>
      <c r="IE464" s="11" t="s">
        <v>134</v>
      </c>
      <c r="IF464" s="23">
        <v>41967</v>
      </c>
      <c r="IG464" s="23">
        <v>41968</v>
      </c>
      <c r="IH464" s="23"/>
      <c r="II464" s="23"/>
      <c r="IJ464" s="23">
        <v>42166</v>
      </c>
      <c r="IK464" s="23">
        <v>42338</v>
      </c>
    </row>
    <row r="465" spans="1:245" x14ac:dyDescent="0.25">
      <c r="A465" s="8" t="s">
        <v>1773</v>
      </c>
      <c r="B465" s="9" t="s">
        <v>81</v>
      </c>
      <c r="C465" s="55">
        <v>1721000</v>
      </c>
      <c r="D465" s="9" t="s">
        <v>520</v>
      </c>
      <c r="E465" s="10" t="s">
        <v>89</v>
      </c>
      <c r="AH465" s="33">
        <f t="shared" si="132"/>
        <v>1</v>
      </c>
      <c r="AI465" s="11" t="s">
        <v>1774</v>
      </c>
      <c r="AJ465" s="9" t="s">
        <v>87</v>
      </c>
      <c r="AO465" s="11" t="s">
        <v>415</v>
      </c>
      <c r="AP465" s="9" t="s">
        <v>84</v>
      </c>
      <c r="AT465" s="9" t="s">
        <v>101</v>
      </c>
      <c r="AU465" s="11" t="s">
        <v>1775</v>
      </c>
      <c r="AV465" s="9" t="s">
        <v>83</v>
      </c>
      <c r="AW465" s="11" t="s">
        <v>97</v>
      </c>
      <c r="AX465" s="9" t="s">
        <v>415</v>
      </c>
      <c r="AY465" s="11" t="s">
        <v>1776</v>
      </c>
      <c r="BM465" s="34">
        <v>3</v>
      </c>
      <c r="BN465" s="9" t="s">
        <v>104</v>
      </c>
      <c r="BO465" s="11" t="s">
        <v>113</v>
      </c>
      <c r="BP465" s="9" t="s">
        <v>119</v>
      </c>
      <c r="BQ465" s="11" t="s">
        <v>135</v>
      </c>
      <c r="BR465" s="9" t="s">
        <v>135</v>
      </c>
      <c r="CC465" s="11" t="s">
        <v>145</v>
      </c>
      <c r="CD465" s="9" t="s">
        <v>135</v>
      </c>
      <c r="CE465" s="20"/>
      <c r="CF465" s="16">
        <v>0</v>
      </c>
      <c r="CG465" s="20"/>
      <c r="CH465" s="16">
        <v>0</v>
      </c>
      <c r="CI465" s="20"/>
      <c r="CJ465" s="16">
        <v>0</v>
      </c>
      <c r="CK465" s="11" t="s">
        <v>1777</v>
      </c>
      <c r="CL465" s="9" t="s">
        <v>335</v>
      </c>
      <c r="CT465" s="12"/>
      <c r="CW465" s="67"/>
      <c r="DC465" s="11" t="s">
        <v>334</v>
      </c>
      <c r="DD465" s="9" t="s">
        <v>193</v>
      </c>
      <c r="DH465" s="9" t="s">
        <v>227</v>
      </c>
      <c r="DI465" s="11" t="s">
        <v>134</v>
      </c>
      <c r="DJ465" s="9" t="s">
        <v>160</v>
      </c>
      <c r="DK465" s="11">
        <v>0</v>
      </c>
      <c r="DL465" s="9" t="s">
        <v>1774</v>
      </c>
      <c r="DM465" s="11" t="s">
        <v>415</v>
      </c>
      <c r="DN465" s="9" t="s">
        <v>1775</v>
      </c>
      <c r="DO465" s="11" t="s">
        <v>134</v>
      </c>
      <c r="DP465" s="12">
        <v>1000</v>
      </c>
      <c r="DQ465" s="35" t="s">
        <v>1717</v>
      </c>
      <c r="DR465" s="9" t="s">
        <v>173</v>
      </c>
      <c r="DT465" s="9" t="s">
        <v>445</v>
      </c>
      <c r="DZ465" s="9" t="s">
        <v>134</v>
      </c>
      <c r="EA465" s="11" t="s">
        <v>160</v>
      </c>
      <c r="EB465" s="9" t="s">
        <v>1774</v>
      </c>
      <c r="EC465" s="11" t="s">
        <v>415</v>
      </c>
      <c r="ED465" s="9" t="s">
        <v>1775</v>
      </c>
      <c r="EE465" s="21">
        <v>5000</v>
      </c>
      <c r="EF465" s="9" t="s">
        <v>446</v>
      </c>
      <c r="EL465" s="12"/>
      <c r="EO465" s="11" t="s">
        <v>135</v>
      </c>
      <c r="EW465" s="10" t="s">
        <v>269</v>
      </c>
      <c r="EX465" s="9" t="s">
        <v>1774</v>
      </c>
      <c r="EY465" s="11" t="s">
        <v>361</v>
      </c>
      <c r="EZ465" s="9" t="s">
        <v>415</v>
      </c>
      <c r="FA465" s="11" t="s">
        <v>361</v>
      </c>
      <c r="FB465" s="9" t="s">
        <v>1775</v>
      </c>
      <c r="FC465" s="11" t="s">
        <v>361</v>
      </c>
      <c r="FD465" s="9" t="s">
        <v>520</v>
      </c>
      <c r="FE465" s="11" t="s">
        <v>360</v>
      </c>
      <c r="FR465" s="16" t="s">
        <v>81</v>
      </c>
      <c r="FS465" s="11" t="s">
        <v>1778</v>
      </c>
      <c r="FT465" s="9" t="s">
        <v>276</v>
      </c>
      <c r="FU465" s="11" t="s">
        <v>276</v>
      </c>
      <c r="FV465" s="9" t="s">
        <v>194</v>
      </c>
      <c r="FW465" s="11" t="s">
        <v>284</v>
      </c>
      <c r="GD465" s="9" t="s">
        <v>227</v>
      </c>
      <c r="GF465" s="9"/>
      <c r="GH465" s="9"/>
      <c r="GP465" s="12"/>
      <c r="GQ465" s="22" t="s">
        <v>1717</v>
      </c>
      <c r="HE465" s="21"/>
      <c r="HF465" s="17" t="s">
        <v>1717</v>
      </c>
      <c r="HM465" s="21"/>
      <c r="HN465" s="17" t="s">
        <v>1717</v>
      </c>
      <c r="HY465" s="19" t="s">
        <v>1717</v>
      </c>
      <c r="HZ465" s="9" t="s">
        <v>135</v>
      </c>
      <c r="IE465" s="11" t="s">
        <v>134</v>
      </c>
      <c r="IF465" s="23">
        <v>41789</v>
      </c>
      <c r="IG465" s="23">
        <v>41789</v>
      </c>
      <c r="IH465" s="23">
        <v>41794</v>
      </c>
      <c r="II465" s="23">
        <v>41815</v>
      </c>
      <c r="IJ465" s="23">
        <v>41842</v>
      </c>
      <c r="IK465" s="23">
        <v>42347</v>
      </c>
    </row>
    <row r="466" spans="1:245" x14ac:dyDescent="0.25">
      <c r="A466" s="8" t="s">
        <v>1779</v>
      </c>
      <c r="B466" s="9" t="s">
        <v>81</v>
      </c>
      <c r="C466" s="55">
        <v>1721000</v>
      </c>
      <c r="D466" s="9" t="s">
        <v>520</v>
      </c>
      <c r="E466" s="10" t="s">
        <v>89</v>
      </c>
      <c r="AH466" s="33">
        <f t="shared" si="132"/>
        <v>1</v>
      </c>
      <c r="AI466" s="11" t="s">
        <v>1780</v>
      </c>
      <c r="AJ466" s="9" t="s">
        <v>83</v>
      </c>
      <c r="AK466" s="11" t="s">
        <v>339</v>
      </c>
      <c r="AL466" s="9" t="s">
        <v>685</v>
      </c>
      <c r="AM466" s="11" t="s">
        <v>1781</v>
      </c>
      <c r="BM466" s="34">
        <v>1</v>
      </c>
      <c r="BN466" s="9" t="s">
        <v>104</v>
      </c>
      <c r="BO466" s="11" t="s">
        <v>113</v>
      </c>
      <c r="BP466" s="9" t="s">
        <v>387</v>
      </c>
      <c r="BQ466" s="11" t="s">
        <v>135</v>
      </c>
      <c r="BR466" s="9" t="s">
        <v>135</v>
      </c>
      <c r="CC466" s="11" t="s">
        <v>145</v>
      </c>
      <c r="CD466" s="9" t="s">
        <v>135</v>
      </c>
      <c r="CE466" s="20"/>
      <c r="CF466" s="16">
        <v>0</v>
      </c>
      <c r="CG466" s="20"/>
      <c r="CH466" s="16">
        <v>0</v>
      </c>
      <c r="CI466" s="20"/>
      <c r="CJ466" s="16">
        <v>0</v>
      </c>
      <c r="CK466" s="11" t="s">
        <v>1782</v>
      </c>
      <c r="CL466" s="9" t="s">
        <v>334</v>
      </c>
      <c r="CM466" s="11" t="s">
        <v>134</v>
      </c>
      <c r="CN466" s="9" t="s">
        <v>161</v>
      </c>
      <c r="CT466" s="12"/>
      <c r="CW466" s="67"/>
      <c r="CZ466" s="9" t="s">
        <v>445</v>
      </c>
      <c r="DC466" s="11" t="s">
        <v>334</v>
      </c>
      <c r="DD466" s="9" t="s">
        <v>194</v>
      </c>
      <c r="DE466" s="11" t="s">
        <v>200</v>
      </c>
      <c r="DH466" s="9" t="s">
        <v>209</v>
      </c>
      <c r="DP466" s="12"/>
      <c r="DQ466" s="35" t="s">
        <v>1717</v>
      </c>
      <c r="EE466" s="21"/>
      <c r="EL466" s="12"/>
      <c r="EW466" s="10" t="s">
        <v>269</v>
      </c>
      <c r="EX466" s="9" t="s">
        <v>520</v>
      </c>
      <c r="EY466" s="11" t="s">
        <v>361</v>
      </c>
      <c r="EZ466" s="9" t="s">
        <v>1780</v>
      </c>
      <c r="FA466" s="11" t="s">
        <v>360</v>
      </c>
      <c r="FR466" s="16" t="s">
        <v>81</v>
      </c>
      <c r="FS466" s="11" t="s">
        <v>1778</v>
      </c>
      <c r="FT466" s="9" t="s">
        <v>276</v>
      </c>
      <c r="FU466" s="11" t="s">
        <v>276</v>
      </c>
      <c r="FV466" s="9" t="s">
        <v>193</v>
      </c>
      <c r="GD466" s="9" t="s">
        <v>209</v>
      </c>
      <c r="GF466" s="9"/>
      <c r="GH466" s="9"/>
      <c r="GI466" s="11" t="s">
        <v>135</v>
      </c>
      <c r="GP466" s="12"/>
      <c r="GQ466" s="22" t="s">
        <v>1717</v>
      </c>
      <c r="GZ466" s="9" t="s">
        <v>135</v>
      </c>
      <c r="HE466" s="21"/>
      <c r="HF466" s="17" t="s">
        <v>1717</v>
      </c>
      <c r="HM466" s="21"/>
      <c r="HN466" s="17" t="s">
        <v>1717</v>
      </c>
      <c r="HQ466" s="11" t="s">
        <v>135</v>
      </c>
      <c r="HY466" s="19" t="s">
        <v>1717</v>
      </c>
      <c r="HZ466" s="9" t="s">
        <v>134</v>
      </c>
      <c r="IA466" s="11" t="s">
        <v>270</v>
      </c>
      <c r="ID466" s="9" t="s">
        <v>209</v>
      </c>
      <c r="IE466" s="11" t="s">
        <v>134</v>
      </c>
      <c r="IF466" s="23">
        <v>41816</v>
      </c>
      <c r="IG466" s="23">
        <v>41816</v>
      </c>
      <c r="IH466" s="23">
        <v>41830</v>
      </c>
      <c r="II466" s="23">
        <v>41836</v>
      </c>
      <c r="IJ466" s="23">
        <v>41863</v>
      </c>
      <c r="IK466" s="23">
        <v>41954</v>
      </c>
    </row>
    <row r="467" spans="1:245" x14ac:dyDescent="0.25">
      <c r="A467" s="8" t="s">
        <v>1783</v>
      </c>
      <c r="B467" s="9" t="s">
        <v>81</v>
      </c>
      <c r="C467" s="55">
        <v>1721000</v>
      </c>
      <c r="D467" s="9" t="s">
        <v>520</v>
      </c>
      <c r="E467" s="10" t="s">
        <v>89</v>
      </c>
      <c r="AH467" s="33">
        <f t="shared" si="132"/>
        <v>1</v>
      </c>
      <c r="AI467" s="11" t="s">
        <v>1784</v>
      </c>
      <c r="AJ467" s="9" t="s">
        <v>83</v>
      </c>
      <c r="AK467" s="11" t="s">
        <v>98</v>
      </c>
      <c r="AL467" s="9" t="s">
        <v>484</v>
      </c>
      <c r="AM467" s="11" t="s">
        <v>1785</v>
      </c>
      <c r="BM467" s="34">
        <v>1</v>
      </c>
      <c r="BN467" s="9" t="s">
        <v>104</v>
      </c>
      <c r="BO467" s="11" t="s">
        <v>113</v>
      </c>
      <c r="BP467" s="9" t="s">
        <v>387</v>
      </c>
      <c r="BQ467" s="11" t="s">
        <v>135</v>
      </c>
      <c r="BR467" s="9" t="s">
        <v>135</v>
      </c>
      <c r="CC467" s="11" t="s">
        <v>145</v>
      </c>
      <c r="CD467" s="9" t="s">
        <v>135</v>
      </c>
      <c r="CE467" s="20"/>
      <c r="CF467" s="16">
        <v>0</v>
      </c>
      <c r="CG467" s="20"/>
      <c r="CH467" s="16">
        <v>0</v>
      </c>
      <c r="CI467" s="20"/>
      <c r="CJ467" s="16">
        <v>0</v>
      </c>
      <c r="CK467" s="11" t="s">
        <v>1786</v>
      </c>
      <c r="CL467" s="9" t="s">
        <v>336</v>
      </c>
      <c r="CT467" s="12"/>
      <c r="CW467" s="67"/>
      <c r="DC467" s="11" t="s">
        <v>335</v>
      </c>
      <c r="DH467" s="9" t="s">
        <v>227</v>
      </c>
      <c r="DP467" s="12"/>
      <c r="DQ467" s="35" t="s">
        <v>1717</v>
      </c>
      <c r="EE467" s="21"/>
      <c r="EL467" s="12"/>
      <c r="EW467" s="10" t="s">
        <v>269</v>
      </c>
      <c r="EX467" s="9" t="s">
        <v>1784</v>
      </c>
      <c r="EY467" s="11" t="s">
        <v>361</v>
      </c>
      <c r="EZ467" s="9" t="s">
        <v>520</v>
      </c>
      <c r="FA467" s="11" t="s">
        <v>360</v>
      </c>
      <c r="FR467" s="16" t="s">
        <v>81</v>
      </c>
      <c r="FS467" s="11" t="s">
        <v>1787</v>
      </c>
      <c r="FT467" s="9" t="s">
        <v>276</v>
      </c>
      <c r="FU467" s="11" t="s">
        <v>276</v>
      </c>
      <c r="FV467" s="9" t="s">
        <v>193</v>
      </c>
      <c r="GF467" s="9"/>
      <c r="GH467" s="9"/>
      <c r="GI467" s="11" t="s">
        <v>135</v>
      </c>
      <c r="GP467" s="12"/>
      <c r="GQ467" s="22" t="s">
        <v>1717</v>
      </c>
      <c r="GZ467" s="9" t="s">
        <v>134</v>
      </c>
      <c r="HA467" s="11" t="s">
        <v>160</v>
      </c>
      <c r="HB467" s="9" t="s">
        <v>1784</v>
      </c>
      <c r="HE467" s="21">
        <v>5000</v>
      </c>
      <c r="HF467" s="17" t="s">
        <v>1788</v>
      </c>
      <c r="HG467" s="11" t="s">
        <v>446</v>
      </c>
      <c r="HM467" s="21"/>
      <c r="HN467" s="17" t="s">
        <v>1717</v>
      </c>
      <c r="HQ467" s="11" t="s">
        <v>135</v>
      </c>
      <c r="HY467" s="19" t="s">
        <v>1717</v>
      </c>
      <c r="HZ467" s="9" t="s">
        <v>134</v>
      </c>
      <c r="IA467" s="11" t="s">
        <v>270</v>
      </c>
      <c r="IB467" s="9" t="s">
        <v>1331</v>
      </c>
      <c r="ID467" s="9" t="s">
        <v>209</v>
      </c>
      <c r="IE467" s="11" t="s">
        <v>134</v>
      </c>
      <c r="IF467" s="23">
        <v>41835</v>
      </c>
      <c r="IG467" s="23">
        <v>41836</v>
      </c>
      <c r="IH467" s="23"/>
      <c r="II467" s="23"/>
      <c r="IJ467" s="23">
        <v>41870</v>
      </c>
      <c r="IK467" s="23">
        <v>42300</v>
      </c>
    </row>
    <row r="468" spans="1:245" x14ac:dyDescent="0.25">
      <c r="A468" s="8" t="s">
        <v>1789</v>
      </c>
      <c r="B468" s="9" t="s">
        <v>81</v>
      </c>
      <c r="C468" s="55">
        <v>1721000</v>
      </c>
      <c r="D468" s="9" t="s">
        <v>520</v>
      </c>
      <c r="E468" s="10" t="s">
        <v>89</v>
      </c>
      <c r="AH468" s="33">
        <f t="shared" si="132"/>
        <v>1</v>
      </c>
      <c r="AI468" s="11" t="s">
        <v>1790</v>
      </c>
      <c r="AJ468" s="9" t="s">
        <v>83</v>
      </c>
      <c r="AK468" s="11" t="s">
        <v>98</v>
      </c>
      <c r="AL468" s="9" t="s">
        <v>488</v>
      </c>
      <c r="AM468" s="11" t="s">
        <v>1785</v>
      </c>
      <c r="BM468" s="34">
        <v>1</v>
      </c>
      <c r="BN468" s="9" t="s">
        <v>106</v>
      </c>
      <c r="BP468" s="9" t="s">
        <v>119</v>
      </c>
      <c r="BQ468" s="11" t="s">
        <v>135</v>
      </c>
      <c r="BR468" s="9" t="s">
        <v>135</v>
      </c>
      <c r="CC468" s="11" t="s">
        <v>145</v>
      </c>
      <c r="CD468" s="9" t="s">
        <v>135</v>
      </c>
      <c r="CE468" s="20"/>
      <c r="CF468" s="16">
        <v>0</v>
      </c>
      <c r="CG468" s="20"/>
      <c r="CH468" s="16">
        <v>0</v>
      </c>
      <c r="CI468" s="20"/>
      <c r="CJ468" s="16">
        <v>0</v>
      </c>
      <c r="CK468" s="11" t="s">
        <v>1791</v>
      </c>
      <c r="CL468" s="9" t="s">
        <v>336</v>
      </c>
      <c r="CT468" s="12"/>
      <c r="CW468" s="67"/>
      <c r="DC468" s="11" t="s">
        <v>334</v>
      </c>
      <c r="DD468" s="9" t="s">
        <v>194</v>
      </c>
      <c r="DE468" s="11" t="s">
        <v>200</v>
      </c>
      <c r="DH468" s="9" t="s">
        <v>227</v>
      </c>
      <c r="DP468" s="12"/>
      <c r="DQ468" s="35" t="s">
        <v>1717</v>
      </c>
      <c r="EE468" s="21"/>
      <c r="EL468" s="12"/>
      <c r="EW468" s="10" t="s">
        <v>269</v>
      </c>
      <c r="EX468" s="9" t="s">
        <v>520</v>
      </c>
      <c r="EY468" s="11" t="s">
        <v>361</v>
      </c>
      <c r="EZ468" s="9" t="s">
        <v>1790</v>
      </c>
      <c r="FA468" s="11" t="s">
        <v>360</v>
      </c>
      <c r="FR468" s="16" t="s">
        <v>81</v>
      </c>
      <c r="FS468" s="11" t="s">
        <v>1792</v>
      </c>
      <c r="FT468" s="9" t="s">
        <v>276</v>
      </c>
      <c r="FU468" s="11" t="s">
        <v>276</v>
      </c>
      <c r="FV468" s="9" t="s">
        <v>193</v>
      </c>
      <c r="GD468" s="9" t="s">
        <v>280</v>
      </c>
      <c r="GE468" s="11" t="s">
        <v>193</v>
      </c>
      <c r="GF468" s="9"/>
      <c r="GH468" s="9"/>
      <c r="GI468" s="11" t="s">
        <v>135</v>
      </c>
      <c r="GP468" s="12"/>
      <c r="GQ468" s="22" t="s">
        <v>1717</v>
      </c>
      <c r="GZ468" s="9" t="s">
        <v>134</v>
      </c>
      <c r="HA468" s="11" t="s">
        <v>160</v>
      </c>
      <c r="HB468" s="9" t="s">
        <v>1790</v>
      </c>
      <c r="HE468" s="21">
        <v>5000</v>
      </c>
      <c r="HF468" s="17" t="s">
        <v>1788</v>
      </c>
      <c r="HG468" s="11" t="s">
        <v>446</v>
      </c>
      <c r="HM468" s="21"/>
      <c r="HN468" s="17" t="s">
        <v>1717</v>
      </c>
      <c r="HQ468" s="11" t="s">
        <v>1145</v>
      </c>
      <c r="HY468" s="19" t="s">
        <v>1717</v>
      </c>
      <c r="HZ468" s="9" t="s">
        <v>135</v>
      </c>
      <c r="IE468" s="11" t="s">
        <v>134</v>
      </c>
      <c r="IF468" s="23">
        <v>41838</v>
      </c>
      <c r="IG468" s="23">
        <v>41840</v>
      </c>
      <c r="IH468" s="23"/>
      <c r="II468" s="23">
        <v>41857</v>
      </c>
      <c r="IJ468" s="23">
        <v>41893</v>
      </c>
      <c r="IK468" s="23">
        <v>41913</v>
      </c>
    </row>
    <row r="469" spans="1:245" x14ac:dyDescent="0.25">
      <c r="A469" s="8" t="s">
        <v>1793</v>
      </c>
      <c r="B469" s="9" t="s">
        <v>81</v>
      </c>
      <c r="C469" s="55">
        <v>1721000</v>
      </c>
      <c r="D469" s="9" t="s">
        <v>520</v>
      </c>
      <c r="E469" s="10" t="s">
        <v>89</v>
      </c>
      <c r="AH469" s="33">
        <f t="shared" si="132"/>
        <v>1</v>
      </c>
      <c r="AI469" s="11" t="s">
        <v>1780</v>
      </c>
      <c r="AJ469" s="9" t="s">
        <v>83</v>
      </c>
      <c r="AK469" s="11" t="s">
        <v>339</v>
      </c>
      <c r="AL469" s="9" t="s">
        <v>685</v>
      </c>
      <c r="AM469" s="11" t="s">
        <v>1781</v>
      </c>
      <c r="BM469" s="34">
        <v>1</v>
      </c>
      <c r="BN469" s="9" t="s">
        <v>104</v>
      </c>
      <c r="BO469" s="11" t="s">
        <v>113</v>
      </c>
      <c r="BP469" s="9" t="s">
        <v>119</v>
      </c>
      <c r="BQ469" s="11" t="s">
        <v>135</v>
      </c>
      <c r="BR469" s="9" t="s">
        <v>135</v>
      </c>
      <c r="CC469" s="11" t="s">
        <v>145</v>
      </c>
      <c r="CD469" s="9" t="s">
        <v>135</v>
      </c>
      <c r="CE469" s="20"/>
      <c r="CF469" s="16">
        <v>0</v>
      </c>
      <c r="CG469" s="20"/>
      <c r="CH469" s="16">
        <v>0</v>
      </c>
      <c r="CI469" s="20"/>
      <c r="CJ469" s="16">
        <v>0</v>
      </c>
      <c r="CK469" s="11" t="s">
        <v>1794</v>
      </c>
      <c r="CL469" s="9" t="s">
        <v>336</v>
      </c>
      <c r="CT469" s="12"/>
      <c r="CW469" s="67"/>
      <c r="DC469" s="11" t="s">
        <v>334</v>
      </c>
      <c r="DD469" s="9" t="s">
        <v>193</v>
      </c>
      <c r="DH469" s="9" t="s">
        <v>227</v>
      </c>
      <c r="DI469" s="11" t="s">
        <v>135</v>
      </c>
      <c r="DP469" s="12"/>
      <c r="DQ469" s="35" t="s">
        <v>1717</v>
      </c>
      <c r="DZ469" s="9" t="s">
        <v>134</v>
      </c>
      <c r="EA469" s="11" t="s">
        <v>160</v>
      </c>
      <c r="EB469" s="9" t="s">
        <v>1780</v>
      </c>
      <c r="EE469" s="21">
        <v>5000</v>
      </c>
      <c r="EF469" s="9" t="s">
        <v>446</v>
      </c>
      <c r="EL469" s="12"/>
      <c r="EO469" s="11" t="s">
        <v>135</v>
      </c>
      <c r="EW469" s="10" t="s">
        <v>269</v>
      </c>
      <c r="EX469" s="9" t="s">
        <v>1780</v>
      </c>
      <c r="EY469" s="11" t="s">
        <v>361</v>
      </c>
      <c r="EZ469" s="9" t="s">
        <v>520</v>
      </c>
      <c r="FA469" s="11" t="s">
        <v>360</v>
      </c>
      <c r="FR469" s="16" t="s">
        <v>81</v>
      </c>
      <c r="FS469" s="11" t="s">
        <v>1778</v>
      </c>
      <c r="FT469" s="9" t="s">
        <v>276</v>
      </c>
      <c r="FU469" s="11" t="s">
        <v>276</v>
      </c>
      <c r="FV469" s="9" t="s">
        <v>193</v>
      </c>
      <c r="GD469" s="9" t="s">
        <v>280</v>
      </c>
      <c r="GE469" s="11" t="s">
        <v>193</v>
      </c>
      <c r="GF469" s="9"/>
      <c r="GH469" s="9"/>
      <c r="GI469" s="11" t="s">
        <v>135</v>
      </c>
      <c r="GP469" s="12"/>
      <c r="GQ469" s="22" t="s">
        <v>1717</v>
      </c>
      <c r="GZ469" s="9" t="s">
        <v>134</v>
      </c>
      <c r="HA469" s="11" t="s">
        <v>161</v>
      </c>
      <c r="HE469" s="21"/>
      <c r="HF469" s="17" t="s">
        <v>1717</v>
      </c>
      <c r="HH469" s="9" t="s">
        <v>446</v>
      </c>
      <c r="HM469" s="21"/>
      <c r="HN469" s="17" t="s">
        <v>1717</v>
      </c>
      <c r="HQ469" s="11" t="s">
        <v>1145</v>
      </c>
      <c r="HY469" s="19" t="s">
        <v>1717</v>
      </c>
      <c r="HZ469" s="9" t="s">
        <v>135</v>
      </c>
      <c r="IE469" s="11" t="s">
        <v>134</v>
      </c>
      <c r="IF469" s="23">
        <v>41843</v>
      </c>
      <c r="IG469" s="23">
        <v>41843</v>
      </c>
      <c r="IH469" s="23"/>
      <c r="II469" s="23">
        <v>41869</v>
      </c>
      <c r="IJ469" s="23">
        <v>41900</v>
      </c>
      <c r="IK469" s="23">
        <v>41915</v>
      </c>
    </row>
    <row r="470" spans="1:245" x14ac:dyDescent="0.25">
      <c r="A470" s="8" t="s">
        <v>1795</v>
      </c>
      <c r="B470" s="9" t="s">
        <v>81</v>
      </c>
      <c r="C470" s="55">
        <v>1721000</v>
      </c>
      <c r="D470" s="9" t="s">
        <v>1781</v>
      </c>
      <c r="E470" s="10" t="s">
        <v>85</v>
      </c>
      <c r="AH470" s="33">
        <f t="shared" si="132"/>
        <v>1</v>
      </c>
      <c r="AI470" s="11" t="s">
        <v>1796</v>
      </c>
      <c r="AJ470" s="9" t="s">
        <v>83</v>
      </c>
      <c r="AK470" s="11" t="s">
        <v>95</v>
      </c>
      <c r="AL470" s="9" t="s">
        <v>1566</v>
      </c>
      <c r="AM470" s="11" t="s">
        <v>1797</v>
      </c>
      <c r="AO470" s="11" t="s">
        <v>1797</v>
      </c>
      <c r="AP470" s="9" t="s">
        <v>85</v>
      </c>
      <c r="AU470" s="11" t="s">
        <v>1798</v>
      </c>
      <c r="AV470" s="9" t="s">
        <v>83</v>
      </c>
      <c r="AW470" s="11" t="s">
        <v>339</v>
      </c>
      <c r="AX470" s="9" t="s">
        <v>504</v>
      </c>
      <c r="AY470" s="11" t="s">
        <v>1797</v>
      </c>
      <c r="BM470" s="34">
        <v>3</v>
      </c>
      <c r="BN470" s="9" t="s">
        <v>106</v>
      </c>
      <c r="BP470" s="9" t="s">
        <v>119</v>
      </c>
      <c r="BQ470" s="11" t="s">
        <v>135</v>
      </c>
      <c r="BR470" s="9" t="s">
        <v>135</v>
      </c>
      <c r="CC470" s="11" t="s">
        <v>145</v>
      </c>
      <c r="CD470" s="9" t="s">
        <v>135</v>
      </c>
      <c r="CE470" s="20"/>
      <c r="CF470" s="16">
        <v>0</v>
      </c>
      <c r="CG470" s="20"/>
      <c r="CH470" s="16">
        <v>0</v>
      </c>
      <c r="CI470" s="20"/>
      <c r="CJ470" s="16">
        <v>0</v>
      </c>
      <c r="CK470" s="11" t="s">
        <v>1799</v>
      </c>
      <c r="CL470" s="9" t="s">
        <v>334</v>
      </c>
      <c r="CM470" s="11" t="s">
        <v>134</v>
      </c>
      <c r="CN470" s="9" t="s">
        <v>160</v>
      </c>
      <c r="CO470" s="11">
        <v>24</v>
      </c>
      <c r="CP470" s="9" t="s">
        <v>1796</v>
      </c>
      <c r="CQ470" s="11" t="s">
        <v>1797</v>
      </c>
      <c r="CR470" s="9" t="s">
        <v>1798</v>
      </c>
      <c r="CS470" s="11" t="s">
        <v>134</v>
      </c>
      <c r="CT470" s="12">
        <v>5000</v>
      </c>
      <c r="CU470" s="11" t="s">
        <v>173</v>
      </c>
      <c r="CW470" s="67" t="s">
        <v>189</v>
      </c>
      <c r="DC470" s="11" t="s">
        <v>336</v>
      </c>
      <c r="DP470" s="12"/>
      <c r="DQ470" s="35" t="s">
        <v>1717</v>
      </c>
      <c r="EE470" s="21"/>
      <c r="EL470" s="12"/>
      <c r="EW470" s="10" t="s">
        <v>2073</v>
      </c>
      <c r="FR470" s="16" t="s">
        <v>81</v>
      </c>
      <c r="FS470" s="11" t="s">
        <v>1792</v>
      </c>
      <c r="FT470" s="9" t="s">
        <v>276</v>
      </c>
      <c r="FU470" s="11" t="s">
        <v>276</v>
      </c>
      <c r="FV470" s="9" t="s">
        <v>193</v>
      </c>
      <c r="GD470" s="9" t="s">
        <v>227</v>
      </c>
      <c r="GE470" s="11" t="s">
        <v>193</v>
      </c>
      <c r="GF470" s="9"/>
      <c r="GH470" s="9"/>
      <c r="GI470" s="11" t="s">
        <v>134</v>
      </c>
      <c r="GJ470" s="9" t="s">
        <v>161</v>
      </c>
      <c r="GP470" s="12"/>
      <c r="GQ470" s="22" t="s">
        <v>1717</v>
      </c>
      <c r="GW470" s="11" t="s">
        <v>189</v>
      </c>
      <c r="GZ470" s="9" t="s">
        <v>134</v>
      </c>
      <c r="HA470" s="11" t="s">
        <v>161</v>
      </c>
      <c r="HE470" s="21"/>
      <c r="HF470" s="17" t="s">
        <v>1717</v>
      </c>
      <c r="HH470" s="9" t="s">
        <v>189</v>
      </c>
      <c r="HM470" s="21"/>
      <c r="HN470" s="17" t="s">
        <v>1717</v>
      </c>
      <c r="HQ470" s="11" t="s">
        <v>135</v>
      </c>
      <c r="HY470" s="19" t="s">
        <v>1717</v>
      </c>
      <c r="HZ470" s="9" t="s">
        <v>135</v>
      </c>
      <c r="IE470" s="11" t="s">
        <v>134</v>
      </c>
      <c r="IF470" s="23">
        <v>41893</v>
      </c>
      <c r="IG470" s="23">
        <v>41893</v>
      </c>
      <c r="IH470" s="23">
        <v>41895</v>
      </c>
      <c r="II470" s="23"/>
      <c r="IJ470" s="23">
        <v>41991</v>
      </c>
      <c r="IK470" s="23">
        <v>42037</v>
      </c>
    </row>
    <row r="471" spans="1:245" x14ac:dyDescent="0.25">
      <c r="A471" s="8" t="s">
        <v>1961</v>
      </c>
      <c r="B471" s="9" t="s">
        <v>81</v>
      </c>
      <c r="C471" s="55">
        <v>1721000</v>
      </c>
      <c r="D471" s="9" t="s">
        <v>1781</v>
      </c>
      <c r="E471" s="10" t="s">
        <v>85</v>
      </c>
      <c r="AH471" s="33">
        <f t="shared" si="132"/>
        <v>1</v>
      </c>
      <c r="AI471" s="11" t="s">
        <v>1797</v>
      </c>
      <c r="AJ471" s="9" t="s">
        <v>85</v>
      </c>
      <c r="AO471" s="11" t="s">
        <v>1796</v>
      </c>
      <c r="AP471" s="9" t="s">
        <v>83</v>
      </c>
      <c r="AQ471" s="11" t="s">
        <v>95</v>
      </c>
      <c r="AR471" s="9" t="s">
        <v>1566</v>
      </c>
      <c r="AS471" s="11" t="s">
        <v>1797</v>
      </c>
      <c r="AU471" s="11" t="s">
        <v>1798</v>
      </c>
      <c r="AV471" s="9" t="s">
        <v>83</v>
      </c>
      <c r="AW471" s="11" t="s">
        <v>339</v>
      </c>
      <c r="AX471" s="9" t="s">
        <v>504</v>
      </c>
      <c r="AY471" s="11" t="s">
        <v>1797</v>
      </c>
      <c r="BM471" s="34">
        <f>COUNTA(AI471,AO471,AU471,BA471,BG471)</f>
        <v>3</v>
      </c>
      <c r="BN471" s="9" t="s">
        <v>106</v>
      </c>
      <c r="BP471" s="9" t="s">
        <v>119</v>
      </c>
      <c r="BQ471" s="11" t="s">
        <v>135</v>
      </c>
      <c r="BR471" s="9" t="s">
        <v>135</v>
      </c>
      <c r="CC471" s="11" t="s">
        <v>145</v>
      </c>
      <c r="CD471" s="9" t="s">
        <v>135</v>
      </c>
      <c r="CE471" s="20"/>
      <c r="CF471" s="16">
        <f>IF(ISBLANK(CE471),0,(VLOOKUP(CE471,$A$2:$CC$484,81,)))</f>
        <v>0</v>
      </c>
      <c r="CG471" s="20"/>
      <c r="CH471" s="16">
        <f>IF(ISBLANK(CG471),0,(VLOOKUP(CG471,$A$2:$CC$484,81,)))</f>
        <v>0</v>
      </c>
      <c r="CI471" s="20"/>
      <c r="CJ471" s="16">
        <f>IF(ISBLANK(CI471),0,(VLOOKUP(CI471,$A$2:$CC$484,81,)))</f>
        <v>0</v>
      </c>
      <c r="CK471" s="11" t="s">
        <v>1962</v>
      </c>
      <c r="CL471" s="9" t="s">
        <v>334</v>
      </c>
      <c r="CM471" s="11" t="s">
        <v>134</v>
      </c>
      <c r="CN471" s="9" t="s">
        <v>161</v>
      </c>
      <c r="CT471" s="12"/>
      <c r="CU471" s="11" t="s">
        <v>173</v>
      </c>
      <c r="CW471" s="67"/>
      <c r="CZ471" s="9" t="s">
        <v>189</v>
      </c>
      <c r="DC471" s="11" t="s">
        <v>336</v>
      </c>
      <c r="DP471" s="12"/>
      <c r="DQ471" s="35" t="str">
        <f>IF(OR((AND(DH471="Mantém",DP471=CT471)),DH471="Agrava",DH471="Relaxa",DH471="Reverte",DH471="Inaplicável",DJ471="Indefere",DJ471=""),"OK","REVER")</f>
        <v>OK</v>
      </c>
      <c r="EE471" s="21"/>
      <c r="EL471" s="12"/>
      <c r="EW471" s="10" t="s">
        <v>2073</v>
      </c>
      <c r="FR471" s="16" t="str">
        <f>B471</f>
        <v>TO</v>
      </c>
      <c r="GD471" s="9" t="s">
        <v>227</v>
      </c>
      <c r="GE471" s="11" t="s">
        <v>193</v>
      </c>
      <c r="GF471" s="9"/>
      <c r="GH471" s="9"/>
      <c r="GI471" s="11" t="s">
        <v>134</v>
      </c>
      <c r="GJ471" s="9" t="s">
        <v>161</v>
      </c>
      <c r="GP471" s="12"/>
      <c r="GQ471" s="22" t="str">
        <f>IF(OR((AND(GD471="Mantém",GP471=DP471)),GD471="Mantém - Ind.",GD471="Reforma Total", GD471="Parcial - Agrava",GD471="Parcial - Relaxa",GD471="Reverte",GD471="Inaplicável",GJ471="Indefere",GJ471=""),"OK","REVER")</f>
        <v>OK</v>
      </c>
      <c r="GR471" s="9" t="s">
        <v>173</v>
      </c>
      <c r="GW471" s="11" t="s">
        <v>189</v>
      </c>
      <c r="GZ471" s="9" t="s">
        <v>134</v>
      </c>
      <c r="HA471" s="11" t="s">
        <v>161</v>
      </c>
      <c r="HE471" s="21"/>
      <c r="HF471" s="17" t="str">
        <f>IF(OR((AND(GD471="Mantém",HE471=EE471)),GD471="Reverte",GD471="Inaplicável",HA471="Indefere",HA471=""),"OK","REVER")</f>
        <v>OK</v>
      </c>
      <c r="HH471" s="9" t="s">
        <v>189</v>
      </c>
      <c r="HM471" s="21"/>
      <c r="HN471" s="17" t="str">
        <f>IF(OR((AND(GO471="Mantém",HM471=EM471)),GO471="Reverte",GO471="Inaplicável",HI471="Indefere",HI471=""),"OK","REVER")</f>
        <v>OK</v>
      </c>
      <c r="HQ471" s="11" t="s">
        <v>135</v>
      </c>
      <c r="HY471" s="19" t="str">
        <f>IF(OR((AND(GD471="Mantém",HX471=EV471)),GD471="Reverte",GD471="Inaplicável",HR471="Indefere",HR471=""),"OK","REVER")</f>
        <v>OK</v>
      </c>
      <c r="HZ471" s="9" t="s">
        <v>135</v>
      </c>
      <c r="IE471" s="11" t="s">
        <v>134</v>
      </c>
      <c r="IF471" s="23">
        <v>41900</v>
      </c>
      <c r="IG471" s="23">
        <v>41900</v>
      </c>
      <c r="IH471" s="23">
        <v>41900</v>
      </c>
      <c r="II471" s="23"/>
      <c r="IJ471" s="23">
        <v>41991</v>
      </c>
      <c r="IK471" s="23">
        <v>42037</v>
      </c>
    </row>
    <row r="472" spans="1:245" x14ac:dyDescent="0.25">
      <c r="A472" s="8" t="s">
        <v>1920</v>
      </c>
      <c r="B472" s="9" t="s">
        <v>62</v>
      </c>
      <c r="C472" s="55">
        <v>3205309</v>
      </c>
      <c r="D472" s="9" t="s">
        <v>520</v>
      </c>
      <c r="E472" s="10" t="s">
        <v>89</v>
      </c>
      <c r="AH472" s="33">
        <f t="shared" si="132"/>
        <v>1</v>
      </c>
      <c r="AI472" s="11" t="s">
        <v>1921</v>
      </c>
      <c r="AJ472" s="9" t="s">
        <v>87</v>
      </c>
      <c r="BM472" s="34">
        <v>1</v>
      </c>
      <c r="BN472" s="9" t="s">
        <v>104</v>
      </c>
      <c r="BO472" s="11" t="s">
        <v>113</v>
      </c>
      <c r="BP472" s="9" t="s">
        <v>391</v>
      </c>
      <c r="BQ472" s="11" t="s">
        <v>135</v>
      </c>
      <c r="BR472" s="9" t="s">
        <v>1145</v>
      </c>
      <c r="CC472" s="11" t="s">
        <v>145</v>
      </c>
      <c r="CD472" s="9" t="s">
        <v>135</v>
      </c>
      <c r="CE472" s="20"/>
      <c r="CF472" s="16">
        <v>0</v>
      </c>
      <c r="CG472" s="20"/>
      <c r="CH472" s="16">
        <v>0</v>
      </c>
      <c r="CI472" s="20"/>
      <c r="CJ472" s="16">
        <v>0</v>
      </c>
      <c r="CK472" s="11" t="s">
        <v>1922</v>
      </c>
      <c r="CL472" s="9" t="s">
        <v>336</v>
      </c>
      <c r="CT472" s="12"/>
      <c r="CW472" s="67"/>
      <c r="DC472" s="11" t="s">
        <v>335</v>
      </c>
      <c r="DH472" s="9" t="s">
        <v>227</v>
      </c>
      <c r="DP472" s="12"/>
      <c r="DQ472" s="35" t="s">
        <v>1717</v>
      </c>
      <c r="EE472" s="21"/>
      <c r="EL472" s="12"/>
      <c r="EW472" s="10" t="s">
        <v>269</v>
      </c>
      <c r="EX472" s="9" t="s">
        <v>1921</v>
      </c>
      <c r="EY472" s="11" t="s">
        <v>361</v>
      </c>
      <c r="EZ472" s="9" t="s">
        <v>520</v>
      </c>
      <c r="FA472" s="11" t="s">
        <v>360</v>
      </c>
      <c r="FR472" s="16" t="s">
        <v>62</v>
      </c>
      <c r="FS472" s="11" t="s">
        <v>1923</v>
      </c>
      <c r="FT472" s="9" t="s">
        <v>276</v>
      </c>
      <c r="FU472" s="11" t="s">
        <v>276</v>
      </c>
      <c r="FV472" s="9" t="s">
        <v>193</v>
      </c>
      <c r="GD472" s="9" t="s">
        <v>280</v>
      </c>
      <c r="GE472" s="11" t="s">
        <v>193</v>
      </c>
      <c r="GF472" s="9"/>
      <c r="GH472" s="9"/>
      <c r="GI472" s="11" t="s">
        <v>135</v>
      </c>
      <c r="GP472" s="12"/>
      <c r="GQ472" s="22" t="s">
        <v>1717</v>
      </c>
      <c r="GZ472" s="9" t="s">
        <v>134</v>
      </c>
      <c r="HA472" s="11" t="s">
        <v>161</v>
      </c>
      <c r="HE472" s="21"/>
      <c r="HF472" s="17" t="s">
        <v>1717</v>
      </c>
      <c r="HH472" s="9" t="s">
        <v>447</v>
      </c>
      <c r="HM472" s="21"/>
      <c r="HN472" s="17" t="s">
        <v>1717</v>
      </c>
      <c r="HQ472" s="11" t="s">
        <v>135</v>
      </c>
      <c r="HY472" s="19" t="s">
        <v>1717</v>
      </c>
      <c r="HZ472" s="9" t="s">
        <v>135</v>
      </c>
      <c r="IE472" s="11" t="s">
        <v>134</v>
      </c>
      <c r="IF472" s="23">
        <v>41932</v>
      </c>
      <c r="IG472" s="23">
        <v>41933</v>
      </c>
      <c r="IH472" s="23"/>
      <c r="II472" s="23"/>
      <c r="IJ472" s="23">
        <v>42093</v>
      </c>
      <c r="IK472" s="23">
        <v>42432</v>
      </c>
    </row>
    <row r="473" spans="1:245" x14ac:dyDescent="0.25">
      <c r="A473" s="8" t="s">
        <v>1924</v>
      </c>
      <c r="B473" s="9" t="s">
        <v>68</v>
      </c>
      <c r="C473" s="55">
        <v>1501402</v>
      </c>
      <c r="D473" s="9" t="s">
        <v>548</v>
      </c>
      <c r="E473" s="10" t="s">
        <v>85</v>
      </c>
      <c r="AH473" s="33">
        <f t="shared" si="132"/>
        <v>1</v>
      </c>
      <c r="AI473" s="11" t="s">
        <v>1925</v>
      </c>
      <c r="AJ473" s="9" t="s">
        <v>85</v>
      </c>
      <c r="AO473" s="11" t="s">
        <v>1926</v>
      </c>
      <c r="AP473" s="9" t="s">
        <v>83</v>
      </c>
      <c r="AQ473" s="11" t="s">
        <v>95</v>
      </c>
      <c r="AR473" s="9" t="s">
        <v>415</v>
      </c>
      <c r="AS473" s="11" t="s">
        <v>1925</v>
      </c>
      <c r="BM473" s="34">
        <v>2</v>
      </c>
      <c r="BN473" s="9" t="s">
        <v>106</v>
      </c>
      <c r="BP473" s="9" t="s">
        <v>119</v>
      </c>
      <c r="BQ473" s="11" t="s">
        <v>135</v>
      </c>
      <c r="BR473" s="9" t="s">
        <v>1145</v>
      </c>
      <c r="CC473" s="11" t="s">
        <v>145</v>
      </c>
      <c r="CD473" s="9" t="s">
        <v>135</v>
      </c>
      <c r="CE473" s="20"/>
      <c r="CF473" s="16">
        <v>0</v>
      </c>
      <c r="CG473" s="20"/>
      <c r="CH473" s="16">
        <v>0</v>
      </c>
      <c r="CI473" s="20"/>
      <c r="CJ473" s="16">
        <v>0</v>
      </c>
      <c r="CL473" s="9" t="s">
        <v>335</v>
      </c>
      <c r="CT473" s="12"/>
      <c r="CW473" s="67"/>
      <c r="DC473" s="11" t="s">
        <v>335</v>
      </c>
      <c r="DH473" s="9" t="s">
        <v>227</v>
      </c>
      <c r="DP473" s="12"/>
      <c r="DQ473" s="35" t="s">
        <v>1717</v>
      </c>
      <c r="EE473" s="21"/>
      <c r="EL473" s="12"/>
      <c r="EW473" s="10" t="s">
        <v>269</v>
      </c>
      <c r="EX473" s="9" t="s">
        <v>548</v>
      </c>
      <c r="EY473" s="11" t="s">
        <v>361</v>
      </c>
      <c r="EZ473" s="9" t="s">
        <v>1925</v>
      </c>
      <c r="FA473" s="11" t="s">
        <v>360</v>
      </c>
      <c r="FB473" s="9" t="s">
        <v>1926</v>
      </c>
      <c r="FC473" s="11" t="s">
        <v>360</v>
      </c>
      <c r="FR473" s="16" t="s">
        <v>68</v>
      </c>
      <c r="FS473" s="11" t="s">
        <v>1927</v>
      </c>
      <c r="FT473" s="9" t="s">
        <v>276</v>
      </c>
      <c r="FU473" s="11" t="s">
        <v>276</v>
      </c>
      <c r="FV473" s="9" t="s">
        <v>193</v>
      </c>
      <c r="GD473" s="9" t="s">
        <v>209</v>
      </c>
      <c r="GE473" s="11" t="s">
        <v>193</v>
      </c>
      <c r="GF473" s="9"/>
      <c r="GH473" s="9"/>
      <c r="GI473" s="11" t="s">
        <v>135</v>
      </c>
      <c r="GP473" s="12"/>
      <c r="GQ473" s="22" t="s">
        <v>1717</v>
      </c>
      <c r="GZ473" s="9" t="s">
        <v>134</v>
      </c>
      <c r="HA473" s="11" t="s">
        <v>161</v>
      </c>
      <c r="HE473" s="21"/>
      <c r="HF473" s="17" t="s">
        <v>1717</v>
      </c>
      <c r="HH473" s="9" t="s">
        <v>250</v>
      </c>
      <c r="HM473" s="21"/>
      <c r="HN473" s="17" t="s">
        <v>1717</v>
      </c>
      <c r="HQ473" s="11" t="s">
        <v>135</v>
      </c>
      <c r="HY473" s="19" t="s">
        <v>1717</v>
      </c>
      <c r="IF473" s="23"/>
      <c r="IG473" s="23"/>
      <c r="IH473" s="23"/>
      <c r="II473" s="23"/>
      <c r="IJ473" s="23">
        <v>41879</v>
      </c>
      <c r="IK473" s="23"/>
    </row>
    <row r="474" spans="1:245" x14ac:dyDescent="0.25">
      <c r="A474" s="8" t="s">
        <v>1928</v>
      </c>
      <c r="B474" s="9" t="s">
        <v>68</v>
      </c>
      <c r="C474" s="55">
        <v>1501402</v>
      </c>
      <c r="D474" s="9" t="s">
        <v>548</v>
      </c>
      <c r="E474" s="10" t="s">
        <v>85</v>
      </c>
      <c r="AH474" s="33">
        <f t="shared" si="132"/>
        <v>1</v>
      </c>
      <c r="AI474" s="11" t="s">
        <v>553</v>
      </c>
      <c r="AJ474" s="9" t="s">
        <v>88</v>
      </c>
      <c r="BM474" s="34">
        <v>1</v>
      </c>
      <c r="BN474" s="9" t="s">
        <v>106</v>
      </c>
      <c r="BP474" s="9" t="s">
        <v>119</v>
      </c>
      <c r="BQ474" s="11" t="s">
        <v>135</v>
      </c>
      <c r="BR474" s="9" t="s">
        <v>135</v>
      </c>
      <c r="CC474" s="11" t="s">
        <v>145</v>
      </c>
      <c r="CD474" s="9" t="s">
        <v>135</v>
      </c>
      <c r="CE474" s="20"/>
      <c r="CF474" s="16">
        <v>0</v>
      </c>
      <c r="CG474" s="20"/>
      <c r="CH474" s="16">
        <v>0</v>
      </c>
      <c r="CI474" s="20"/>
      <c r="CJ474" s="16">
        <v>0</v>
      </c>
      <c r="CK474" s="11" t="s">
        <v>1929</v>
      </c>
      <c r="CL474" s="9" t="s">
        <v>335</v>
      </c>
      <c r="CT474" s="12"/>
      <c r="CW474" s="67"/>
      <c r="DC474" s="11" t="s">
        <v>335</v>
      </c>
      <c r="DH474" s="9" t="s">
        <v>227</v>
      </c>
      <c r="DP474" s="12"/>
      <c r="DQ474" s="35" t="s">
        <v>1717</v>
      </c>
      <c r="EE474" s="21"/>
      <c r="EL474" s="12"/>
      <c r="EW474" s="10" t="s">
        <v>269</v>
      </c>
      <c r="EX474" s="9" t="s">
        <v>548</v>
      </c>
      <c r="EY474" s="11" t="s">
        <v>361</v>
      </c>
      <c r="EZ474" s="9" t="s">
        <v>553</v>
      </c>
      <c r="FA474" s="11" t="s">
        <v>360</v>
      </c>
      <c r="FR474" s="16" t="s">
        <v>68</v>
      </c>
      <c r="FS474" s="11" t="s">
        <v>1927</v>
      </c>
      <c r="FT474" s="9" t="s">
        <v>277</v>
      </c>
      <c r="FU474" s="11" t="s">
        <v>277</v>
      </c>
      <c r="FV474" s="9" t="s">
        <v>193</v>
      </c>
      <c r="GD474" s="9" t="s">
        <v>209</v>
      </c>
      <c r="GE474" s="11" t="s">
        <v>193</v>
      </c>
      <c r="GF474" s="9"/>
      <c r="GH474" s="9"/>
      <c r="GI474" s="11" t="s">
        <v>135</v>
      </c>
      <c r="GP474" s="12"/>
      <c r="GQ474" s="22" t="s">
        <v>1717</v>
      </c>
      <c r="GZ474" s="9" t="s">
        <v>134</v>
      </c>
      <c r="HA474" s="11" t="s">
        <v>161</v>
      </c>
      <c r="HE474" s="21"/>
      <c r="HF474" s="17" t="s">
        <v>1717</v>
      </c>
      <c r="HH474" s="9" t="s">
        <v>250</v>
      </c>
      <c r="HM474" s="21"/>
      <c r="HN474" s="17" t="s">
        <v>1717</v>
      </c>
      <c r="HQ474" s="11" t="s">
        <v>135</v>
      </c>
      <c r="HY474" s="19" t="s">
        <v>1717</v>
      </c>
      <c r="IF474" s="23"/>
      <c r="IG474" s="23"/>
      <c r="IH474" s="23"/>
      <c r="II474" s="23"/>
      <c r="IJ474" s="23">
        <v>41879</v>
      </c>
      <c r="IK474" s="23"/>
    </row>
    <row r="475" spans="1:245" x14ac:dyDescent="0.25">
      <c r="A475" s="8" t="s">
        <v>1930</v>
      </c>
      <c r="B475" s="9" t="s">
        <v>68</v>
      </c>
      <c r="C475" s="55">
        <v>1501402</v>
      </c>
      <c r="D475" s="9" t="s">
        <v>548</v>
      </c>
      <c r="E475" s="10" t="s">
        <v>85</v>
      </c>
      <c r="AH475" s="33">
        <f t="shared" si="132"/>
        <v>1</v>
      </c>
      <c r="AI475" s="11" t="s">
        <v>553</v>
      </c>
      <c r="AJ475" s="9" t="s">
        <v>88</v>
      </c>
      <c r="BM475" s="34">
        <v>1</v>
      </c>
      <c r="BN475" s="9" t="s">
        <v>106</v>
      </c>
      <c r="BP475" s="9" t="s">
        <v>119</v>
      </c>
      <c r="BQ475" s="11" t="s">
        <v>135</v>
      </c>
      <c r="BR475" s="9" t="s">
        <v>135</v>
      </c>
      <c r="CC475" s="11" t="s">
        <v>145</v>
      </c>
      <c r="CD475" s="9" t="s">
        <v>135</v>
      </c>
      <c r="CE475" s="20"/>
      <c r="CF475" s="16">
        <v>0</v>
      </c>
      <c r="CG475" s="20"/>
      <c r="CH475" s="16">
        <v>0</v>
      </c>
      <c r="CI475" s="20"/>
      <c r="CJ475" s="16">
        <v>0</v>
      </c>
      <c r="CK475" s="11" t="s">
        <v>1931</v>
      </c>
      <c r="CL475" s="9" t="s">
        <v>335</v>
      </c>
      <c r="CT475" s="12"/>
      <c r="CW475" s="67"/>
      <c r="DC475" s="11" t="s">
        <v>335</v>
      </c>
      <c r="DH475" s="9" t="s">
        <v>227</v>
      </c>
      <c r="DP475" s="12"/>
      <c r="DQ475" s="35" t="s">
        <v>1717</v>
      </c>
      <c r="EE475" s="21"/>
      <c r="EL475" s="12"/>
      <c r="EW475" s="10" t="s">
        <v>269</v>
      </c>
      <c r="EX475" s="9" t="s">
        <v>548</v>
      </c>
      <c r="EY475" s="11" t="s">
        <v>361</v>
      </c>
      <c r="EZ475" s="9" t="s">
        <v>553</v>
      </c>
      <c r="FA475" s="11" t="s">
        <v>360</v>
      </c>
      <c r="FR475" s="16" t="s">
        <v>68</v>
      </c>
      <c r="FS475" s="11" t="s">
        <v>1927</v>
      </c>
      <c r="FT475" s="9" t="s">
        <v>276</v>
      </c>
      <c r="FU475" s="11" t="s">
        <v>276</v>
      </c>
      <c r="FV475" s="9" t="s">
        <v>193</v>
      </c>
      <c r="GD475" s="9" t="s">
        <v>209</v>
      </c>
      <c r="GE475" s="11" t="s">
        <v>193</v>
      </c>
      <c r="GF475" s="9"/>
      <c r="GH475" s="9"/>
      <c r="GI475" s="11" t="s">
        <v>135</v>
      </c>
      <c r="GP475" s="12"/>
      <c r="GQ475" s="22" t="s">
        <v>1717</v>
      </c>
      <c r="GZ475" s="9" t="s">
        <v>134</v>
      </c>
      <c r="HA475" s="11" t="s">
        <v>161</v>
      </c>
      <c r="HE475" s="21"/>
      <c r="HF475" s="17" t="s">
        <v>1717</v>
      </c>
      <c r="HH475" s="9" t="s">
        <v>250</v>
      </c>
      <c r="HM475" s="21"/>
      <c r="HN475" s="17" t="s">
        <v>1717</v>
      </c>
      <c r="HQ475" s="11" t="s">
        <v>135</v>
      </c>
      <c r="HY475" s="19" t="s">
        <v>1717</v>
      </c>
      <c r="IF475" s="23"/>
      <c r="IG475" s="23"/>
      <c r="IH475" s="23"/>
      <c r="II475" s="23"/>
      <c r="IJ475" s="23">
        <v>41886</v>
      </c>
      <c r="IK475" s="23"/>
    </row>
    <row r="476" spans="1:245" x14ac:dyDescent="0.25">
      <c r="A476" s="8" t="s">
        <v>1932</v>
      </c>
      <c r="B476" s="9" t="s">
        <v>68</v>
      </c>
      <c r="C476" s="55">
        <v>1501402</v>
      </c>
      <c r="D476" s="9" t="s">
        <v>1925</v>
      </c>
      <c r="E476" s="10" t="s">
        <v>85</v>
      </c>
      <c r="AH476" s="33">
        <f t="shared" si="132"/>
        <v>1</v>
      </c>
      <c r="AI476" s="11" t="s">
        <v>1933</v>
      </c>
      <c r="AJ476" s="9" t="s">
        <v>91</v>
      </c>
      <c r="BM476" s="34">
        <v>1</v>
      </c>
      <c r="BN476" s="9" t="s">
        <v>106</v>
      </c>
      <c r="BP476" s="9" t="s">
        <v>119</v>
      </c>
      <c r="BQ476" s="11" t="s">
        <v>135</v>
      </c>
      <c r="BR476" s="9" t="s">
        <v>135</v>
      </c>
      <c r="CC476" s="11" t="s">
        <v>145</v>
      </c>
      <c r="CD476" s="9" t="s">
        <v>135</v>
      </c>
      <c r="CE476" s="20"/>
      <c r="CF476" s="16">
        <v>0</v>
      </c>
      <c r="CG476" s="20"/>
      <c r="CH476" s="16">
        <v>0</v>
      </c>
      <c r="CI476" s="20"/>
      <c r="CJ476" s="16">
        <v>0</v>
      </c>
      <c r="CK476" s="11" t="s">
        <v>1934</v>
      </c>
      <c r="CL476" s="9" t="s">
        <v>335</v>
      </c>
      <c r="CT476" s="12"/>
      <c r="CW476" s="67"/>
      <c r="DC476" s="11" t="s">
        <v>335</v>
      </c>
      <c r="DH476" s="9" t="s">
        <v>227</v>
      </c>
      <c r="DP476" s="12"/>
      <c r="DQ476" s="35" t="s">
        <v>1717</v>
      </c>
      <c r="EE476" s="21"/>
      <c r="EL476" s="12"/>
      <c r="EW476" s="10" t="s">
        <v>269</v>
      </c>
      <c r="EX476" s="9" t="s">
        <v>1925</v>
      </c>
      <c r="EY476" s="11" t="s">
        <v>361</v>
      </c>
      <c r="EZ476" s="9" t="s">
        <v>1933</v>
      </c>
      <c r="FA476" s="11" t="s">
        <v>360</v>
      </c>
      <c r="FR476" s="16" t="s">
        <v>68</v>
      </c>
      <c r="FS476" s="11" t="s">
        <v>1927</v>
      </c>
      <c r="FT476" s="9" t="s">
        <v>276</v>
      </c>
      <c r="FU476" s="11" t="s">
        <v>276</v>
      </c>
      <c r="FV476" s="9" t="s">
        <v>193</v>
      </c>
      <c r="GD476" s="9" t="s">
        <v>209</v>
      </c>
      <c r="GE476" s="11" t="s">
        <v>193</v>
      </c>
      <c r="GF476" s="9"/>
      <c r="GH476" s="9"/>
      <c r="GI476" s="11" t="s">
        <v>135</v>
      </c>
      <c r="GP476" s="12"/>
      <c r="GQ476" s="22" t="s">
        <v>1717</v>
      </c>
      <c r="GZ476" s="9" t="s">
        <v>134</v>
      </c>
      <c r="HA476" s="11" t="s">
        <v>161</v>
      </c>
      <c r="HE476" s="21"/>
      <c r="HF476" s="17" t="s">
        <v>1717</v>
      </c>
      <c r="HH476" s="9" t="s">
        <v>250</v>
      </c>
      <c r="HM476" s="21"/>
      <c r="HN476" s="17" t="s">
        <v>1717</v>
      </c>
      <c r="HQ476" s="11" t="s">
        <v>135</v>
      </c>
      <c r="HY476" s="19" t="s">
        <v>1717</v>
      </c>
      <c r="IF476" s="23"/>
      <c r="IG476" s="23"/>
      <c r="IH476" s="23"/>
      <c r="II476" s="23"/>
      <c r="IJ476" s="23">
        <v>41926</v>
      </c>
      <c r="IK476" s="23"/>
    </row>
    <row r="477" spans="1:245" x14ac:dyDescent="0.25">
      <c r="A477" s="8" t="s">
        <v>1935</v>
      </c>
      <c r="B477" s="9" t="s">
        <v>68</v>
      </c>
      <c r="C477" s="55">
        <v>1501402</v>
      </c>
      <c r="D477" s="9" t="s">
        <v>548</v>
      </c>
      <c r="E477" s="10" t="s">
        <v>85</v>
      </c>
      <c r="AH477" s="33">
        <f t="shared" si="132"/>
        <v>1</v>
      </c>
      <c r="AI477" s="11" t="s">
        <v>553</v>
      </c>
      <c r="AJ477" s="9" t="s">
        <v>88</v>
      </c>
      <c r="AO477" s="11" t="s">
        <v>1925</v>
      </c>
      <c r="AP477" s="9" t="s">
        <v>85</v>
      </c>
      <c r="AU477" s="11" t="s">
        <v>1926</v>
      </c>
      <c r="AV477" s="9" t="s">
        <v>83</v>
      </c>
      <c r="AW477" s="11" t="s">
        <v>95</v>
      </c>
      <c r="AX477" s="9" t="s">
        <v>415</v>
      </c>
      <c r="AY477" s="11" t="s">
        <v>1925</v>
      </c>
      <c r="BM477" s="34">
        <v>3</v>
      </c>
      <c r="BN477" s="9" t="s">
        <v>106</v>
      </c>
      <c r="BP477" s="9" t="s">
        <v>119</v>
      </c>
      <c r="BQ477" s="11" t="s">
        <v>135</v>
      </c>
      <c r="BR477" s="9" t="s">
        <v>135</v>
      </c>
      <c r="CC477" s="11" t="s">
        <v>145</v>
      </c>
      <c r="CD477" s="9" t="s">
        <v>135</v>
      </c>
      <c r="CE477" s="20"/>
      <c r="CF477" s="16">
        <v>0</v>
      </c>
      <c r="CG477" s="20"/>
      <c r="CH477" s="16">
        <v>0</v>
      </c>
      <c r="CI477" s="20"/>
      <c r="CJ477" s="16">
        <v>0</v>
      </c>
      <c r="CK477" s="11" t="s">
        <v>1936</v>
      </c>
      <c r="CL477" s="9" t="s">
        <v>335</v>
      </c>
      <c r="CT477" s="12"/>
      <c r="CW477" s="67"/>
      <c r="DC477" s="11" t="s">
        <v>335</v>
      </c>
      <c r="DH477" s="9" t="s">
        <v>227</v>
      </c>
      <c r="DP477" s="12"/>
      <c r="DQ477" s="35" t="s">
        <v>1717</v>
      </c>
      <c r="EE477" s="21"/>
      <c r="EL477" s="12"/>
      <c r="EW477" s="10" t="s">
        <v>269</v>
      </c>
      <c r="EX477" s="9" t="s">
        <v>548</v>
      </c>
      <c r="EY477" s="11" t="s">
        <v>361</v>
      </c>
      <c r="EZ477" s="9" t="s">
        <v>553</v>
      </c>
      <c r="FA477" s="11" t="s">
        <v>360</v>
      </c>
      <c r="FB477" s="9" t="s">
        <v>1925</v>
      </c>
      <c r="FC477" s="11" t="s">
        <v>360</v>
      </c>
      <c r="FD477" s="9" t="s">
        <v>1926</v>
      </c>
      <c r="FE477" s="11" t="s">
        <v>360</v>
      </c>
      <c r="FR477" s="16" t="s">
        <v>68</v>
      </c>
      <c r="FS477" s="11" t="s">
        <v>1927</v>
      </c>
      <c r="FT477" s="9" t="s">
        <v>276</v>
      </c>
      <c r="FU477" s="11" t="s">
        <v>276</v>
      </c>
      <c r="FV477" s="9" t="s">
        <v>193</v>
      </c>
      <c r="GD477" s="9" t="s">
        <v>209</v>
      </c>
      <c r="GE477" s="11" t="s">
        <v>193</v>
      </c>
      <c r="GF477" s="9"/>
      <c r="GH477" s="9"/>
      <c r="GI477" s="11" t="s">
        <v>135</v>
      </c>
      <c r="GP477" s="12"/>
      <c r="GQ477" s="22" t="s">
        <v>1717</v>
      </c>
      <c r="GZ477" s="9" t="s">
        <v>134</v>
      </c>
      <c r="HA477" s="11" t="s">
        <v>161</v>
      </c>
      <c r="HE477" s="21"/>
      <c r="HF477" s="17" t="s">
        <v>1717</v>
      </c>
      <c r="HH477" s="9" t="s">
        <v>1902</v>
      </c>
      <c r="HM477" s="21"/>
      <c r="HN477" s="17" t="s">
        <v>1717</v>
      </c>
      <c r="HQ477" s="11" t="s">
        <v>135</v>
      </c>
      <c r="HY477" s="19" t="s">
        <v>1717</v>
      </c>
      <c r="IF477" s="23"/>
      <c r="IG477" s="23"/>
      <c r="IH477" s="23"/>
      <c r="II477" s="23"/>
      <c r="IJ477" s="23">
        <v>41975</v>
      </c>
      <c r="IK477" s="23"/>
    </row>
    <row r="478" spans="1:245" x14ac:dyDescent="0.25">
      <c r="A478" s="8" t="s">
        <v>1937</v>
      </c>
      <c r="B478" s="9" t="s">
        <v>69</v>
      </c>
      <c r="C478" s="55">
        <v>2507507</v>
      </c>
      <c r="D478" s="9" t="s">
        <v>520</v>
      </c>
      <c r="E478" s="10" t="s">
        <v>89</v>
      </c>
      <c r="AH478" s="33">
        <f t="shared" si="132"/>
        <v>1</v>
      </c>
      <c r="AI478" s="11" t="s">
        <v>590</v>
      </c>
      <c r="AJ478" s="9" t="s">
        <v>83</v>
      </c>
      <c r="AK478" s="11" t="s">
        <v>98</v>
      </c>
      <c r="AL478" s="9" t="s">
        <v>509</v>
      </c>
      <c r="AM478" s="11" t="s">
        <v>591</v>
      </c>
      <c r="AO478" s="11" t="s">
        <v>1938</v>
      </c>
      <c r="AP478" s="9" t="s">
        <v>90</v>
      </c>
      <c r="BM478" s="34">
        <v>2</v>
      </c>
      <c r="BN478" s="9" t="s">
        <v>104</v>
      </c>
      <c r="BO478" s="11" t="s">
        <v>113</v>
      </c>
      <c r="BP478" s="9" t="s">
        <v>387</v>
      </c>
      <c r="BQ478" s="11" t="s">
        <v>135</v>
      </c>
      <c r="BR478" s="9" t="s">
        <v>135</v>
      </c>
      <c r="CC478" s="11" t="s">
        <v>145</v>
      </c>
      <c r="CD478" s="9" t="s">
        <v>135</v>
      </c>
      <c r="CE478" s="20"/>
      <c r="CF478" s="16">
        <v>0</v>
      </c>
      <c r="CG478" s="20"/>
      <c r="CH478" s="16">
        <v>0</v>
      </c>
      <c r="CI478" s="20"/>
      <c r="CJ478" s="16">
        <v>0</v>
      </c>
      <c r="CK478" s="11" t="s">
        <v>1939</v>
      </c>
      <c r="CL478" s="9" t="s">
        <v>336</v>
      </c>
      <c r="CT478" s="12"/>
      <c r="CW478" s="67"/>
      <c r="DC478" s="11" t="s">
        <v>334</v>
      </c>
      <c r="DD478" s="9" t="s">
        <v>193</v>
      </c>
      <c r="DH478" s="9" t="s">
        <v>227</v>
      </c>
      <c r="DI478" s="11" t="s">
        <v>1145</v>
      </c>
      <c r="DP478" s="12"/>
      <c r="DQ478" s="35" t="s">
        <v>1717</v>
      </c>
      <c r="DZ478" s="9" t="s">
        <v>134</v>
      </c>
      <c r="EA478" s="11" t="s">
        <v>160</v>
      </c>
      <c r="EB478" s="9" t="s">
        <v>590</v>
      </c>
      <c r="EC478" s="11" t="s">
        <v>1938</v>
      </c>
      <c r="EE478" s="21">
        <v>5000</v>
      </c>
      <c r="EF478" s="9" t="s">
        <v>446</v>
      </c>
      <c r="EL478" s="12"/>
      <c r="EO478" s="11" t="s">
        <v>135</v>
      </c>
      <c r="EW478" s="10" t="s">
        <v>269</v>
      </c>
      <c r="EX478" s="9" t="s">
        <v>590</v>
      </c>
      <c r="EY478" s="11" t="s">
        <v>361</v>
      </c>
      <c r="EZ478" s="9" t="s">
        <v>1938</v>
      </c>
      <c r="FA478" s="11" t="s">
        <v>361</v>
      </c>
      <c r="FB478" s="9" t="s">
        <v>520</v>
      </c>
      <c r="FC478" s="11" t="s">
        <v>360</v>
      </c>
      <c r="FR478" s="16" t="s">
        <v>69</v>
      </c>
      <c r="FS478" s="11" t="s">
        <v>1940</v>
      </c>
      <c r="FT478" s="9" t="s">
        <v>277</v>
      </c>
      <c r="FU478" s="11" t="s">
        <v>277</v>
      </c>
      <c r="FV478" s="9" t="s">
        <v>193</v>
      </c>
      <c r="GD478" s="9" t="s">
        <v>280</v>
      </c>
      <c r="GE478" s="11" t="s">
        <v>193</v>
      </c>
      <c r="GF478" s="9"/>
      <c r="GH478" s="9"/>
      <c r="GI478" s="11" t="s">
        <v>135</v>
      </c>
      <c r="GP478" s="12"/>
      <c r="GQ478" s="22" t="s">
        <v>1717</v>
      </c>
      <c r="GZ478" s="9" t="s">
        <v>134</v>
      </c>
      <c r="HA478" s="11" t="s">
        <v>161</v>
      </c>
      <c r="HE478" s="21"/>
      <c r="HF478" s="17" t="s">
        <v>1717</v>
      </c>
      <c r="HH478" s="9" t="s">
        <v>446</v>
      </c>
      <c r="HM478" s="21"/>
      <c r="HN478" s="17" t="s">
        <v>1717</v>
      </c>
      <c r="HQ478" s="11" t="s">
        <v>135</v>
      </c>
      <c r="HY478" s="19" t="s">
        <v>1717</v>
      </c>
      <c r="HZ478" s="9" t="s">
        <v>135</v>
      </c>
      <c r="IE478" s="11" t="s">
        <v>134</v>
      </c>
      <c r="IF478" s="23">
        <v>41893</v>
      </c>
      <c r="IG478" s="23">
        <v>41894</v>
      </c>
      <c r="IH478" s="23"/>
      <c r="II478" s="23">
        <v>41922</v>
      </c>
      <c r="IJ478" s="23">
        <v>41932</v>
      </c>
      <c r="IK478" s="23">
        <v>41936</v>
      </c>
    </row>
    <row r="479" spans="1:245" x14ac:dyDescent="0.25">
      <c r="A479" s="8" t="s">
        <v>1941</v>
      </c>
      <c r="B479" s="9" t="s">
        <v>79</v>
      </c>
      <c r="C479" s="55">
        <v>2800308</v>
      </c>
      <c r="D479" s="9" t="s">
        <v>1800</v>
      </c>
      <c r="E479" s="10" t="s">
        <v>83</v>
      </c>
      <c r="F479" s="9" t="s">
        <v>95</v>
      </c>
      <c r="G479" s="10" t="s">
        <v>415</v>
      </c>
      <c r="H479" s="9" t="s">
        <v>1942</v>
      </c>
      <c r="AH479" s="33">
        <f t="shared" si="132"/>
        <v>1</v>
      </c>
      <c r="AI479" s="11" t="s">
        <v>505</v>
      </c>
      <c r="AJ479" s="9" t="s">
        <v>86</v>
      </c>
      <c r="BM479" s="34">
        <v>1</v>
      </c>
      <c r="BN479" s="9" t="s">
        <v>104</v>
      </c>
      <c r="BO479" s="11" t="s">
        <v>115</v>
      </c>
      <c r="BP479" s="9" t="s">
        <v>121</v>
      </c>
      <c r="BQ479" s="11" t="s">
        <v>135</v>
      </c>
      <c r="BR479" s="9" t="s">
        <v>135</v>
      </c>
      <c r="CC479" s="11" t="s">
        <v>145</v>
      </c>
      <c r="CD479" s="9" t="s">
        <v>135</v>
      </c>
      <c r="CE479" s="20"/>
      <c r="CF479" s="16">
        <v>0</v>
      </c>
      <c r="CG479" s="20"/>
      <c r="CH479" s="16">
        <v>0</v>
      </c>
      <c r="CI479" s="20"/>
      <c r="CJ479" s="16">
        <v>0</v>
      </c>
      <c r="CK479" s="11" t="s">
        <v>1943</v>
      </c>
      <c r="CL479" s="9" t="s">
        <v>334</v>
      </c>
      <c r="CM479" s="11" t="s">
        <v>134</v>
      </c>
      <c r="CN479" s="9" t="s">
        <v>160</v>
      </c>
      <c r="CO479" s="11">
        <v>0</v>
      </c>
      <c r="CP479" s="9" t="s">
        <v>505</v>
      </c>
      <c r="CS479" s="11" t="s">
        <v>134</v>
      </c>
      <c r="CT479" s="12">
        <v>10000</v>
      </c>
      <c r="CU479" s="11" t="s">
        <v>173</v>
      </c>
      <c r="CW479" s="67" t="s">
        <v>2057</v>
      </c>
      <c r="DC479" s="11" t="s">
        <v>334</v>
      </c>
      <c r="DD479" s="9" t="s">
        <v>193</v>
      </c>
      <c r="DH479" s="9" t="s">
        <v>209</v>
      </c>
      <c r="DI479" s="11" t="s">
        <v>134</v>
      </c>
      <c r="DJ479" s="9" t="s">
        <v>160</v>
      </c>
      <c r="DK479" s="11">
        <v>0</v>
      </c>
      <c r="DL479" s="9" t="s">
        <v>505</v>
      </c>
      <c r="DO479" s="11" t="s">
        <v>134</v>
      </c>
      <c r="DP479" s="12">
        <v>10000</v>
      </c>
      <c r="DQ479" s="35" t="s">
        <v>1717</v>
      </c>
      <c r="DR479" s="9" t="s">
        <v>173</v>
      </c>
      <c r="DT479" s="9" t="s">
        <v>2057</v>
      </c>
      <c r="DZ479" s="9" t="s">
        <v>135</v>
      </c>
      <c r="EE479" s="21"/>
      <c r="EL479" s="12"/>
      <c r="EO479" s="11" t="s">
        <v>135</v>
      </c>
      <c r="EW479" s="10" t="s">
        <v>269</v>
      </c>
      <c r="EX479" s="9" t="s">
        <v>505</v>
      </c>
      <c r="EY479" s="11" t="s">
        <v>361</v>
      </c>
      <c r="EZ479" s="9" t="s">
        <v>1800</v>
      </c>
      <c r="FA479" s="11" t="s">
        <v>360</v>
      </c>
      <c r="FR479" s="16" t="s">
        <v>79</v>
      </c>
      <c r="FS479" s="11" t="s">
        <v>1944</v>
      </c>
      <c r="FT479" s="9" t="s">
        <v>276</v>
      </c>
      <c r="FU479" s="11" t="s">
        <v>276</v>
      </c>
      <c r="FV479" s="9" t="s">
        <v>193</v>
      </c>
      <c r="GD479" s="9" t="s">
        <v>209</v>
      </c>
      <c r="GE479" s="11" t="s">
        <v>193</v>
      </c>
      <c r="GF479" s="9"/>
      <c r="GH479" s="9"/>
      <c r="GI479" s="11" t="s">
        <v>134</v>
      </c>
      <c r="GJ479" s="9" t="s">
        <v>160</v>
      </c>
      <c r="GK479" s="11">
        <v>0</v>
      </c>
      <c r="GL479" s="9" t="s">
        <v>505</v>
      </c>
      <c r="GO479" s="11" t="s">
        <v>134</v>
      </c>
      <c r="GP479" s="12">
        <v>10000</v>
      </c>
      <c r="GQ479" s="22" t="s">
        <v>1717</v>
      </c>
      <c r="GR479" s="9" t="s">
        <v>173</v>
      </c>
      <c r="GT479" s="9" t="s">
        <v>2057</v>
      </c>
      <c r="GZ479" s="9" t="s">
        <v>135</v>
      </c>
      <c r="HE479" s="21"/>
      <c r="HF479" s="17" t="s">
        <v>1717</v>
      </c>
      <c r="HM479" s="21"/>
      <c r="HN479" s="17" t="s">
        <v>1717</v>
      </c>
      <c r="HQ479" s="11" t="s">
        <v>135</v>
      </c>
      <c r="HY479" s="19" t="s">
        <v>1717</v>
      </c>
      <c r="HZ479" s="9" t="s">
        <v>134</v>
      </c>
      <c r="IA479" s="11" t="s">
        <v>270</v>
      </c>
      <c r="ID479" s="9" t="s">
        <v>209</v>
      </c>
      <c r="IE479" s="11" t="s">
        <v>134</v>
      </c>
      <c r="IF479" s="23">
        <v>41874</v>
      </c>
      <c r="IG479" s="23">
        <v>41874</v>
      </c>
      <c r="IH479" s="23">
        <v>41875</v>
      </c>
      <c r="II479" s="23">
        <v>41906</v>
      </c>
      <c r="IJ479" s="23">
        <v>41934</v>
      </c>
      <c r="IK479" s="23">
        <v>42317</v>
      </c>
    </row>
    <row r="480" spans="1:245" x14ac:dyDescent="0.25">
      <c r="A480" s="8" t="s">
        <v>1945</v>
      </c>
      <c r="B480" s="9" t="s">
        <v>79</v>
      </c>
      <c r="C480" s="55">
        <v>2800308</v>
      </c>
      <c r="D480" s="9" t="s">
        <v>1674</v>
      </c>
      <c r="E480" s="10" t="s">
        <v>85</v>
      </c>
      <c r="AH480" s="33">
        <f t="shared" si="132"/>
        <v>1</v>
      </c>
      <c r="AI480" s="11" t="s">
        <v>1803</v>
      </c>
      <c r="AJ480" s="9" t="s">
        <v>90</v>
      </c>
      <c r="AO480" s="11" t="s">
        <v>113</v>
      </c>
      <c r="AP480" s="9" t="s">
        <v>86</v>
      </c>
      <c r="BM480" s="34">
        <v>2</v>
      </c>
      <c r="BN480" s="9" t="s">
        <v>104</v>
      </c>
      <c r="BO480" s="11" t="s">
        <v>113</v>
      </c>
      <c r="BP480" s="9" t="s">
        <v>119</v>
      </c>
      <c r="BQ480" s="11" t="s">
        <v>135</v>
      </c>
      <c r="BR480" s="9" t="s">
        <v>135</v>
      </c>
      <c r="CC480" s="11" t="s">
        <v>145</v>
      </c>
      <c r="CD480" s="9" t="s">
        <v>135</v>
      </c>
      <c r="CE480" s="20"/>
      <c r="CF480" s="16">
        <v>0</v>
      </c>
      <c r="CG480" s="20"/>
      <c r="CH480" s="16">
        <v>0</v>
      </c>
      <c r="CI480" s="20"/>
      <c r="CJ480" s="16">
        <v>0</v>
      </c>
      <c r="CK480" s="11" t="s">
        <v>1804</v>
      </c>
      <c r="CL480" s="9" t="s">
        <v>336</v>
      </c>
      <c r="CT480" s="12"/>
      <c r="CW480" s="67"/>
      <c r="DC480" s="11" t="s">
        <v>336</v>
      </c>
      <c r="DH480" s="9" t="s">
        <v>227</v>
      </c>
      <c r="DP480" s="12"/>
      <c r="DQ480" s="35" t="s">
        <v>1717</v>
      </c>
      <c r="EE480" s="21"/>
      <c r="EL480" s="12"/>
      <c r="EW480" s="10" t="s">
        <v>2073</v>
      </c>
      <c r="FR480" s="16" t="s">
        <v>79</v>
      </c>
      <c r="FS480" s="11" t="s">
        <v>1680</v>
      </c>
      <c r="FT480" s="9" t="s">
        <v>276</v>
      </c>
      <c r="FU480" s="11" t="s">
        <v>276</v>
      </c>
      <c r="FV480" s="9" t="s">
        <v>193</v>
      </c>
      <c r="GD480" s="9" t="s">
        <v>227</v>
      </c>
      <c r="GE480" s="11" t="s">
        <v>193</v>
      </c>
      <c r="GF480" s="9"/>
      <c r="GH480" s="9"/>
      <c r="GI480" s="11" t="s">
        <v>134</v>
      </c>
      <c r="GJ480" s="9" t="s">
        <v>160</v>
      </c>
      <c r="GK480" s="11">
        <v>0</v>
      </c>
      <c r="GL480" s="9" t="s">
        <v>113</v>
      </c>
      <c r="GO480" s="11" t="s">
        <v>134</v>
      </c>
      <c r="GP480" s="12">
        <v>10000</v>
      </c>
      <c r="GQ480" s="22" t="s">
        <v>1717</v>
      </c>
      <c r="GR480" s="9" t="s">
        <v>173</v>
      </c>
      <c r="GT480" s="9" t="s">
        <v>190</v>
      </c>
      <c r="GZ480" s="9" t="s">
        <v>134</v>
      </c>
      <c r="HA480" s="11" t="s">
        <v>160</v>
      </c>
      <c r="HB480" s="9" t="s">
        <v>1803</v>
      </c>
      <c r="HE480" s="21">
        <v>10000</v>
      </c>
      <c r="HF480" s="17" t="s">
        <v>1717</v>
      </c>
      <c r="HG480" s="11" t="s">
        <v>190</v>
      </c>
      <c r="HM480" s="21"/>
      <c r="HN480" s="17" t="s">
        <v>1717</v>
      </c>
      <c r="HQ480" s="11" t="s">
        <v>135</v>
      </c>
      <c r="HY480" s="19" t="s">
        <v>1717</v>
      </c>
      <c r="HZ480" s="9" t="s">
        <v>134</v>
      </c>
      <c r="IA480" s="11" t="s">
        <v>272</v>
      </c>
      <c r="IB480" s="9" t="s">
        <v>270</v>
      </c>
      <c r="ID480" s="9" t="s">
        <v>209</v>
      </c>
      <c r="IE480" s="11" t="s">
        <v>134</v>
      </c>
      <c r="IF480" s="23">
        <v>41885</v>
      </c>
      <c r="IG480" s="23">
        <v>41885</v>
      </c>
      <c r="IH480" s="23"/>
      <c r="II480" s="23"/>
      <c r="IJ480" s="23">
        <v>41934</v>
      </c>
      <c r="IK480" s="23">
        <v>42261</v>
      </c>
    </row>
    <row r="481" spans="1:245" x14ac:dyDescent="0.25">
      <c r="A481" s="8" t="s">
        <v>1946</v>
      </c>
      <c r="B481" s="9" t="s">
        <v>80</v>
      </c>
      <c r="C481" s="55">
        <v>3550308</v>
      </c>
      <c r="D481" s="9" t="s">
        <v>520</v>
      </c>
      <c r="E481" s="10" t="s">
        <v>89</v>
      </c>
      <c r="AH481" s="33">
        <f t="shared" si="132"/>
        <v>1</v>
      </c>
      <c r="AI481" s="11" t="s">
        <v>1947</v>
      </c>
      <c r="AJ481" s="9" t="s">
        <v>83</v>
      </c>
      <c r="AK481" s="11" t="s">
        <v>98</v>
      </c>
      <c r="AL481" s="9" t="s">
        <v>1607</v>
      </c>
      <c r="AM481" s="11" t="s">
        <v>1763</v>
      </c>
      <c r="BM481" s="34">
        <v>1</v>
      </c>
      <c r="BN481" s="9" t="s">
        <v>104</v>
      </c>
      <c r="BO481" s="11" t="s">
        <v>117</v>
      </c>
      <c r="BP481" s="9" t="s">
        <v>119</v>
      </c>
      <c r="BQ481" s="11" t="s">
        <v>135</v>
      </c>
      <c r="BR481" s="9" t="s">
        <v>135</v>
      </c>
      <c r="BS481" s="11" t="s">
        <v>105</v>
      </c>
      <c r="BU481" s="11" t="s">
        <v>119</v>
      </c>
      <c r="BV481" s="9" t="s">
        <v>135</v>
      </c>
      <c r="BW481" s="11" t="s">
        <v>135</v>
      </c>
      <c r="CC481" s="11" t="s">
        <v>145</v>
      </c>
      <c r="CD481" s="9" t="s">
        <v>135</v>
      </c>
      <c r="CE481" s="20"/>
      <c r="CF481" s="16">
        <v>0</v>
      </c>
      <c r="CG481" s="20"/>
      <c r="CH481" s="16">
        <v>0</v>
      </c>
      <c r="CI481" s="20"/>
      <c r="CJ481" s="16">
        <v>0</v>
      </c>
      <c r="CK481" s="11" t="s">
        <v>1948</v>
      </c>
      <c r="CL481" s="9" t="s">
        <v>336</v>
      </c>
      <c r="CT481" s="12"/>
      <c r="CW481" s="67"/>
      <c r="DC481" s="11" t="s">
        <v>334</v>
      </c>
      <c r="DD481" s="9" t="s">
        <v>193</v>
      </c>
      <c r="DH481" s="9" t="s">
        <v>227</v>
      </c>
      <c r="DI481" s="11" t="s">
        <v>135</v>
      </c>
      <c r="DP481" s="12"/>
      <c r="DQ481" s="35" t="s">
        <v>1717</v>
      </c>
      <c r="DZ481" s="9" t="s">
        <v>134</v>
      </c>
      <c r="EA481" s="11" t="s">
        <v>161</v>
      </c>
      <c r="EE481" s="21"/>
      <c r="EG481" s="11" t="s">
        <v>446</v>
      </c>
      <c r="EL481" s="12"/>
      <c r="EO481" s="11" t="s">
        <v>135</v>
      </c>
      <c r="EW481" s="10" t="s">
        <v>269</v>
      </c>
      <c r="EX481" s="9" t="s">
        <v>520</v>
      </c>
      <c r="EY481" s="11" t="s">
        <v>361</v>
      </c>
      <c r="EZ481" s="9" t="s">
        <v>1947</v>
      </c>
      <c r="FA481" s="11" t="s">
        <v>360</v>
      </c>
      <c r="FR481" s="16" t="s">
        <v>80</v>
      </c>
      <c r="FS481" s="11" t="s">
        <v>1949</v>
      </c>
      <c r="FT481" s="9" t="s">
        <v>276</v>
      </c>
      <c r="FU481" s="11" t="s">
        <v>276</v>
      </c>
      <c r="FV481" s="9" t="s">
        <v>193</v>
      </c>
      <c r="GD481" s="9" t="s">
        <v>209</v>
      </c>
      <c r="GE481" s="11" t="s">
        <v>193</v>
      </c>
      <c r="GF481" s="9"/>
      <c r="GH481" s="9"/>
      <c r="GI481" s="11" t="s">
        <v>135</v>
      </c>
      <c r="GP481" s="12"/>
      <c r="GQ481" s="22" t="s">
        <v>1717</v>
      </c>
      <c r="GZ481" s="9" t="s">
        <v>134</v>
      </c>
      <c r="HA481" s="11" t="s">
        <v>161</v>
      </c>
      <c r="HE481" s="21"/>
      <c r="HF481" s="17" t="s">
        <v>1717</v>
      </c>
      <c r="HH481" s="9" t="s">
        <v>446</v>
      </c>
      <c r="HM481" s="21"/>
      <c r="HN481" s="17" t="s">
        <v>1717</v>
      </c>
      <c r="HQ481" s="11" t="s">
        <v>135</v>
      </c>
      <c r="HY481" s="19" t="s">
        <v>1717</v>
      </c>
      <c r="HZ481" s="9" t="s">
        <v>135</v>
      </c>
      <c r="IE481" s="11" t="s">
        <v>134</v>
      </c>
      <c r="IF481" s="23">
        <v>41796</v>
      </c>
      <c r="IG481" s="23">
        <v>41799</v>
      </c>
      <c r="IH481" s="23"/>
      <c r="II481" s="23">
        <v>41817</v>
      </c>
      <c r="IJ481" s="23">
        <v>41880</v>
      </c>
      <c r="IK481" s="23">
        <v>41899</v>
      </c>
    </row>
    <row r="482" spans="1:245" x14ac:dyDescent="0.25">
      <c r="A482" s="8" t="s">
        <v>1950</v>
      </c>
      <c r="B482" s="9" t="s">
        <v>80</v>
      </c>
      <c r="C482" s="55">
        <v>3550308</v>
      </c>
      <c r="D482" s="9" t="s">
        <v>520</v>
      </c>
      <c r="E482" s="10" t="s">
        <v>89</v>
      </c>
      <c r="AH482" s="33">
        <f t="shared" si="132"/>
        <v>1</v>
      </c>
      <c r="AI482" s="11" t="s">
        <v>2173</v>
      </c>
      <c r="AJ482" s="9" t="s">
        <v>83</v>
      </c>
      <c r="AK482" s="11" t="s">
        <v>95</v>
      </c>
      <c r="AL482" s="9" t="s">
        <v>413</v>
      </c>
      <c r="AM482" s="11" t="s">
        <v>1951</v>
      </c>
      <c r="AO482" s="11" t="s">
        <v>1951</v>
      </c>
      <c r="AP482" s="9" t="s">
        <v>85</v>
      </c>
      <c r="AU482" s="11" t="s">
        <v>1952</v>
      </c>
      <c r="AV482" s="9" t="s">
        <v>91</v>
      </c>
      <c r="BM482" s="34">
        <v>3</v>
      </c>
      <c r="BN482" s="9" t="s">
        <v>111</v>
      </c>
      <c r="BP482" s="9" t="s">
        <v>175</v>
      </c>
      <c r="BQ482" s="11" t="s">
        <v>135</v>
      </c>
      <c r="BR482" s="9" t="s">
        <v>135</v>
      </c>
      <c r="CC482" s="11" t="s">
        <v>145</v>
      </c>
      <c r="CD482" s="9" t="s">
        <v>135</v>
      </c>
      <c r="CE482" s="20"/>
      <c r="CF482" s="16">
        <v>0</v>
      </c>
      <c r="CG482" s="20"/>
      <c r="CH482" s="16">
        <v>0</v>
      </c>
      <c r="CI482" s="20"/>
      <c r="CJ482" s="16">
        <v>0</v>
      </c>
      <c r="CK482" s="11" t="s">
        <v>1953</v>
      </c>
      <c r="CL482" s="9" t="s">
        <v>334</v>
      </c>
      <c r="CM482" s="11" t="s">
        <v>134</v>
      </c>
      <c r="CN482" s="9" t="s">
        <v>160</v>
      </c>
      <c r="CO482" s="11">
        <v>24</v>
      </c>
      <c r="CP482" s="9" t="s">
        <v>2173</v>
      </c>
      <c r="CQ482" s="11" t="s">
        <v>1951</v>
      </c>
      <c r="CR482" s="9" t="s">
        <v>1952</v>
      </c>
      <c r="CS482" s="11" t="s">
        <v>134</v>
      </c>
      <c r="CT482" s="12">
        <v>1000</v>
      </c>
      <c r="CU482" s="11" t="s">
        <v>175</v>
      </c>
      <c r="CW482" s="67" t="s">
        <v>184</v>
      </c>
      <c r="DC482" s="11" t="s">
        <v>334</v>
      </c>
      <c r="DD482" s="9" t="s">
        <v>193</v>
      </c>
      <c r="DH482" s="9" t="s">
        <v>225</v>
      </c>
      <c r="DI482" s="11" t="s">
        <v>134</v>
      </c>
      <c r="DJ482" s="9" t="s">
        <v>161</v>
      </c>
      <c r="DP482" s="12"/>
      <c r="DQ482" s="35" t="s">
        <v>1717</v>
      </c>
      <c r="DW482" s="11" t="s">
        <v>184</v>
      </c>
      <c r="DZ482" s="9" t="s">
        <v>134</v>
      </c>
      <c r="EA482" s="11" t="s">
        <v>161</v>
      </c>
      <c r="EE482" s="21"/>
      <c r="EG482" s="11" t="s">
        <v>247</v>
      </c>
      <c r="EL482" s="12"/>
      <c r="EO482" s="11" t="s">
        <v>135</v>
      </c>
      <c r="EW482" s="10" t="s">
        <v>269</v>
      </c>
      <c r="EX482" s="9" t="s">
        <v>520</v>
      </c>
      <c r="EY482" s="11" t="s">
        <v>361</v>
      </c>
      <c r="EZ482" s="9" t="s">
        <v>2173</v>
      </c>
      <c r="FA482" s="11" t="s">
        <v>360</v>
      </c>
      <c r="FB482" s="9" t="s">
        <v>1951</v>
      </c>
      <c r="FC482" s="11" t="s">
        <v>360</v>
      </c>
      <c r="FD482" s="9" t="s">
        <v>1952</v>
      </c>
      <c r="FE482" s="11" t="s">
        <v>360</v>
      </c>
      <c r="FR482" s="16" t="s">
        <v>80</v>
      </c>
      <c r="FS482" s="11" t="s">
        <v>1738</v>
      </c>
      <c r="FT482" s="9" t="s">
        <v>276</v>
      </c>
      <c r="FU482" s="11" t="s">
        <v>276</v>
      </c>
      <c r="FV482" s="9" t="s">
        <v>193</v>
      </c>
      <c r="GD482" s="9" t="s">
        <v>209</v>
      </c>
      <c r="GE482" s="11" t="s">
        <v>193</v>
      </c>
      <c r="GF482" s="9"/>
      <c r="GH482" s="9"/>
      <c r="GI482" s="11" t="s">
        <v>134</v>
      </c>
      <c r="GJ482" s="9" t="s">
        <v>161</v>
      </c>
      <c r="GP482" s="12"/>
      <c r="GQ482" s="22" t="s">
        <v>1717</v>
      </c>
      <c r="GW482" s="11" t="s">
        <v>184</v>
      </c>
      <c r="GZ482" s="9" t="s">
        <v>134</v>
      </c>
      <c r="HA482" s="11" t="s">
        <v>161</v>
      </c>
      <c r="HE482" s="21"/>
      <c r="HF482" s="17" t="s">
        <v>1717</v>
      </c>
      <c r="HH482" s="9" t="s">
        <v>247</v>
      </c>
      <c r="HM482" s="21"/>
      <c r="HN482" s="17" t="s">
        <v>1717</v>
      </c>
      <c r="HQ482" s="11" t="s">
        <v>135</v>
      </c>
      <c r="HY482" s="19" t="s">
        <v>1717</v>
      </c>
      <c r="HZ482" s="9" t="s">
        <v>134</v>
      </c>
      <c r="IA482" s="11" t="s">
        <v>270</v>
      </c>
      <c r="IB482" s="9" t="s">
        <v>1331</v>
      </c>
      <c r="ID482" s="9" t="s">
        <v>209</v>
      </c>
      <c r="IE482" s="11" t="s">
        <v>134</v>
      </c>
      <c r="IF482" s="23">
        <v>41838</v>
      </c>
      <c r="IG482" s="23">
        <v>41838</v>
      </c>
      <c r="IH482" s="23">
        <v>41840</v>
      </c>
      <c r="II482" s="23">
        <v>41850</v>
      </c>
      <c r="IJ482" s="23">
        <v>41857</v>
      </c>
      <c r="IK482" s="23">
        <v>42044</v>
      </c>
    </row>
    <row r="483" spans="1:245" x14ac:dyDescent="0.25">
      <c r="A483" s="8" t="s">
        <v>1954</v>
      </c>
      <c r="B483" s="9" t="s">
        <v>80</v>
      </c>
      <c r="C483" s="55">
        <v>3550308</v>
      </c>
      <c r="D483" s="9" t="s">
        <v>1955</v>
      </c>
      <c r="E483" s="10" t="s">
        <v>85</v>
      </c>
      <c r="AH483" s="33">
        <f t="shared" si="132"/>
        <v>1</v>
      </c>
      <c r="AI483" s="11" t="s">
        <v>1733</v>
      </c>
      <c r="AJ483" s="9" t="s">
        <v>83</v>
      </c>
      <c r="AK483" s="11" t="s">
        <v>95</v>
      </c>
      <c r="AL483" s="9" t="s">
        <v>484</v>
      </c>
      <c r="AM483" s="11" t="s">
        <v>1734</v>
      </c>
      <c r="AO483" s="11" t="s">
        <v>113</v>
      </c>
      <c r="AP483" s="9" t="s">
        <v>86</v>
      </c>
      <c r="BM483" s="34">
        <v>2</v>
      </c>
      <c r="BN483" s="9" t="s">
        <v>104</v>
      </c>
      <c r="BO483" s="11" t="s">
        <v>113</v>
      </c>
      <c r="BP483" s="9" t="s">
        <v>391</v>
      </c>
      <c r="BQ483" s="11" t="s">
        <v>135</v>
      </c>
      <c r="BR483" s="9" t="s">
        <v>135</v>
      </c>
      <c r="CC483" s="11" t="s">
        <v>145</v>
      </c>
      <c r="CD483" s="9" t="s">
        <v>135</v>
      </c>
      <c r="CE483" s="20"/>
      <c r="CF483" s="16">
        <v>0</v>
      </c>
      <c r="CG483" s="20"/>
      <c r="CH483" s="16">
        <v>0</v>
      </c>
      <c r="CI483" s="20"/>
      <c r="CJ483" s="16">
        <v>0</v>
      </c>
      <c r="CK483" s="11" t="s">
        <v>1956</v>
      </c>
      <c r="CL483" s="9" t="s">
        <v>334</v>
      </c>
      <c r="CM483" s="11" t="s">
        <v>135</v>
      </c>
      <c r="CT483" s="12"/>
      <c r="CW483" s="67"/>
      <c r="DC483" s="11" t="s">
        <v>334</v>
      </c>
      <c r="DD483" s="9" t="s">
        <v>193</v>
      </c>
      <c r="DH483" s="9" t="s">
        <v>227</v>
      </c>
      <c r="DI483" s="11" t="s">
        <v>134</v>
      </c>
      <c r="DJ483" s="9" t="s">
        <v>161</v>
      </c>
      <c r="DP483" s="12"/>
      <c r="DQ483" s="35" t="s">
        <v>1717</v>
      </c>
      <c r="DW483" s="11" t="s">
        <v>558</v>
      </c>
      <c r="DZ483" s="9" t="s">
        <v>134</v>
      </c>
      <c r="EA483" s="11" t="s">
        <v>161</v>
      </c>
      <c r="EE483" s="21"/>
      <c r="EG483" s="11" t="s">
        <v>447</v>
      </c>
      <c r="EL483" s="12"/>
      <c r="EO483" s="11" t="s">
        <v>135</v>
      </c>
      <c r="EW483" s="10" t="s">
        <v>269</v>
      </c>
      <c r="EX483" s="9" t="s">
        <v>1955</v>
      </c>
      <c r="EY483" s="11" t="s">
        <v>361</v>
      </c>
      <c r="EZ483" s="9" t="s">
        <v>1733</v>
      </c>
      <c r="FA483" s="11" t="s">
        <v>360</v>
      </c>
      <c r="FB483" s="9" t="s">
        <v>113</v>
      </c>
      <c r="FC483" s="11" t="s">
        <v>360</v>
      </c>
      <c r="FR483" s="16" t="s">
        <v>80</v>
      </c>
      <c r="FS483" s="11" t="s">
        <v>1949</v>
      </c>
      <c r="FT483" s="9" t="s">
        <v>276</v>
      </c>
      <c r="FU483" s="11" t="s">
        <v>276</v>
      </c>
      <c r="FV483" s="9" t="s">
        <v>193</v>
      </c>
      <c r="GD483" s="9" t="s">
        <v>209</v>
      </c>
      <c r="GE483" s="11" t="s">
        <v>193</v>
      </c>
      <c r="GF483" s="9"/>
      <c r="GH483" s="9"/>
      <c r="GI483" s="11" t="s">
        <v>134</v>
      </c>
      <c r="GJ483" s="9" t="s">
        <v>161</v>
      </c>
      <c r="GP483" s="12"/>
      <c r="GQ483" s="22" t="s">
        <v>1717</v>
      </c>
      <c r="GW483" s="11" t="s">
        <v>558</v>
      </c>
      <c r="GZ483" s="9" t="s">
        <v>134</v>
      </c>
      <c r="HA483" s="11" t="s">
        <v>161</v>
      </c>
      <c r="HE483" s="21"/>
      <c r="HF483" s="17" t="s">
        <v>1717</v>
      </c>
      <c r="HH483" s="9" t="s">
        <v>447</v>
      </c>
      <c r="HM483" s="21"/>
      <c r="HN483" s="17" t="s">
        <v>1717</v>
      </c>
      <c r="HQ483" s="11" t="s">
        <v>135</v>
      </c>
      <c r="HY483" s="19" t="s">
        <v>1717</v>
      </c>
      <c r="HZ483" s="9" t="s">
        <v>134</v>
      </c>
      <c r="IA483" s="11" t="s">
        <v>270</v>
      </c>
      <c r="IB483" s="9" t="s">
        <v>1331</v>
      </c>
      <c r="ID483" s="9" t="s">
        <v>209</v>
      </c>
      <c r="IE483" s="11" t="s">
        <v>134</v>
      </c>
      <c r="IF483" s="23">
        <v>41843</v>
      </c>
      <c r="IG483" s="23">
        <v>41843</v>
      </c>
      <c r="IH483" s="23">
        <v>41843</v>
      </c>
      <c r="II483" s="23">
        <v>41859</v>
      </c>
      <c r="IJ483" s="23">
        <v>41866</v>
      </c>
      <c r="IK483" s="23">
        <v>42076</v>
      </c>
    </row>
    <row r="484" spans="1:245" x14ac:dyDescent="0.25">
      <c r="A484" s="8" t="s">
        <v>1957</v>
      </c>
      <c r="B484" s="9" t="s">
        <v>80</v>
      </c>
      <c r="C484" s="55">
        <v>3550308</v>
      </c>
      <c r="D484" s="9" t="s">
        <v>1958</v>
      </c>
      <c r="E484" s="10" t="s">
        <v>83</v>
      </c>
      <c r="F484" s="9" t="s">
        <v>98</v>
      </c>
      <c r="G484" s="10" t="s">
        <v>648</v>
      </c>
      <c r="H484" s="9" t="s">
        <v>1726</v>
      </c>
      <c r="AH484" s="33">
        <f t="shared" si="132"/>
        <v>1</v>
      </c>
      <c r="AI484" s="11" t="s">
        <v>113</v>
      </c>
      <c r="AJ484" s="9" t="s">
        <v>86</v>
      </c>
      <c r="BM484" s="34">
        <v>1</v>
      </c>
      <c r="BN484" s="9" t="s">
        <v>104</v>
      </c>
      <c r="BO484" s="11" t="s">
        <v>113</v>
      </c>
      <c r="BP484" s="9" t="s">
        <v>390</v>
      </c>
      <c r="BQ484" s="11" t="s">
        <v>135</v>
      </c>
      <c r="BR484" s="9" t="s">
        <v>135</v>
      </c>
      <c r="CC484" s="11" t="s">
        <v>145</v>
      </c>
      <c r="CD484" s="9" t="s">
        <v>135</v>
      </c>
      <c r="CE484" s="20"/>
      <c r="CF484" s="16">
        <v>0</v>
      </c>
      <c r="CG484" s="20"/>
      <c r="CH484" s="16">
        <v>0</v>
      </c>
      <c r="CI484" s="20"/>
      <c r="CJ484" s="16">
        <v>0</v>
      </c>
      <c r="CK484" s="11" t="s">
        <v>1959</v>
      </c>
      <c r="CL484" s="9" t="s">
        <v>334</v>
      </c>
      <c r="CM484" s="11" t="s">
        <v>134</v>
      </c>
      <c r="CN484" s="9" t="s">
        <v>161</v>
      </c>
      <c r="CT484" s="12"/>
      <c r="CW484" s="67"/>
      <c r="CZ484" s="9" t="s">
        <v>2057</v>
      </c>
      <c r="DA484" s="11" t="s">
        <v>599</v>
      </c>
      <c r="DC484" s="11" t="s">
        <v>334</v>
      </c>
      <c r="DD484" s="9" t="s">
        <v>193</v>
      </c>
      <c r="DH484" s="9" t="s">
        <v>209</v>
      </c>
      <c r="DI484" s="11" t="s">
        <v>134</v>
      </c>
      <c r="DJ484" s="9" t="s">
        <v>161</v>
      </c>
      <c r="DP484" s="12"/>
      <c r="DQ484" s="35" t="s">
        <v>1717</v>
      </c>
      <c r="DW484" s="11" t="s">
        <v>2057</v>
      </c>
      <c r="DX484" s="9" t="s">
        <v>599</v>
      </c>
      <c r="DZ484" s="9" t="s">
        <v>134</v>
      </c>
      <c r="EA484" s="11" t="s">
        <v>161</v>
      </c>
      <c r="EE484" s="21"/>
      <c r="EG484" s="11" t="s">
        <v>190</v>
      </c>
      <c r="EL484" s="12"/>
      <c r="EO484" s="11" t="s">
        <v>135</v>
      </c>
      <c r="EW484" s="10" t="s">
        <v>269</v>
      </c>
      <c r="EX484" s="9" t="s">
        <v>1958</v>
      </c>
      <c r="EY484" s="11" t="s">
        <v>361</v>
      </c>
      <c r="EZ484" s="9" t="s">
        <v>113</v>
      </c>
      <c r="FA484" s="11" t="s">
        <v>360</v>
      </c>
      <c r="FR484" s="16" t="s">
        <v>80</v>
      </c>
      <c r="FS484" s="11" t="s">
        <v>1723</v>
      </c>
      <c r="FT484" s="9" t="s">
        <v>276</v>
      </c>
      <c r="FU484" s="11" t="s">
        <v>276</v>
      </c>
      <c r="FV484" s="9" t="s">
        <v>193</v>
      </c>
      <c r="GD484" s="9" t="s">
        <v>209</v>
      </c>
      <c r="GE484" s="11" t="s">
        <v>193</v>
      </c>
      <c r="GF484" s="9"/>
      <c r="GH484" s="9"/>
      <c r="GI484" s="11" t="s">
        <v>134</v>
      </c>
      <c r="GJ484" s="9" t="s">
        <v>161</v>
      </c>
      <c r="GP484" s="12"/>
      <c r="GQ484" s="22" t="s">
        <v>1717</v>
      </c>
      <c r="GW484" s="11" t="s">
        <v>2057</v>
      </c>
      <c r="GX484" s="9" t="s">
        <v>599</v>
      </c>
      <c r="GZ484" s="9" t="s">
        <v>134</v>
      </c>
      <c r="HA484" s="11" t="s">
        <v>161</v>
      </c>
      <c r="HE484" s="21"/>
      <c r="HF484" s="17" t="s">
        <v>1717</v>
      </c>
      <c r="HH484" s="9" t="s">
        <v>190</v>
      </c>
      <c r="HM484" s="21"/>
      <c r="HN484" s="17" t="s">
        <v>1717</v>
      </c>
      <c r="HQ484" s="11" t="s">
        <v>135</v>
      </c>
      <c r="HY484" s="19" t="s">
        <v>1717</v>
      </c>
      <c r="HZ484" s="9" t="s">
        <v>134</v>
      </c>
      <c r="IA484" s="11" t="s">
        <v>272</v>
      </c>
      <c r="IB484" s="9" t="s">
        <v>270</v>
      </c>
      <c r="ID484" s="9" t="s">
        <v>209</v>
      </c>
      <c r="IE484" s="11" t="s">
        <v>134</v>
      </c>
      <c r="IF484" s="23">
        <v>41915</v>
      </c>
      <c r="IG484" s="23">
        <v>41915</v>
      </c>
      <c r="IH484" s="23">
        <v>41915</v>
      </c>
      <c r="II484" s="23">
        <v>41939</v>
      </c>
      <c r="IJ484" s="23">
        <v>41984</v>
      </c>
      <c r="IK484" s="23">
        <v>42142</v>
      </c>
    </row>
    <row r="485" spans="1:245" s="13" customFormat="1" x14ac:dyDescent="0.25">
      <c r="AH485" s="15"/>
      <c r="BM485" s="15"/>
      <c r="CF485" s="15"/>
      <c r="CH485" s="15"/>
      <c r="CJ485" s="15"/>
      <c r="DQ485" s="15"/>
      <c r="FR485" s="15"/>
      <c r="GQ485" s="15"/>
      <c r="HF485" s="15"/>
      <c r="HN485" s="15"/>
      <c r="HY485" s="15"/>
      <c r="IF485" s="63"/>
      <c r="IG485" s="63"/>
      <c r="IH485" s="63"/>
      <c r="II485" s="63"/>
      <c r="IJ485" s="63"/>
      <c r="IK485" s="63"/>
    </row>
  </sheetData>
  <sheetProtection algorithmName="SHA-512" hashValue="CoKWzMrSJQRJ5EURsVpSX/KOFOZ8/sNM0euK6zbj8d8BAc9odXxwU7Ho6UBCfbXack5pV5dKH0QwwKg93fiETQ==" saltValue="TkNhg++bwPRfZQJJr5iExw==" spinCount="100000" sheet="1" objects="1" scenarios="1"/>
  <dataValidations count="43">
    <dataValidation type="list" allowBlank="1" showInputMessage="1" showErrorMessage="1" sqref="BH2:BH484 BB2:BB484 AV2:AV484 AP2:AP484 AJ2:AJ484 AC2:AC484 W2:W484 Q2:Q484 K2:K484 E2:E484">
      <formula1>Tipo_de_Parte</formula1>
    </dataValidation>
    <dataValidation type="list" allowBlank="1" showInputMessage="1" showErrorMessage="1" sqref="BI2:BI484 BC2:BC484 AW2:AW484 AQ2:AQ484 AK2:AK484 AD2:AD484 X2:X484 R2:R484 L2:L484 F2:F484">
      <formula1>Cargo_Pretendido</formula1>
    </dataValidation>
    <dataValidation type="list" allowBlank="1" showInputMessage="1" showErrorMessage="1" sqref="B2:B484">
      <formula1>Unidade_Federativa_Sigla</formula1>
    </dataValidation>
    <dataValidation type="list" allowBlank="1" showInputMessage="1" showErrorMessage="1" sqref="BX2:BX484 BS2:BS484 BN2:BN484">
      <formula1>Local_de_Publicação</formula1>
    </dataValidation>
    <dataValidation type="list" allowBlank="1" showInputMessage="1" showErrorMessage="1" sqref="BT2:BT484 BO2:BO484 BY2:BY484">
      <formula1>Rede_Social</formula1>
    </dataValidation>
    <dataValidation type="list" allowBlank="1" showInputMessage="1" showErrorMessage="1" sqref="BZ2:BZ484 BU2:BU484 BP2:BP484">
      <formula1>Tipo_de_Publicação</formula1>
    </dataValidation>
    <dataValidation type="list" allowBlank="1" showInputMessage="1" showErrorMessage="1" sqref="IE2:IE484 HZ2:HZ484 HQ2:HQ484 GI2:GI484 GZ2:GZ484 ET2:ET484 EO2:EO484 DZ2:DZ484 CS2:CS484 CM2:CM484 CD2:CD484 BV2:BV484 BQ2:BQ484 CA2:CA484">
      <formula1>Sim_Não</formula1>
    </dataValidation>
    <dataValidation type="list" allowBlank="1" showInputMessage="1" showErrorMessage="1" sqref="CB2:CB484 BW2:BW484 BR2:BR484">
      <formula1>Retirada_Espontânea</formula1>
    </dataValidation>
    <dataValidation type="list" allowBlank="1" showInputMessage="1" showErrorMessage="1" sqref="CC2:CC484">
      <formula1>Tipo_de_Ação</formula1>
    </dataValidation>
    <dataValidation type="list" allowBlank="1" showInputMessage="1" showErrorMessage="1" sqref="CN2:CN484">
      <formula1>Decisão_Retirada</formula1>
    </dataValidation>
    <dataValidation type="list" allowBlank="1" showInputMessage="1" showErrorMessage="1" sqref="CU2:CV484">
      <formula1>Tipo_de_Retirada</formula1>
    </dataValidation>
    <dataValidation type="list" allowBlank="1" showInputMessage="1" showErrorMessage="1" sqref="GT2:GY484 CW2:DB484 DT2:DY484">
      <formula1>Fundamento_Retirada</formula1>
    </dataValidation>
    <dataValidation type="list" allowBlank="1" showInputMessage="1" showErrorMessage="1" sqref="GE2:GE484 DD2:DD484">
      <formula1>Conhecimento_Ação</formula1>
    </dataValidation>
    <dataValidation type="list" allowBlank="1" showInputMessage="1" showErrorMessage="1" sqref="GF2:GF484 DE2:DE484">
      <formula1>Fundamento_Conhecimento_Ação</formula1>
    </dataValidation>
    <dataValidation type="list" allowBlank="1" showInputMessage="1" showErrorMessage="1" sqref="CO2:CO484">
      <formula1>Prazo_Retirada</formula1>
    </dataValidation>
    <dataValidation type="list" allowBlank="1" showInputMessage="1" showErrorMessage="1" sqref="EH2:EH484 EA2:EA484">
      <formula1>Decisão_Multa</formula1>
    </dataValidation>
    <dataValidation type="list" allowBlank="1" showInputMessage="1" showErrorMessage="1" sqref="HO2:HP484 EM2:EN484 HG2:HH484 EF2:EG484">
      <formula1>Fundamento_Multa</formula1>
    </dataValidation>
    <dataValidation type="list" allowBlank="1" showInputMessage="1" showErrorMessage="1" sqref="EP2:EP484">
      <formula1>Decisão_Resposta</formula1>
    </dataValidation>
    <dataValidation type="list" allowBlank="1" showInputMessage="1" showErrorMessage="1" sqref="EU2:EU484">
      <formula1>Unidade_de_Tempo</formula1>
    </dataValidation>
    <dataValidation type="list" allowBlank="1" showInputMessage="1" showErrorMessage="1" sqref="IA2:IC484">
      <formula1>Tipo_de_Recurso</formula1>
    </dataValidation>
    <dataValidation type="list" allowBlank="1" showInputMessage="1" showErrorMessage="1" sqref="GB2:GB484 FY2:FY484 FV2:FV484">
      <formula1>Conhecimento_Recurso</formula1>
    </dataValidation>
    <dataValidation type="list" allowBlank="1" showInputMessage="1" showErrorMessage="1" sqref="GC2:GC484 FZ2:FZ484 FW2:FW484">
      <formula1>Fundamento_Conhecimento_Recurso</formula1>
    </dataValidation>
    <dataValidation type="list" allowBlank="1" showInputMessage="1" showErrorMessage="1" sqref="ID2:ID484">
      <formula1>Resultado_Final</formula1>
    </dataValidation>
    <dataValidation type="list" allowBlank="1" showInputMessage="1" showErrorMessage="1" sqref="DC2:DC484 CL2:CL484">
      <formula1>Decisão_Disponibilidade</formula1>
    </dataValidation>
    <dataValidation type="list" allowBlank="1" showInputMessage="1" showErrorMessage="1" sqref="I2:I484 BF2:BF484 AZ2:AZ484 AT2:AT484 AN2:AN484 AG2:AG484 AA2:AA484 U2:U484 O2:O484 BL2:BL484">
      <formula1>Tipo_Diretório</formula1>
    </dataValidation>
    <dataValidation type="list" allowBlank="1" showInputMessage="1" showErrorMessage="1" sqref="GA2:GA484 FX2:FX484 FT2:FU484">
      <formula1>Posicionamento_Colegiado</formula1>
    </dataValidation>
    <dataValidation type="list" allowBlank="1" showInputMessage="1" showErrorMessage="1" sqref="FQ2:FQ484 FO2:FO484 FM2:FM484 FK2:FK484 FI2:FI484 FG2:FG484 FE2:FE484 FC2:FC484 FA2:FA484 EY2:EY484">
      <formula1>Tipo_de_Parte_Recursal</formula1>
    </dataValidation>
    <dataValidation type="list" allowBlank="1" showInputMessage="1" showErrorMessage="1" sqref="DI2:DI484">
      <formula1>IF(OR($DH2="Mantém",$DH2="Agrava",$DH2="Relaxa"),$CM2,Sim_Não)</formula1>
    </dataValidation>
    <dataValidation type="list" allowBlank="1" showInputMessage="1" showErrorMessage="1" sqref="DJ2:DJ484">
      <formula1>IF($DH2="Mantém",$CN2,Decisão_Retirada)</formula1>
    </dataValidation>
    <dataValidation type="list" operator="equal" allowBlank="1" showInputMessage="1" showErrorMessage="1" sqref="DK2:DK484">
      <formula1>IF($DH2="Mantém",$CO2,Prazo_Retirada)</formula1>
    </dataValidation>
    <dataValidation type="list" allowBlank="1" showInputMessage="1" showErrorMessage="1" sqref="DO2:DO484">
      <formula1>IF($DH2="Mantém",$CS2,Sim_Não)</formula1>
    </dataValidation>
    <dataValidation type="list" allowBlank="1" showInputMessage="1" showErrorMessage="1" sqref="DR2:DR484">
      <formula1>IF($DH2="Mantém",$CU2,Tipo_de_Retirada)</formula1>
    </dataValidation>
    <dataValidation type="list" allowBlank="1" showInputMessage="1" showErrorMessage="1" sqref="DS2:DS484">
      <formula1>IF($DH2="Mantém",$CV2,Tipo_de_Retirada)</formula1>
    </dataValidation>
    <dataValidation type="list" allowBlank="1" showInputMessage="1" showErrorMessage="1" sqref="GR2:GR484">
      <formula1>IF($GD2="Mantém",$DR2,Tipo_de_Retirada)</formula1>
    </dataValidation>
    <dataValidation type="list" allowBlank="1" showInputMessage="1" showErrorMessage="1" sqref="GJ2:GJ484">
      <formula1>IF($GD2="Mantém",$DJ2,Decisão_Retirada)</formula1>
    </dataValidation>
    <dataValidation type="list" operator="equal" allowBlank="1" showInputMessage="1" showErrorMessage="1" sqref="GK2:GK484">
      <formula1>IF($GD2="Mantém",$DK2,Prazo_Retirada)</formula1>
    </dataValidation>
    <dataValidation type="list" allowBlank="1" showInputMessage="1" showErrorMessage="1" sqref="GO2:GO484">
      <formula1>IF($GD2="Mantém",$DO2,Sim_Não)</formula1>
    </dataValidation>
    <dataValidation type="list" allowBlank="1" showInputMessage="1" showErrorMessage="1" sqref="GS2:GS484">
      <formula1>IF($GD2="Mantém",$DS2,Tipo_de_Retirada)</formula1>
    </dataValidation>
    <dataValidation type="list" allowBlank="1" showInputMessage="1" showErrorMessage="1" sqref="HA2:HA484">
      <formula1>IF($GD2="Mantém",$EA2,Decisão_Multa)</formula1>
    </dataValidation>
    <dataValidation type="list" allowBlank="1" showInputMessage="1" showErrorMessage="1" sqref="HI2:HI484">
      <formula1>IF($GD2="Mantém",$EH2,Decisão_Multa)</formula1>
    </dataValidation>
    <dataValidation type="list" allowBlank="1" showInputMessage="1" showErrorMessage="1" sqref="HR2:HR484">
      <formula1>IF($GD2="Mantém",$EP2,Decisão_Resposta)</formula1>
    </dataValidation>
    <dataValidation type="list" allowBlank="1" showInputMessage="1" showErrorMessage="1" sqref="HV2:HV484">
      <formula1>IF($GD2="Mantém",$ET2,Sim_Não)</formula1>
    </dataValidation>
    <dataValidation type="list" allowBlank="1" showInputMessage="1" showErrorMessage="1" sqref="HW2:HW484">
      <formula1>IF($GD2="Mantém",$EU2,Unidade_de_Tempo)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398">
        <x14:dataValidation type="list" allowBlank="1" showInputMessage="1" showErrorMessage="1">
          <x14:formula1>
            <xm:f>IF($CM2="Sim",Altera_Liminar,'BD - Listas'!$S$6)</xm:f>
          </x14:formula1>
          <xm:sqref>DH2:DH484</xm:sqref>
        </x14:dataValidation>
        <x14:dataValidation type="list" allowBlank="1" showInputMessage="1" showErrorMessage="1">
          <x14:formula1>
            <xm:f>IF($DC2="Inocorrente",'BD - Listas'!$X$8,Tipo_de_Recurso)</xm:f>
          </x14:formula1>
          <xm:sqref>EW2:EW484</xm:sqref>
        </x14:dataValidation>
        <x14:dataValidation type="list" allowBlank="1" showInputMessage="1" showErrorMessage="1">
          <x14:formula1>
            <xm:f>IF(OR(AND($FV2="Não Conhece",(OR($FY2="Não Conhece",$FY2="")),(OR($GB2="Não Conhece",$GB2=""))),$DC2="Inocorrente"),'BD - Listas'!$AB$7,Altera_Sentença)</xm:f>
          </x14:formula1>
          <xm:sqref>GD2:GD484</xm:sqref>
        </x14:dataValidation>
        <x14:dataValidation type="list" allowBlank="1" showInputMessage="1" showErrorMessage="1">
          <x14:formula1>
            <xm:f>'BD - Operacional'!$A547:$J547</xm:f>
          </x14:formula1>
          <xm:sqref>GG472:GH484</xm:sqref>
        </x14:dataValidation>
        <x14:dataValidation type="list" allowBlank="1" showInputMessage="1" showErrorMessage="1">
          <x14:formula1>
            <xm:f>'BD - Operacional'!$A547:$J547</xm:f>
          </x14:formula1>
          <xm:sqref>DF472:DG484</xm:sqref>
        </x14:dataValidation>
        <x14:dataValidation type="list" allowBlank="1" showInputMessage="1" showErrorMessage="1">
          <x14:formula1>
            <xm:f>'BD - Operacional'!$A547:$J547</xm:f>
          </x14:formula1>
          <xm:sqref>FL472:FL484</xm:sqref>
        </x14:dataValidation>
        <x14:dataValidation type="list" allowBlank="1" showInputMessage="1" showErrorMessage="1">
          <x14:formula1>
            <xm:f>'BD - Operacional'!$A547:$J547</xm:f>
          </x14:formula1>
          <xm:sqref>FP472:FP484</xm:sqref>
        </x14:dataValidation>
        <x14:dataValidation type="list" allowBlank="1" showInputMessage="1" showErrorMessage="1">
          <x14:formula1>
            <xm:f>'BD - Operacional'!$A547:$J547</xm:f>
          </x14:formula1>
          <xm:sqref>FH472:FH484</xm:sqref>
        </x14:dataValidation>
        <x14:dataValidation type="list" allowBlank="1" showInputMessage="1" showErrorMessage="1">
          <x14:formula1>
            <xm:f>'BD - Operacional'!$A547:$J547</xm:f>
          </x14:formula1>
          <xm:sqref>FD472:FD484</xm:sqref>
        </x14:dataValidation>
        <x14:dataValidation type="list" allowBlank="1" showInputMessage="1" showErrorMessage="1">
          <x14:formula1>
            <xm:f>'BD - Operacional'!$A547:$J547</xm:f>
          </x14:formula1>
          <xm:sqref>EZ472:EZ484</xm:sqref>
        </x14:dataValidation>
        <x14:dataValidation type="list" allowBlank="1" showInputMessage="1" showErrorMessage="1">
          <x14:formula1>
            <xm:f>'BD - Operacional'!$A547:$J547</xm:f>
          </x14:formula1>
          <xm:sqref>EX472:EX484</xm:sqref>
        </x14:dataValidation>
        <x14:dataValidation type="list" allowBlank="1" showInputMessage="1" showErrorMessage="1">
          <x14:formula1>
            <xm:f>'BD - Operacional'!$A547:$J547</xm:f>
          </x14:formula1>
          <xm:sqref>FB472:FB484</xm:sqref>
        </x14:dataValidation>
        <x14:dataValidation type="list" allowBlank="1" showInputMessage="1" showErrorMessage="1">
          <x14:formula1>
            <xm:f>'BD - Operacional'!$A547:$J547</xm:f>
          </x14:formula1>
          <xm:sqref>FF472:FF484</xm:sqref>
        </x14:dataValidation>
        <x14:dataValidation type="list" allowBlank="1" showInputMessage="1" showErrorMessage="1">
          <x14:formula1>
            <xm:f>'BD - Operacional'!$A547:$J547</xm:f>
          </x14:formula1>
          <xm:sqref>FJ472:FJ484</xm:sqref>
        </x14:dataValidation>
        <x14:dataValidation type="list" allowBlank="1" showInputMessage="1" showErrorMessage="1">
          <x14:formula1>
            <xm:f>'BD - Operacional'!$A547:$J547</xm:f>
          </x14:formula1>
          <xm:sqref>FN472:FN484</xm:sqref>
        </x14:dataValidation>
        <x14:dataValidation type="list" allowBlank="1" showInputMessage="1" showErrorMessage="1">
          <x14:formula1>
            <xm:f>'BD - Operacional'!$A526:$J526</xm:f>
          </x14:formula1>
          <xm:sqref>GG470:GH471</xm:sqref>
        </x14:dataValidation>
        <x14:dataValidation type="list" allowBlank="1" showInputMessage="1" showErrorMessage="1">
          <x14:formula1>
            <xm:f>'BD - Operacional'!$A526:$J526</xm:f>
          </x14:formula1>
          <xm:sqref>DF470:DG471</xm:sqref>
        </x14:dataValidation>
        <x14:dataValidation type="list" allowBlank="1" showInputMessage="1" showErrorMessage="1">
          <x14:formula1>
            <xm:f>'BD - Operacional'!$A526:$J526</xm:f>
          </x14:formula1>
          <xm:sqref>FL470:FL471</xm:sqref>
        </x14:dataValidation>
        <x14:dataValidation type="list" allowBlank="1" showInputMessage="1" showErrorMessage="1">
          <x14:formula1>
            <xm:f>'BD - Operacional'!$A526:$J526</xm:f>
          </x14:formula1>
          <xm:sqref>FP470:FP471</xm:sqref>
        </x14:dataValidation>
        <x14:dataValidation type="list" allowBlank="1" showInputMessage="1" showErrorMessage="1">
          <x14:formula1>
            <xm:f>'BD - Operacional'!$A526:$J526</xm:f>
          </x14:formula1>
          <xm:sqref>FH470:FH471</xm:sqref>
        </x14:dataValidation>
        <x14:dataValidation type="list" allowBlank="1" showInputMessage="1" showErrorMessage="1">
          <x14:formula1>
            <xm:f>'BD - Operacional'!$A526:$J526</xm:f>
          </x14:formula1>
          <xm:sqref>FD470:FD471</xm:sqref>
        </x14:dataValidation>
        <x14:dataValidation type="list" allowBlank="1" showInputMessage="1" showErrorMessage="1">
          <x14:formula1>
            <xm:f>'BD - Operacional'!$A526:$J526</xm:f>
          </x14:formula1>
          <xm:sqref>EZ470:EZ471</xm:sqref>
        </x14:dataValidation>
        <x14:dataValidation type="list" allowBlank="1" showInputMessage="1" showErrorMessage="1">
          <x14:formula1>
            <xm:f>'BD - Operacional'!$A526:$J526</xm:f>
          </x14:formula1>
          <xm:sqref>EX470:EX471</xm:sqref>
        </x14:dataValidation>
        <x14:dataValidation type="list" allowBlank="1" showInputMessage="1" showErrorMessage="1">
          <x14:formula1>
            <xm:f>'BD - Operacional'!$A526:$J526</xm:f>
          </x14:formula1>
          <xm:sqref>FB470:FB471</xm:sqref>
        </x14:dataValidation>
        <x14:dataValidation type="list" allowBlank="1" showInputMessage="1" showErrorMessage="1">
          <x14:formula1>
            <xm:f>'BD - Operacional'!$A526:$J526</xm:f>
          </x14:formula1>
          <xm:sqref>FF470:FF471</xm:sqref>
        </x14:dataValidation>
        <x14:dataValidation type="list" allowBlank="1" showInputMessage="1" showErrorMessage="1">
          <x14:formula1>
            <xm:f>'BD - Operacional'!$A526:$J526</xm:f>
          </x14:formula1>
          <xm:sqref>FJ470:FJ471</xm:sqref>
        </x14:dataValidation>
        <x14:dataValidation type="list" allowBlank="1" showInputMessage="1" showErrorMessage="1">
          <x14:formula1>
            <xm:f>'BD - Operacional'!$A526:$J526</xm:f>
          </x14:formula1>
          <xm:sqref>FN470:FN471</xm:sqref>
        </x14:dataValidation>
        <x14:dataValidation type="list" allowBlank="1" showInputMessage="1" showErrorMessage="1">
          <x14:formula1>
            <xm:f>'BD - Operacional'!$A510:$J510</xm:f>
          </x14:formula1>
          <xm:sqref>GG455:GH469</xm:sqref>
        </x14:dataValidation>
        <x14:dataValidation type="list" allowBlank="1" showInputMessage="1" showErrorMessage="1">
          <x14:formula1>
            <xm:f>'BD - Operacional'!$A510:$J510</xm:f>
          </x14:formula1>
          <xm:sqref>DF455:DG469</xm:sqref>
        </x14:dataValidation>
        <x14:dataValidation type="list" allowBlank="1" showInputMessage="1" showErrorMessage="1">
          <x14:formula1>
            <xm:f>'BD - Operacional'!$A510:$J510</xm:f>
          </x14:formula1>
          <xm:sqref>FL455:FL469</xm:sqref>
        </x14:dataValidation>
        <x14:dataValidation type="list" allowBlank="1" showInputMessage="1" showErrorMessage="1">
          <x14:formula1>
            <xm:f>'BD - Operacional'!$A510:$J510</xm:f>
          </x14:formula1>
          <xm:sqref>FP455:FP469</xm:sqref>
        </x14:dataValidation>
        <x14:dataValidation type="list" allowBlank="1" showInputMessage="1" showErrorMessage="1">
          <x14:formula1>
            <xm:f>'BD - Operacional'!$A510:$J510</xm:f>
          </x14:formula1>
          <xm:sqref>FH455:FH469</xm:sqref>
        </x14:dataValidation>
        <x14:dataValidation type="list" allowBlank="1" showInputMessage="1" showErrorMessage="1">
          <x14:formula1>
            <xm:f>'BD - Operacional'!$A510:$J510</xm:f>
          </x14:formula1>
          <xm:sqref>FD455:FD469</xm:sqref>
        </x14:dataValidation>
        <x14:dataValidation type="list" allowBlank="1" showInputMessage="1" showErrorMessage="1">
          <x14:formula1>
            <xm:f>'BD - Operacional'!$A510:$J510</xm:f>
          </x14:formula1>
          <xm:sqref>EZ455:EZ469</xm:sqref>
        </x14:dataValidation>
        <x14:dataValidation type="list" allowBlank="1" showInputMessage="1" showErrorMessage="1">
          <x14:formula1>
            <xm:f>'BD - Operacional'!$A510:$J510</xm:f>
          </x14:formula1>
          <xm:sqref>EX455:EX469</xm:sqref>
        </x14:dataValidation>
        <x14:dataValidation type="list" allowBlank="1" showInputMessage="1" showErrorMessage="1">
          <x14:formula1>
            <xm:f>'BD - Operacional'!$A510:$J510</xm:f>
          </x14:formula1>
          <xm:sqref>FB455:FB469</xm:sqref>
        </x14:dataValidation>
        <x14:dataValidation type="list" allowBlank="1" showInputMessage="1" showErrorMessage="1">
          <x14:formula1>
            <xm:f>'BD - Operacional'!$A510:$J510</xm:f>
          </x14:formula1>
          <xm:sqref>FF455:FF469</xm:sqref>
        </x14:dataValidation>
        <x14:dataValidation type="list" allowBlank="1" showInputMessage="1" showErrorMessage="1">
          <x14:formula1>
            <xm:f>'BD - Operacional'!$A510:$J510</xm:f>
          </x14:formula1>
          <xm:sqref>FJ455:FJ469</xm:sqref>
        </x14:dataValidation>
        <x14:dataValidation type="list" allowBlank="1" showInputMessage="1" showErrorMessage="1">
          <x14:formula1>
            <xm:f>'BD - Operacional'!$A510:$J510</xm:f>
          </x14:formula1>
          <xm:sqref>FN455:FN469</xm:sqref>
        </x14:dataValidation>
        <x14:dataValidation type="list" allowBlank="1" showInputMessage="1" showErrorMessage="1">
          <x14:formula1>
            <xm:f>IF($GD472="Mantém",$EQ472,'BD - Operacional'!$F547:$J547)</xm:f>
          </x14:formula1>
          <xm:sqref>HS472:HS484</xm:sqref>
        </x14:dataValidation>
        <x14:dataValidation type="list" allowBlank="1" showInputMessage="1" showErrorMessage="1">
          <x14:formula1>
            <xm:f>IF($GD472="Mantém",$ER472,'BD - Operacional'!$F547:$J547)</xm:f>
          </x14:formula1>
          <xm:sqref>HT472:HT484</xm:sqref>
        </x14:dataValidation>
        <x14:dataValidation type="list" allowBlank="1" showInputMessage="1" showErrorMessage="1">
          <x14:formula1>
            <xm:f>IF($GD472="Mantém",$ES472,'BD - Operacional'!$F547:$J547)</xm:f>
          </x14:formula1>
          <xm:sqref>HU472:HU484</xm:sqref>
        </x14:dataValidation>
        <x14:dataValidation type="list" allowBlank="1" showInputMessage="1" showErrorMessage="1">
          <x14:formula1>
            <xm:f>IF($GD472="Mantém",$EI472,'BD - Operacional'!$F547:$J547)</xm:f>
          </x14:formula1>
          <xm:sqref>HJ472:HJ484</xm:sqref>
        </x14:dataValidation>
        <x14:dataValidation type="list" allowBlank="1" showInputMessage="1" showErrorMessage="1">
          <x14:formula1>
            <xm:f>IF($GD472="Mantém",$EJ472,'BD - Operacional'!$F547:$J547)</xm:f>
          </x14:formula1>
          <xm:sqref>HK472:HK484</xm:sqref>
        </x14:dataValidation>
        <x14:dataValidation type="list" allowBlank="1" showInputMessage="1" showErrorMessage="1">
          <x14:formula1>
            <xm:f>IF($GD472="Mantém",$EK472,'BD - Operacional'!$F547:$J547)</xm:f>
          </x14:formula1>
          <xm:sqref>HL472:HL484</xm:sqref>
        </x14:dataValidation>
        <x14:dataValidation type="list" allowBlank="1" showInputMessage="1" showErrorMessage="1">
          <x14:formula1>
            <xm:f>IF($GD472="Mantém",$EB472,'BD - Operacional'!$F547:$J547)</xm:f>
          </x14:formula1>
          <xm:sqref>HB472:HB484</xm:sqref>
        </x14:dataValidation>
        <x14:dataValidation type="list" allowBlank="1" showInputMessage="1" showErrorMessage="1">
          <x14:formula1>
            <xm:f>IF($GD472="Mantém",$EC472,'BD - Operacional'!$F547:$J547)</xm:f>
          </x14:formula1>
          <xm:sqref>HC472:HC484</xm:sqref>
        </x14:dataValidation>
        <x14:dataValidation type="list" allowBlank="1" showInputMessage="1" showErrorMessage="1">
          <x14:formula1>
            <xm:f>IF($GD472="Mantém",$ED472,'BD - Operacional'!$F547:$J547)</xm:f>
          </x14:formula1>
          <xm:sqref>HD472:HD484</xm:sqref>
        </x14:dataValidation>
        <x14:dataValidation type="list" allowBlank="1" showInputMessage="1" showErrorMessage="1">
          <x14:formula1>
            <xm:f>IF($GD472="Mantém",$DM472,'BD - Operacional'!$F547:$J547)</xm:f>
          </x14:formula1>
          <xm:sqref>GM472:GM484</xm:sqref>
        </x14:dataValidation>
        <x14:dataValidation type="list" allowBlank="1" showInputMessage="1" showErrorMessage="1">
          <x14:formula1>
            <xm:f>IF($GD472="Mantém",$DN472,'BD - Operacional'!$F547:$J547)</xm:f>
          </x14:formula1>
          <xm:sqref>GN472:GN484</xm:sqref>
        </x14:dataValidation>
        <x14:dataValidation type="list" allowBlank="1" showInputMessage="1" showErrorMessage="1">
          <x14:formula1>
            <xm:f>IF($GD472="Mantém",$DL472,'BD - Operacional'!$F547:$J547)</xm:f>
          </x14:formula1>
          <xm:sqref>GL472:GL484</xm:sqref>
        </x14:dataValidation>
        <x14:dataValidation type="list" allowBlank="1" showInputMessage="1" showErrorMessage="1">
          <x14:formula1>
            <xm:f>IF($GD470="Mantém",$EQ470,'BD - Operacional'!$F526:$J526)</xm:f>
          </x14:formula1>
          <xm:sqref>HS470:HS471</xm:sqref>
        </x14:dataValidation>
        <x14:dataValidation type="list" allowBlank="1" showInputMessage="1" showErrorMessage="1">
          <x14:formula1>
            <xm:f>IF($GD470="Mantém",$ER470,'BD - Operacional'!$F526:$J526)</xm:f>
          </x14:formula1>
          <xm:sqref>HT470:HT471</xm:sqref>
        </x14:dataValidation>
        <x14:dataValidation type="list" allowBlank="1" showInputMessage="1" showErrorMessage="1">
          <x14:formula1>
            <xm:f>IF($GD470="Mantém",$ES470,'BD - Operacional'!$F526:$J526)</xm:f>
          </x14:formula1>
          <xm:sqref>HU470:HU471</xm:sqref>
        </x14:dataValidation>
        <x14:dataValidation type="list" allowBlank="1" showInputMessage="1" showErrorMessage="1">
          <x14:formula1>
            <xm:f>IF($GD470="Mantém",$EI470,'BD - Operacional'!$F526:$J526)</xm:f>
          </x14:formula1>
          <xm:sqref>HJ470:HJ471</xm:sqref>
        </x14:dataValidation>
        <x14:dataValidation type="list" allowBlank="1" showInputMessage="1" showErrorMessage="1">
          <x14:formula1>
            <xm:f>IF($GD470="Mantém",$EJ470,'BD - Operacional'!$F526:$J526)</xm:f>
          </x14:formula1>
          <xm:sqref>HK470:HK471</xm:sqref>
        </x14:dataValidation>
        <x14:dataValidation type="list" allowBlank="1" showInputMessage="1" showErrorMessage="1">
          <x14:formula1>
            <xm:f>IF($GD470="Mantém",$EK470,'BD - Operacional'!$F526:$J526)</xm:f>
          </x14:formula1>
          <xm:sqref>HL470:HL471</xm:sqref>
        </x14:dataValidation>
        <x14:dataValidation type="list" allowBlank="1" showInputMessage="1" showErrorMessage="1">
          <x14:formula1>
            <xm:f>IF($GD470="Mantém",$EB470,'BD - Operacional'!$F526:$J526)</xm:f>
          </x14:formula1>
          <xm:sqref>HB470:HB471</xm:sqref>
        </x14:dataValidation>
        <x14:dataValidation type="list" allowBlank="1" showInputMessage="1" showErrorMessage="1">
          <x14:formula1>
            <xm:f>IF($GD470="Mantém",$EC470,'BD - Operacional'!$F526:$J526)</xm:f>
          </x14:formula1>
          <xm:sqref>HC470:HC471</xm:sqref>
        </x14:dataValidation>
        <x14:dataValidation type="list" allowBlank="1" showInputMessage="1" showErrorMessage="1">
          <x14:formula1>
            <xm:f>IF($GD470="Mantém",$ED470,'BD - Operacional'!$F526:$J526)</xm:f>
          </x14:formula1>
          <xm:sqref>HD470:HD471</xm:sqref>
        </x14:dataValidation>
        <x14:dataValidation type="list" allowBlank="1" showInputMessage="1" showErrorMessage="1">
          <x14:formula1>
            <xm:f>IF($GD470="Mantém",$DM470,'BD - Operacional'!$F526:$J526)</xm:f>
          </x14:formula1>
          <xm:sqref>GM470:GM471</xm:sqref>
        </x14:dataValidation>
        <x14:dataValidation type="list" allowBlank="1" showInputMessage="1" showErrorMessage="1">
          <x14:formula1>
            <xm:f>IF($GD470="Mantém",$DN470,'BD - Operacional'!$F526:$J526)</xm:f>
          </x14:formula1>
          <xm:sqref>GN470:GN471</xm:sqref>
        </x14:dataValidation>
        <x14:dataValidation type="list" allowBlank="1" showInputMessage="1" showErrorMessage="1">
          <x14:formula1>
            <xm:f>IF($GD470="Mantém",$DL470,'BD - Operacional'!$F526:$J526)</xm:f>
          </x14:formula1>
          <xm:sqref>GL470:GL471</xm:sqref>
        </x14:dataValidation>
        <x14:dataValidation type="list" allowBlank="1" showInputMessage="1" showErrorMessage="1">
          <x14:formula1>
            <xm:f>IF($GD455="Mantém",$EQ455,'BD - Operacional'!$F510:$J510)</xm:f>
          </x14:formula1>
          <xm:sqref>HS455:HS469</xm:sqref>
        </x14:dataValidation>
        <x14:dataValidation type="list" allowBlank="1" showInputMessage="1" showErrorMessage="1">
          <x14:formula1>
            <xm:f>IF($GD455="Mantém",$ER455,'BD - Operacional'!$F510:$J510)</xm:f>
          </x14:formula1>
          <xm:sqref>HT455:HT469</xm:sqref>
        </x14:dataValidation>
        <x14:dataValidation type="list" allowBlank="1" showInputMessage="1" showErrorMessage="1">
          <x14:formula1>
            <xm:f>IF($GD455="Mantém",$ES455,'BD - Operacional'!$F510:$J510)</xm:f>
          </x14:formula1>
          <xm:sqref>HU455:HU469</xm:sqref>
        </x14:dataValidation>
        <x14:dataValidation type="list" allowBlank="1" showInputMessage="1" showErrorMessage="1">
          <x14:formula1>
            <xm:f>IF($GD455="Mantém",$EI455,'BD - Operacional'!$F510:$J510)</xm:f>
          </x14:formula1>
          <xm:sqref>HJ455:HJ469</xm:sqref>
        </x14:dataValidation>
        <x14:dataValidation type="list" allowBlank="1" showInputMessage="1" showErrorMessage="1">
          <x14:formula1>
            <xm:f>IF($GD455="Mantém",$EJ455,'BD - Operacional'!$F510:$J510)</xm:f>
          </x14:formula1>
          <xm:sqref>HK455:HK469</xm:sqref>
        </x14:dataValidation>
        <x14:dataValidation type="list" allowBlank="1" showInputMessage="1" showErrorMessage="1">
          <x14:formula1>
            <xm:f>IF($GD455="Mantém",$EK455,'BD - Operacional'!$F510:$J510)</xm:f>
          </x14:formula1>
          <xm:sqref>HL455:HL469</xm:sqref>
        </x14:dataValidation>
        <x14:dataValidation type="list" allowBlank="1" showInputMessage="1" showErrorMessage="1">
          <x14:formula1>
            <xm:f>IF($GD455="Mantém",$EB455,'BD - Operacional'!$F510:$J510)</xm:f>
          </x14:formula1>
          <xm:sqref>HB455:HB469</xm:sqref>
        </x14:dataValidation>
        <x14:dataValidation type="list" allowBlank="1" showInputMessage="1" showErrorMessage="1">
          <x14:formula1>
            <xm:f>IF($GD455="Mantém",$EC455,'BD - Operacional'!$F510:$J510)</xm:f>
          </x14:formula1>
          <xm:sqref>HC455:HC469</xm:sqref>
        </x14:dataValidation>
        <x14:dataValidation type="list" allowBlank="1" showInputMessage="1" showErrorMessage="1">
          <x14:formula1>
            <xm:f>IF($GD455="Mantém",$ED455,'BD - Operacional'!$F510:$J510)</xm:f>
          </x14:formula1>
          <xm:sqref>HD455:HD469</xm:sqref>
        </x14:dataValidation>
        <x14:dataValidation type="list" allowBlank="1" showInputMessage="1" showErrorMessage="1">
          <x14:formula1>
            <xm:f>IF($GD455="Mantém",$DM455,'BD - Operacional'!$F510:$J510)</xm:f>
          </x14:formula1>
          <xm:sqref>GM455:GM469</xm:sqref>
        </x14:dataValidation>
        <x14:dataValidation type="list" allowBlank="1" showInputMessage="1" showErrorMessage="1">
          <x14:formula1>
            <xm:f>IF($GD455="Mantém",$DN455,'BD - Operacional'!$F510:$J510)</xm:f>
          </x14:formula1>
          <xm:sqref>GN455:GN469</xm:sqref>
        </x14:dataValidation>
        <x14:dataValidation type="list" allowBlank="1" showInputMessage="1" showErrorMessage="1">
          <x14:formula1>
            <xm:f>IF($GD455="Mantém",$DL455,'BD - Operacional'!$F510:$J510)</xm:f>
          </x14:formula1>
          <xm:sqref>GL455:GL469</xm:sqref>
        </x14:dataValidation>
        <x14:dataValidation type="list" allowBlank="1" showInputMessage="1" showErrorMessage="1">
          <x14:formula1>
            <xm:f>'BD - Operacional'!$F547:$J547</xm:f>
          </x14:formula1>
          <xm:sqref>EQ472:ES484</xm:sqref>
        </x14:dataValidation>
        <x14:dataValidation type="list" allowBlank="1" showInputMessage="1" showErrorMessage="1">
          <x14:formula1>
            <xm:f>'BD - Operacional'!$F547:$J547</xm:f>
          </x14:formula1>
          <xm:sqref>EI472:EK484</xm:sqref>
        </x14:dataValidation>
        <x14:dataValidation type="list" allowBlank="1" showInputMessage="1" showErrorMessage="1">
          <x14:formula1>
            <xm:f>'BD - Operacional'!$F547:$J547</xm:f>
          </x14:formula1>
          <xm:sqref>CP472:CR484</xm:sqref>
        </x14:dataValidation>
        <x14:dataValidation type="list" allowBlank="1" showInputMessage="1" showErrorMessage="1">
          <x14:formula1>
            <xm:f>'BD - Operacional'!$F547:$J547</xm:f>
          </x14:formula1>
          <xm:sqref>EB472:ED484</xm:sqref>
        </x14:dataValidation>
        <x14:dataValidation type="list" allowBlank="1" showInputMessage="1" showErrorMessage="1">
          <x14:formula1>
            <xm:f>IF($DH472="Mantém",$CP472,'BD - Operacional'!$F547:$J547)</xm:f>
          </x14:formula1>
          <xm:sqref>DL472:DL484</xm:sqref>
        </x14:dataValidation>
        <x14:dataValidation type="list" allowBlank="1" showInputMessage="1" showErrorMessage="1">
          <x14:formula1>
            <xm:f>IF($DH472="Mantém",$CQ472,'BD - Operacional'!$F547:$J547)</xm:f>
          </x14:formula1>
          <xm:sqref>DM472:DM484</xm:sqref>
        </x14:dataValidation>
        <x14:dataValidation type="list" allowBlank="1" showInputMessage="1" showErrorMessage="1">
          <x14:formula1>
            <xm:f>IF($DH472="Mantém",$CR472,'BD - Operacional'!$F547:$J547)</xm:f>
          </x14:formula1>
          <xm:sqref>DN472:DN484</xm:sqref>
        </x14:dataValidation>
        <x14:dataValidation type="list" allowBlank="1" showInputMessage="1" showErrorMessage="1">
          <x14:formula1>
            <xm:f>'BD - Operacional'!$F526:$J526</xm:f>
          </x14:formula1>
          <xm:sqref>EQ470:ES471</xm:sqref>
        </x14:dataValidation>
        <x14:dataValidation type="list" allowBlank="1" showInputMessage="1" showErrorMessage="1">
          <x14:formula1>
            <xm:f>'BD - Operacional'!$F526:$J526</xm:f>
          </x14:formula1>
          <xm:sqref>EI470:EK471</xm:sqref>
        </x14:dataValidation>
        <x14:dataValidation type="list" allowBlank="1" showInputMessage="1" showErrorMessage="1">
          <x14:formula1>
            <xm:f>'BD - Operacional'!$F526:$J526</xm:f>
          </x14:formula1>
          <xm:sqref>CP470:CR471</xm:sqref>
        </x14:dataValidation>
        <x14:dataValidation type="list" allowBlank="1" showInputMessage="1" showErrorMessage="1">
          <x14:formula1>
            <xm:f>'BD - Operacional'!$F526:$J526</xm:f>
          </x14:formula1>
          <xm:sqref>EB470:ED471</xm:sqref>
        </x14:dataValidation>
        <x14:dataValidation type="list" allowBlank="1" showInputMessage="1" showErrorMessage="1">
          <x14:formula1>
            <xm:f>IF($DH470="Mantém",$CP470,'BD - Operacional'!$F526:$J526)</xm:f>
          </x14:formula1>
          <xm:sqref>DL470:DL471</xm:sqref>
        </x14:dataValidation>
        <x14:dataValidation type="list" allowBlank="1" showInputMessage="1" showErrorMessage="1">
          <x14:formula1>
            <xm:f>IF($DH470="Mantém",$CQ470,'BD - Operacional'!$F526:$J526)</xm:f>
          </x14:formula1>
          <xm:sqref>DM470:DM471</xm:sqref>
        </x14:dataValidation>
        <x14:dataValidation type="list" allowBlank="1" showInputMessage="1" showErrorMessage="1">
          <x14:formula1>
            <xm:f>IF($DH470="Mantém",$CR470,'BD - Operacional'!$F526:$J526)</xm:f>
          </x14:formula1>
          <xm:sqref>DN470:DN471</xm:sqref>
        </x14:dataValidation>
        <x14:dataValidation type="list" allowBlank="1" showInputMessage="1" showErrorMessage="1">
          <x14:formula1>
            <xm:f>'BD - Operacional'!$F510:$J510</xm:f>
          </x14:formula1>
          <xm:sqref>EQ455:ES469</xm:sqref>
        </x14:dataValidation>
        <x14:dataValidation type="list" allowBlank="1" showInputMessage="1" showErrorMessage="1">
          <x14:formula1>
            <xm:f>'BD - Operacional'!$F510:$J510</xm:f>
          </x14:formula1>
          <xm:sqref>EI455:EK469</xm:sqref>
        </x14:dataValidation>
        <x14:dataValidation type="list" allowBlank="1" showInputMessage="1" showErrorMessage="1">
          <x14:formula1>
            <xm:f>'BD - Operacional'!$F510:$J510</xm:f>
          </x14:formula1>
          <xm:sqref>CP455:CR469</xm:sqref>
        </x14:dataValidation>
        <x14:dataValidation type="list" allowBlank="1" showInputMessage="1" showErrorMessage="1">
          <x14:formula1>
            <xm:f>'BD - Operacional'!$F510:$J510</xm:f>
          </x14:formula1>
          <xm:sqref>EB455:ED469</xm:sqref>
        </x14:dataValidation>
        <x14:dataValidation type="list" allowBlank="1" showInputMessage="1" showErrorMessage="1">
          <x14:formula1>
            <xm:f>IF($DH455="Mantém",$CP455,'BD - Operacional'!$F510:$J510)</xm:f>
          </x14:formula1>
          <xm:sqref>DL455:DL469</xm:sqref>
        </x14:dataValidation>
        <x14:dataValidation type="list" allowBlank="1" showInputMessage="1" showErrorMessage="1">
          <x14:formula1>
            <xm:f>IF($DH455="Mantém",$CQ455,'BD - Operacional'!$F510:$J510)</xm:f>
          </x14:formula1>
          <xm:sqref>DM455:DM469</xm:sqref>
        </x14:dataValidation>
        <x14:dataValidation type="list" allowBlank="1" showInputMessage="1" showErrorMessage="1">
          <x14:formula1>
            <xm:f>IF($DH455="Mantém",$CR455,'BD - Operacional'!$F510:$J510)</xm:f>
          </x14:formula1>
          <xm:sqref>DN455:DN469</xm:sqref>
        </x14:dataValidation>
        <x14:dataValidation type="list" allowBlank="1" showInputMessage="1" showErrorMessage="1">
          <x14:formula1>
            <xm:f>'BD - Operacional'!$A499:$J499</xm:f>
          </x14:formula1>
          <xm:sqref>GG447:GH448</xm:sqref>
        </x14:dataValidation>
        <x14:dataValidation type="list" allowBlank="1" showInputMessage="1" showErrorMessage="1">
          <x14:formula1>
            <xm:f>'BD - Operacional'!$A499:$J499</xm:f>
          </x14:formula1>
          <xm:sqref>DF447:DG448</xm:sqref>
        </x14:dataValidation>
        <x14:dataValidation type="list" allowBlank="1" showInputMessage="1" showErrorMessage="1">
          <x14:formula1>
            <xm:f>'BD - Operacional'!$A499:$J499</xm:f>
          </x14:formula1>
          <xm:sqref>FL447:FL448</xm:sqref>
        </x14:dataValidation>
        <x14:dataValidation type="list" allowBlank="1" showInputMessage="1" showErrorMessage="1">
          <x14:formula1>
            <xm:f>'BD - Operacional'!$A499:$J499</xm:f>
          </x14:formula1>
          <xm:sqref>FP447:FP448</xm:sqref>
        </x14:dataValidation>
        <x14:dataValidation type="list" allowBlank="1" showInputMessage="1" showErrorMessage="1">
          <x14:formula1>
            <xm:f>'BD - Operacional'!$A499:$J499</xm:f>
          </x14:formula1>
          <xm:sqref>FH447:FH448</xm:sqref>
        </x14:dataValidation>
        <x14:dataValidation type="list" allowBlank="1" showInputMessage="1" showErrorMessage="1">
          <x14:formula1>
            <xm:f>'BD - Operacional'!$A499:$J499</xm:f>
          </x14:formula1>
          <xm:sqref>FD447:FD448</xm:sqref>
        </x14:dataValidation>
        <x14:dataValidation type="list" allowBlank="1" showInputMessage="1" showErrorMessage="1">
          <x14:formula1>
            <xm:f>'BD - Operacional'!$A499:$J499</xm:f>
          </x14:formula1>
          <xm:sqref>EZ447:EZ448</xm:sqref>
        </x14:dataValidation>
        <x14:dataValidation type="list" allowBlank="1" showInputMessage="1" showErrorMessage="1">
          <x14:formula1>
            <xm:f>'BD - Operacional'!$A499:$J499</xm:f>
          </x14:formula1>
          <xm:sqref>EX447:EX448</xm:sqref>
        </x14:dataValidation>
        <x14:dataValidation type="list" allowBlank="1" showInputMessage="1" showErrorMessage="1">
          <x14:formula1>
            <xm:f>'BD - Operacional'!$A499:$J499</xm:f>
          </x14:formula1>
          <xm:sqref>FB447:FB448</xm:sqref>
        </x14:dataValidation>
        <x14:dataValidation type="list" allowBlank="1" showInputMessage="1" showErrorMessage="1">
          <x14:formula1>
            <xm:f>'BD - Operacional'!$A499:$J499</xm:f>
          </x14:formula1>
          <xm:sqref>FF447:FF448</xm:sqref>
        </x14:dataValidation>
        <x14:dataValidation type="list" allowBlank="1" showInputMessage="1" showErrorMessage="1">
          <x14:formula1>
            <xm:f>'BD - Operacional'!$A499:$J499</xm:f>
          </x14:formula1>
          <xm:sqref>FJ447:FJ448</xm:sqref>
        </x14:dataValidation>
        <x14:dataValidation type="list" allowBlank="1" showInputMessage="1" showErrorMessage="1">
          <x14:formula1>
            <xm:f>'BD - Operacional'!$A499:$J499</xm:f>
          </x14:formula1>
          <xm:sqref>FN447:FN448</xm:sqref>
        </x14:dataValidation>
        <x14:dataValidation type="list" allowBlank="1" showInputMessage="1" showErrorMessage="1">
          <x14:formula1>
            <xm:f>'BD - Operacional'!$A502:$J502</xm:f>
          </x14:formula1>
          <xm:sqref>GG449:GH454</xm:sqref>
        </x14:dataValidation>
        <x14:dataValidation type="list" allowBlank="1" showInputMessage="1" showErrorMessage="1">
          <x14:formula1>
            <xm:f>'BD - Operacional'!$A502:$J502</xm:f>
          </x14:formula1>
          <xm:sqref>DF449:DG454</xm:sqref>
        </x14:dataValidation>
        <x14:dataValidation type="list" allowBlank="1" showInputMessage="1" showErrorMessage="1">
          <x14:formula1>
            <xm:f>'BD - Operacional'!$A502:$J502</xm:f>
          </x14:formula1>
          <xm:sqref>FL449:FL454</xm:sqref>
        </x14:dataValidation>
        <x14:dataValidation type="list" allowBlank="1" showInputMessage="1" showErrorMessage="1">
          <x14:formula1>
            <xm:f>'BD - Operacional'!$A502:$J502</xm:f>
          </x14:formula1>
          <xm:sqref>FP449:FP454</xm:sqref>
        </x14:dataValidation>
        <x14:dataValidation type="list" allowBlank="1" showInputMessage="1" showErrorMessage="1">
          <x14:formula1>
            <xm:f>'BD - Operacional'!$A502:$J502</xm:f>
          </x14:formula1>
          <xm:sqref>FH449:FH454</xm:sqref>
        </x14:dataValidation>
        <x14:dataValidation type="list" allowBlank="1" showInputMessage="1" showErrorMessage="1">
          <x14:formula1>
            <xm:f>'BD - Operacional'!$A502:$J502</xm:f>
          </x14:formula1>
          <xm:sqref>FD449:FD454</xm:sqref>
        </x14:dataValidation>
        <x14:dataValidation type="list" allowBlank="1" showInputMessage="1" showErrorMessage="1">
          <x14:formula1>
            <xm:f>'BD - Operacional'!$A502:$J502</xm:f>
          </x14:formula1>
          <xm:sqref>EZ449:EZ454</xm:sqref>
        </x14:dataValidation>
        <x14:dataValidation type="list" allowBlank="1" showInputMessage="1" showErrorMessage="1">
          <x14:formula1>
            <xm:f>'BD - Operacional'!$A502:$J502</xm:f>
          </x14:formula1>
          <xm:sqref>EX449:EX454</xm:sqref>
        </x14:dataValidation>
        <x14:dataValidation type="list" allowBlank="1" showInputMessage="1" showErrorMessage="1">
          <x14:formula1>
            <xm:f>'BD - Operacional'!$A502:$J502</xm:f>
          </x14:formula1>
          <xm:sqref>FB449:FB454</xm:sqref>
        </x14:dataValidation>
        <x14:dataValidation type="list" allowBlank="1" showInputMessage="1" showErrorMessage="1">
          <x14:formula1>
            <xm:f>'BD - Operacional'!$A502:$J502</xm:f>
          </x14:formula1>
          <xm:sqref>FF449:FF454</xm:sqref>
        </x14:dataValidation>
        <x14:dataValidation type="list" allowBlank="1" showInputMessage="1" showErrorMessage="1">
          <x14:formula1>
            <xm:f>'BD - Operacional'!$A502:$J502</xm:f>
          </x14:formula1>
          <xm:sqref>FJ449:FJ454</xm:sqref>
        </x14:dataValidation>
        <x14:dataValidation type="list" allowBlank="1" showInputMessage="1" showErrorMessage="1">
          <x14:formula1>
            <xm:f>'BD - Operacional'!$A502:$J502</xm:f>
          </x14:formula1>
          <xm:sqref>FN449:FN454</xm:sqref>
        </x14:dataValidation>
        <x14:dataValidation type="list" allowBlank="1" showInputMessage="1" showErrorMessage="1">
          <x14:formula1>
            <xm:f>'BD - Operacional'!$A456:$J456</xm:f>
          </x14:formula1>
          <xm:sqref>GG406:GH412</xm:sqref>
        </x14:dataValidation>
        <x14:dataValidation type="list" allowBlank="1" showInputMessage="1" showErrorMessage="1">
          <x14:formula1>
            <xm:f>'BD - Operacional'!$A456:$J456</xm:f>
          </x14:formula1>
          <xm:sqref>DF406:DG412</xm:sqref>
        </x14:dataValidation>
        <x14:dataValidation type="list" allowBlank="1" showInputMessage="1" showErrorMessage="1">
          <x14:formula1>
            <xm:f>'BD - Operacional'!$A456:$J456</xm:f>
          </x14:formula1>
          <xm:sqref>FL406:FL412</xm:sqref>
        </x14:dataValidation>
        <x14:dataValidation type="list" allowBlank="1" showInputMessage="1" showErrorMessage="1">
          <x14:formula1>
            <xm:f>'BD - Operacional'!$A456:$J456</xm:f>
          </x14:formula1>
          <xm:sqref>FP406:FP412</xm:sqref>
        </x14:dataValidation>
        <x14:dataValidation type="list" allowBlank="1" showInputMessage="1" showErrorMessage="1">
          <x14:formula1>
            <xm:f>'BD - Operacional'!$A456:$J456</xm:f>
          </x14:formula1>
          <xm:sqref>FH406:FH412</xm:sqref>
        </x14:dataValidation>
        <x14:dataValidation type="list" allowBlank="1" showInputMessage="1" showErrorMessage="1">
          <x14:formula1>
            <xm:f>'BD - Operacional'!$A456:$J456</xm:f>
          </x14:formula1>
          <xm:sqref>FD406:FD412</xm:sqref>
        </x14:dataValidation>
        <x14:dataValidation type="list" allowBlank="1" showInputMessage="1" showErrorMessage="1">
          <x14:formula1>
            <xm:f>'BD - Operacional'!$A456:$J456</xm:f>
          </x14:formula1>
          <xm:sqref>EZ406:EZ412</xm:sqref>
        </x14:dataValidation>
        <x14:dataValidation type="list" allowBlank="1" showInputMessage="1" showErrorMessage="1">
          <x14:formula1>
            <xm:f>'BD - Operacional'!$A456:$J456</xm:f>
          </x14:formula1>
          <xm:sqref>EX406:EX412</xm:sqref>
        </x14:dataValidation>
        <x14:dataValidation type="list" allowBlank="1" showInputMessage="1" showErrorMessage="1">
          <x14:formula1>
            <xm:f>'BD - Operacional'!$A456:$J456</xm:f>
          </x14:formula1>
          <xm:sqref>FB406:FB412</xm:sqref>
        </x14:dataValidation>
        <x14:dataValidation type="list" allowBlank="1" showInputMessage="1" showErrorMessage="1">
          <x14:formula1>
            <xm:f>'BD - Operacional'!$A456:$J456</xm:f>
          </x14:formula1>
          <xm:sqref>FF406:FF412</xm:sqref>
        </x14:dataValidation>
        <x14:dataValidation type="list" allowBlank="1" showInputMessage="1" showErrorMessage="1">
          <x14:formula1>
            <xm:f>'BD - Operacional'!$A456:$J456</xm:f>
          </x14:formula1>
          <xm:sqref>FJ406:FJ412</xm:sqref>
        </x14:dataValidation>
        <x14:dataValidation type="list" allowBlank="1" showInputMessage="1" showErrorMessage="1">
          <x14:formula1>
            <xm:f>'BD - Operacional'!$A456:$J456</xm:f>
          </x14:formula1>
          <xm:sqref>FN406:FN412</xm:sqref>
        </x14:dataValidation>
        <x14:dataValidation type="list" allowBlank="1" showInputMessage="1" showErrorMessage="1">
          <x14:formula1>
            <xm:f>'BD - Operacional'!$A464:$J464</xm:f>
          </x14:formula1>
          <xm:sqref>GG413:GH446</xm:sqref>
        </x14:dataValidation>
        <x14:dataValidation type="list" allowBlank="1" showInputMessage="1" showErrorMessage="1">
          <x14:formula1>
            <xm:f>'BD - Operacional'!$A464:$J464</xm:f>
          </x14:formula1>
          <xm:sqref>DF413:DG446</xm:sqref>
        </x14:dataValidation>
        <x14:dataValidation type="list" allowBlank="1" showInputMessage="1" showErrorMessage="1">
          <x14:formula1>
            <xm:f>'BD - Operacional'!$A464:$J464</xm:f>
          </x14:formula1>
          <xm:sqref>FL413:FL446</xm:sqref>
        </x14:dataValidation>
        <x14:dataValidation type="list" allowBlank="1" showInputMessage="1" showErrorMessage="1">
          <x14:formula1>
            <xm:f>'BD - Operacional'!$A464:$J464</xm:f>
          </x14:formula1>
          <xm:sqref>FP413:FP446</xm:sqref>
        </x14:dataValidation>
        <x14:dataValidation type="list" allowBlank="1" showInputMessage="1" showErrorMessage="1">
          <x14:formula1>
            <xm:f>'BD - Operacional'!$A464:$J464</xm:f>
          </x14:formula1>
          <xm:sqref>FH413:FH446</xm:sqref>
        </x14:dataValidation>
        <x14:dataValidation type="list" allowBlank="1" showInputMessage="1" showErrorMessage="1">
          <x14:formula1>
            <xm:f>'BD - Operacional'!$A464:$J464</xm:f>
          </x14:formula1>
          <xm:sqref>FD413:FD446</xm:sqref>
        </x14:dataValidation>
        <x14:dataValidation type="list" allowBlank="1" showInputMessage="1" showErrorMessage="1">
          <x14:formula1>
            <xm:f>'BD - Operacional'!$A464:$J464</xm:f>
          </x14:formula1>
          <xm:sqref>EZ413:EZ446</xm:sqref>
        </x14:dataValidation>
        <x14:dataValidation type="list" allowBlank="1" showInputMessage="1" showErrorMessage="1">
          <x14:formula1>
            <xm:f>'BD - Operacional'!$A464:$J464</xm:f>
          </x14:formula1>
          <xm:sqref>EX413:EX446</xm:sqref>
        </x14:dataValidation>
        <x14:dataValidation type="list" allowBlank="1" showInputMessage="1" showErrorMessage="1">
          <x14:formula1>
            <xm:f>'BD - Operacional'!$A464:$J464</xm:f>
          </x14:formula1>
          <xm:sqref>FB413:FB446</xm:sqref>
        </x14:dataValidation>
        <x14:dataValidation type="list" allowBlank="1" showInputMessage="1" showErrorMessage="1">
          <x14:formula1>
            <xm:f>'BD - Operacional'!$A464:$J464</xm:f>
          </x14:formula1>
          <xm:sqref>FF413:FF446</xm:sqref>
        </x14:dataValidation>
        <x14:dataValidation type="list" allowBlank="1" showInputMessage="1" showErrorMessage="1">
          <x14:formula1>
            <xm:f>'BD - Operacional'!$A464:$J464</xm:f>
          </x14:formula1>
          <xm:sqref>FJ413:FJ446</xm:sqref>
        </x14:dataValidation>
        <x14:dataValidation type="list" allowBlank="1" showInputMessage="1" showErrorMessage="1">
          <x14:formula1>
            <xm:f>'BD - Operacional'!$A464:$J464</xm:f>
          </x14:formula1>
          <xm:sqref>FN413:FN446</xm:sqref>
        </x14:dataValidation>
        <x14:dataValidation type="list" allowBlank="1" showInputMessage="1" showErrorMessage="1">
          <x14:formula1>
            <xm:f>'BD - Operacional'!$A431:$J431</xm:f>
          </x14:formula1>
          <xm:sqref>GG383:GH383</xm:sqref>
        </x14:dataValidation>
        <x14:dataValidation type="list" allowBlank="1" showInputMessage="1" showErrorMessage="1">
          <x14:formula1>
            <xm:f>'BD - Operacional'!$A431:$J431</xm:f>
          </x14:formula1>
          <xm:sqref>DF383:DG383</xm:sqref>
        </x14:dataValidation>
        <x14:dataValidation type="list" allowBlank="1" showInputMessage="1" showErrorMessage="1">
          <x14:formula1>
            <xm:f>'BD - Operacional'!$A431:$J431</xm:f>
          </x14:formula1>
          <xm:sqref>FL383</xm:sqref>
        </x14:dataValidation>
        <x14:dataValidation type="list" allowBlank="1" showInputMessage="1" showErrorMessage="1">
          <x14:formula1>
            <xm:f>'BD - Operacional'!$A431:$J431</xm:f>
          </x14:formula1>
          <xm:sqref>FP383</xm:sqref>
        </x14:dataValidation>
        <x14:dataValidation type="list" allowBlank="1" showInputMessage="1" showErrorMessage="1">
          <x14:formula1>
            <xm:f>'BD - Operacional'!$A431:$J431</xm:f>
          </x14:formula1>
          <xm:sqref>FH383</xm:sqref>
        </x14:dataValidation>
        <x14:dataValidation type="list" allowBlank="1" showInputMessage="1" showErrorMessage="1">
          <x14:formula1>
            <xm:f>'BD - Operacional'!$A431:$J431</xm:f>
          </x14:formula1>
          <xm:sqref>FD383</xm:sqref>
        </x14:dataValidation>
        <x14:dataValidation type="list" allowBlank="1" showInputMessage="1" showErrorMessage="1">
          <x14:formula1>
            <xm:f>'BD - Operacional'!$A431:$J431</xm:f>
          </x14:formula1>
          <xm:sqref>EZ383</xm:sqref>
        </x14:dataValidation>
        <x14:dataValidation type="list" allowBlank="1" showInputMessage="1" showErrorMessage="1">
          <x14:formula1>
            <xm:f>'BD - Operacional'!$A431:$J431</xm:f>
          </x14:formula1>
          <xm:sqref>EX383</xm:sqref>
        </x14:dataValidation>
        <x14:dataValidation type="list" allowBlank="1" showInputMessage="1" showErrorMessage="1">
          <x14:formula1>
            <xm:f>'BD - Operacional'!$A431:$J431</xm:f>
          </x14:formula1>
          <xm:sqref>FB383</xm:sqref>
        </x14:dataValidation>
        <x14:dataValidation type="list" allowBlank="1" showInputMessage="1" showErrorMessage="1">
          <x14:formula1>
            <xm:f>'BD - Operacional'!$A431:$J431</xm:f>
          </x14:formula1>
          <xm:sqref>FF383</xm:sqref>
        </x14:dataValidation>
        <x14:dataValidation type="list" allowBlank="1" showInputMessage="1" showErrorMessage="1">
          <x14:formula1>
            <xm:f>'BD - Operacional'!$A431:$J431</xm:f>
          </x14:formula1>
          <xm:sqref>FJ383</xm:sqref>
        </x14:dataValidation>
        <x14:dataValidation type="list" allowBlank="1" showInputMessage="1" showErrorMessage="1">
          <x14:formula1>
            <xm:f>'BD - Operacional'!$A431:$J431</xm:f>
          </x14:formula1>
          <xm:sqref>FN383</xm:sqref>
        </x14:dataValidation>
        <x14:dataValidation type="list" allowBlank="1" showInputMessage="1" showErrorMessage="1">
          <x14:formula1>
            <xm:f>'BD - Operacional'!$A433:$J433</xm:f>
          </x14:formula1>
          <xm:sqref>GG384:GH405</xm:sqref>
        </x14:dataValidation>
        <x14:dataValidation type="list" allowBlank="1" showInputMessage="1" showErrorMessage="1">
          <x14:formula1>
            <xm:f>'BD - Operacional'!$A433:$J433</xm:f>
          </x14:formula1>
          <xm:sqref>DF384:DG405</xm:sqref>
        </x14:dataValidation>
        <x14:dataValidation type="list" allowBlank="1" showInputMessage="1" showErrorMessage="1">
          <x14:formula1>
            <xm:f>'BD - Operacional'!$A433:$J433</xm:f>
          </x14:formula1>
          <xm:sqref>FL384:FL405</xm:sqref>
        </x14:dataValidation>
        <x14:dataValidation type="list" allowBlank="1" showInputMessage="1" showErrorMessage="1">
          <x14:formula1>
            <xm:f>'BD - Operacional'!$A433:$J433</xm:f>
          </x14:formula1>
          <xm:sqref>FP384:FP405</xm:sqref>
        </x14:dataValidation>
        <x14:dataValidation type="list" allowBlank="1" showInputMessage="1" showErrorMessage="1">
          <x14:formula1>
            <xm:f>'BD - Operacional'!$A433:$J433</xm:f>
          </x14:formula1>
          <xm:sqref>FH384:FH405</xm:sqref>
        </x14:dataValidation>
        <x14:dataValidation type="list" allowBlank="1" showInputMessage="1" showErrorMessage="1">
          <x14:formula1>
            <xm:f>'BD - Operacional'!$A433:$J433</xm:f>
          </x14:formula1>
          <xm:sqref>FD384:FD405</xm:sqref>
        </x14:dataValidation>
        <x14:dataValidation type="list" allowBlank="1" showInputMessage="1" showErrorMessage="1">
          <x14:formula1>
            <xm:f>'BD - Operacional'!$A433:$J433</xm:f>
          </x14:formula1>
          <xm:sqref>EZ384:EZ405</xm:sqref>
        </x14:dataValidation>
        <x14:dataValidation type="list" allowBlank="1" showInputMessage="1" showErrorMessage="1">
          <x14:formula1>
            <xm:f>'BD - Operacional'!$A433:$J433</xm:f>
          </x14:formula1>
          <xm:sqref>EX384:EX405</xm:sqref>
        </x14:dataValidation>
        <x14:dataValidation type="list" allowBlank="1" showInputMessage="1" showErrorMessage="1">
          <x14:formula1>
            <xm:f>'BD - Operacional'!$A433:$J433</xm:f>
          </x14:formula1>
          <xm:sqref>FB384:FB405</xm:sqref>
        </x14:dataValidation>
        <x14:dataValidation type="list" allowBlank="1" showInputMessage="1" showErrorMessage="1">
          <x14:formula1>
            <xm:f>'BD - Operacional'!$A433:$J433</xm:f>
          </x14:formula1>
          <xm:sqref>FF384:FF405</xm:sqref>
        </x14:dataValidation>
        <x14:dataValidation type="list" allowBlank="1" showInputMessage="1" showErrorMessage="1">
          <x14:formula1>
            <xm:f>'BD - Operacional'!$A433:$J433</xm:f>
          </x14:formula1>
          <xm:sqref>FJ384:FJ405</xm:sqref>
        </x14:dataValidation>
        <x14:dataValidation type="list" allowBlank="1" showInputMessage="1" showErrorMessage="1">
          <x14:formula1>
            <xm:f>'BD - Operacional'!$A433:$J433</xm:f>
          </x14:formula1>
          <xm:sqref>FN384:FN405</xm:sqref>
        </x14:dataValidation>
        <x14:dataValidation type="list" allowBlank="1" showInputMessage="1" showErrorMessage="1">
          <x14:formula1>
            <xm:f>'BD - Operacional'!$A426:$J426</xm:f>
          </x14:formula1>
          <xm:sqref>GG380:GH382</xm:sqref>
        </x14:dataValidation>
        <x14:dataValidation type="list" allowBlank="1" showInputMessage="1" showErrorMessage="1">
          <x14:formula1>
            <xm:f>'BD - Operacional'!$A426:$J426</xm:f>
          </x14:formula1>
          <xm:sqref>DF380:DG382</xm:sqref>
        </x14:dataValidation>
        <x14:dataValidation type="list" allowBlank="1" showInputMessage="1" showErrorMessage="1">
          <x14:formula1>
            <xm:f>'BD - Operacional'!$A426:$J426</xm:f>
          </x14:formula1>
          <xm:sqref>FL380:FL382</xm:sqref>
        </x14:dataValidation>
        <x14:dataValidation type="list" allowBlank="1" showInputMessage="1" showErrorMessage="1">
          <x14:formula1>
            <xm:f>'BD - Operacional'!$A426:$J426</xm:f>
          </x14:formula1>
          <xm:sqref>FP380:FP382</xm:sqref>
        </x14:dataValidation>
        <x14:dataValidation type="list" allowBlank="1" showInputMessage="1" showErrorMessage="1">
          <x14:formula1>
            <xm:f>'BD - Operacional'!$A426:$J426</xm:f>
          </x14:formula1>
          <xm:sqref>FH380:FH382</xm:sqref>
        </x14:dataValidation>
        <x14:dataValidation type="list" allowBlank="1" showInputMessage="1" showErrorMessage="1">
          <x14:formula1>
            <xm:f>'BD - Operacional'!$A426:$J426</xm:f>
          </x14:formula1>
          <xm:sqref>FD380:FD382</xm:sqref>
        </x14:dataValidation>
        <x14:dataValidation type="list" allowBlank="1" showInputMessage="1" showErrorMessage="1">
          <x14:formula1>
            <xm:f>'BD - Operacional'!$A426:$J426</xm:f>
          </x14:formula1>
          <xm:sqref>EZ380:EZ382</xm:sqref>
        </x14:dataValidation>
        <x14:dataValidation type="list" allowBlank="1" showInputMessage="1" showErrorMessage="1">
          <x14:formula1>
            <xm:f>'BD - Operacional'!$A426:$J426</xm:f>
          </x14:formula1>
          <xm:sqref>EX380:EX382</xm:sqref>
        </x14:dataValidation>
        <x14:dataValidation type="list" allowBlank="1" showInputMessage="1" showErrorMessage="1">
          <x14:formula1>
            <xm:f>'BD - Operacional'!$A426:$J426</xm:f>
          </x14:formula1>
          <xm:sqref>FB380:FB382</xm:sqref>
        </x14:dataValidation>
        <x14:dataValidation type="list" allowBlank="1" showInputMessage="1" showErrorMessage="1">
          <x14:formula1>
            <xm:f>'BD - Operacional'!$A426:$J426</xm:f>
          </x14:formula1>
          <xm:sqref>FF380:FF382</xm:sqref>
        </x14:dataValidation>
        <x14:dataValidation type="list" allowBlank="1" showInputMessage="1" showErrorMessage="1">
          <x14:formula1>
            <xm:f>'BD - Operacional'!$A426:$J426</xm:f>
          </x14:formula1>
          <xm:sqref>FJ380:FJ382</xm:sqref>
        </x14:dataValidation>
        <x14:dataValidation type="list" allowBlank="1" showInputMessage="1" showErrorMessage="1">
          <x14:formula1>
            <xm:f>'BD - Operacional'!$A426:$J426</xm:f>
          </x14:formula1>
          <xm:sqref>FN380:FN382</xm:sqref>
        </x14:dataValidation>
        <x14:dataValidation type="list" allowBlank="1" showInputMessage="1" showErrorMessage="1">
          <x14:formula1>
            <xm:f>IF($GD447="Mantém",$EQ447,'BD - Operacional'!$F499:$J499)</xm:f>
          </x14:formula1>
          <xm:sqref>HS447:HS448</xm:sqref>
        </x14:dataValidation>
        <x14:dataValidation type="list" allowBlank="1" showInputMessage="1" showErrorMessage="1">
          <x14:formula1>
            <xm:f>IF($GD449="Mantém",$EQ449,'BD - Operacional'!$F502:$J502)</xm:f>
          </x14:formula1>
          <xm:sqref>HS449:HS454</xm:sqref>
        </x14:dataValidation>
        <x14:dataValidation type="list" allowBlank="1" showInputMessage="1" showErrorMessage="1">
          <x14:formula1>
            <xm:f>IF($GD447="Mantém",$ER447,'BD - Operacional'!$F499:$J499)</xm:f>
          </x14:formula1>
          <xm:sqref>HT447:HT448</xm:sqref>
        </x14:dataValidation>
        <x14:dataValidation type="list" allowBlank="1" showInputMessage="1" showErrorMessage="1">
          <x14:formula1>
            <xm:f>IF($GD449="Mantém",$ER449,'BD - Operacional'!$F502:$J502)</xm:f>
          </x14:formula1>
          <xm:sqref>HT449:HT454</xm:sqref>
        </x14:dataValidation>
        <x14:dataValidation type="list" allowBlank="1" showInputMessage="1" showErrorMessage="1">
          <x14:formula1>
            <xm:f>IF($GD447="Mantém",$ES447,'BD - Operacional'!$F499:$J499)</xm:f>
          </x14:formula1>
          <xm:sqref>HU447:HU448</xm:sqref>
        </x14:dataValidation>
        <x14:dataValidation type="list" allowBlank="1" showInputMessage="1" showErrorMessage="1">
          <x14:formula1>
            <xm:f>IF($GD449="Mantém",$ES449,'BD - Operacional'!$F502:$J502)</xm:f>
          </x14:formula1>
          <xm:sqref>HU449:HU454</xm:sqref>
        </x14:dataValidation>
        <x14:dataValidation type="list" allowBlank="1" showInputMessage="1" showErrorMessage="1">
          <x14:formula1>
            <xm:f>IF($GD447="Mantém",$EI447,'BD - Operacional'!$F499:$J499)</xm:f>
          </x14:formula1>
          <xm:sqref>HJ447:HJ448</xm:sqref>
        </x14:dataValidation>
        <x14:dataValidation type="list" allowBlank="1" showInputMessage="1" showErrorMessage="1">
          <x14:formula1>
            <xm:f>IF($GD449="Mantém",$EI449,'BD - Operacional'!$F502:$J502)</xm:f>
          </x14:formula1>
          <xm:sqref>HJ449:HJ454</xm:sqref>
        </x14:dataValidation>
        <x14:dataValidation type="list" allowBlank="1" showInputMessage="1" showErrorMessage="1">
          <x14:formula1>
            <xm:f>IF($GD447="Mantém",$EJ447,'BD - Operacional'!$F499:$J499)</xm:f>
          </x14:formula1>
          <xm:sqref>HK447:HK448</xm:sqref>
        </x14:dataValidation>
        <x14:dataValidation type="list" allowBlank="1" showInputMessage="1" showErrorMessage="1">
          <x14:formula1>
            <xm:f>IF($GD449="Mantém",$EJ449,'BD - Operacional'!$F502:$J502)</xm:f>
          </x14:formula1>
          <xm:sqref>HK449:HK454</xm:sqref>
        </x14:dataValidation>
        <x14:dataValidation type="list" allowBlank="1" showInputMessage="1" showErrorMessage="1">
          <x14:formula1>
            <xm:f>IF($GD447="Mantém",$EK447,'BD - Operacional'!$F499:$J499)</xm:f>
          </x14:formula1>
          <xm:sqref>HL447:HL448</xm:sqref>
        </x14:dataValidation>
        <x14:dataValidation type="list" allowBlank="1" showInputMessage="1" showErrorMessage="1">
          <x14:formula1>
            <xm:f>IF($GD449="Mantém",$EK449,'BD - Operacional'!$F502:$J502)</xm:f>
          </x14:formula1>
          <xm:sqref>HL449:HL454</xm:sqref>
        </x14:dataValidation>
        <x14:dataValidation type="list" allowBlank="1" showInputMessage="1" showErrorMessage="1">
          <x14:formula1>
            <xm:f>IF($GD447="Mantém",$EB447,'BD - Operacional'!$F499:$J499)</xm:f>
          </x14:formula1>
          <xm:sqref>HB447:HB448</xm:sqref>
        </x14:dataValidation>
        <x14:dataValidation type="list" allowBlank="1" showInputMessage="1" showErrorMessage="1">
          <x14:formula1>
            <xm:f>IF($GD449="Mantém",$EB449,'BD - Operacional'!$F502:$J502)</xm:f>
          </x14:formula1>
          <xm:sqref>HB449:HB454</xm:sqref>
        </x14:dataValidation>
        <x14:dataValidation type="list" allowBlank="1" showInputMessage="1" showErrorMessage="1">
          <x14:formula1>
            <xm:f>IF($GD447="Mantém",$EC447,'BD - Operacional'!$F499:$J499)</xm:f>
          </x14:formula1>
          <xm:sqref>HC447:HC448</xm:sqref>
        </x14:dataValidation>
        <x14:dataValidation type="list" allowBlank="1" showInputMessage="1" showErrorMessage="1">
          <x14:formula1>
            <xm:f>IF($GD449="Mantém",$EC449,'BD - Operacional'!$F502:$J502)</xm:f>
          </x14:formula1>
          <xm:sqref>HC449:HC454</xm:sqref>
        </x14:dataValidation>
        <x14:dataValidation type="list" allowBlank="1" showInputMessage="1" showErrorMessage="1">
          <x14:formula1>
            <xm:f>IF($GD447="Mantém",$ED447,'BD - Operacional'!$F499:$J499)</xm:f>
          </x14:formula1>
          <xm:sqref>HD447:HD448</xm:sqref>
        </x14:dataValidation>
        <x14:dataValidation type="list" allowBlank="1" showInputMessage="1" showErrorMessage="1">
          <x14:formula1>
            <xm:f>IF($GD449="Mantém",$ED449,'BD - Operacional'!$F502:$J502)</xm:f>
          </x14:formula1>
          <xm:sqref>HD449:HD454</xm:sqref>
        </x14:dataValidation>
        <x14:dataValidation type="list" allowBlank="1" showInputMessage="1" showErrorMessage="1">
          <x14:formula1>
            <xm:f>IF($GD447="Mantém",$DM447,'BD - Operacional'!$F499:$J499)</xm:f>
          </x14:formula1>
          <xm:sqref>GM447:GM448</xm:sqref>
        </x14:dataValidation>
        <x14:dataValidation type="list" allowBlank="1" showInputMessage="1" showErrorMessage="1">
          <x14:formula1>
            <xm:f>IF($GD449="Mantém",$DM449,'BD - Operacional'!$F502:$J502)</xm:f>
          </x14:formula1>
          <xm:sqref>GM449:GM454</xm:sqref>
        </x14:dataValidation>
        <x14:dataValidation type="list" allowBlank="1" showInputMessage="1" showErrorMessage="1">
          <x14:formula1>
            <xm:f>IF($GD447="Mantém",$DN447,'BD - Operacional'!$F499:$J499)</xm:f>
          </x14:formula1>
          <xm:sqref>GN447:GN448</xm:sqref>
        </x14:dataValidation>
        <x14:dataValidation type="list" allowBlank="1" showInputMessage="1" showErrorMessage="1">
          <x14:formula1>
            <xm:f>IF($GD449="Mantém",$DN449,'BD - Operacional'!$F502:$J502)</xm:f>
          </x14:formula1>
          <xm:sqref>GN449:GN454</xm:sqref>
        </x14:dataValidation>
        <x14:dataValidation type="list" allowBlank="1" showInputMessage="1" showErrorMessage="1">
          <x14:formula1>
            <xm:f>IF($GD447="Mantém",$DL447,'BD - Operacional'!$F499:$J499)</xm:f>
          </x14:formula1>
          <xm:sqref>GL447:GL448</xm:sqref>
        </x14:dataValidation>
        <x14:dataValidation type="list" allowBlank="1" showInputMessage="1" showErrorMessage="1">
          <x14:formula1>
            <xm:f>IF($GD449="Mantém",$DL449,'BD - Operacional'!$F502:$J502)</xm:f>
          </x14:formula1>
          <xm:sqref>GL449:GL454</xm:sqref>
        </x14:dataValidation>
        <x14:dataValidation type="list" allowBlank="1" showInputMessage="1" showErrorMessage="1">
          <x14:formula1>
            <xm:f>IF($GD406="Mantém",$EQ406,'BD - Operacional'!$F456:$J456)</xm:f>
          </x14:formula1>
          <xm:sqref>HS406:HS412</xm:sqref>
        </x14:dataValidation>
        <x14:dataValidation type="list" allowBlank="1" showInputMessage="1" showErrorMessage="1">
          <x14:formula1>
            <xm:f>IF($GD413="Mantém",$EQ413,'BD - Operacional'!$F464:$J464)</xm:f>
          </x14:formula1>
          <xm:sqref>HS413:HS446</xm:sqref>
        </x14:dataValidation>
        <x14:dataValidation type="list" allowBlank="1" showInputMessage="1" showErrorMessage="1">
          <x14:formula1>
            <xm:f>IF($GD406="Mantém",$ER406,'BD - Operacional'!$F456:$J456)</xm:f>
          </x14:formula1>
          <xm:sqref>HT406:HT412</xm:sqref>
        </x14:dataValidation>
        <x14:dataValidation type="list" allowBlank="1" showInputMessage="1" showErrorMessage="1">
          <x14:formula1>
            <xm:f>IF($GD413="Mantém",$ER413,'BD - Operacional'!$F464:$J464)</xm:f>
          </x14:formula1>
          <xm:sqref>HT413:HT446</xm:sqref>
        </x14:dataValidation>
        <x14:dataValidation type="list" allowBlank="1" showInputMessage="1" showErrorMessage="1">
          <x14:formula1>
            <xm:f>IF($GD406="Mantém",$ES406,'BD - Operacional'!$F456:$J456)</xm:f>
          </x14:formula1>
          <xm:sqref>HU406:HU412</xm:sqref>
        </x14:dataValidation>
        <x14:dataValidation type="list" allowBlank="1" showInputMessage="1" showErrorMessage="1">
          <x14:formula1>
            <xm:f>IF($GD413="Mantém",$ES413,'BD - Operacional'!$F464:$J464)</xm:f>
          </x14:formula1>
          <xm:sqref>HU413:HU446</xm:sqref>
        </x14:dataValidation>
        <x14:dataValidation type="list" allowBlank="1" showInputMessage="1" showErrorMessage="1">
          <x14:formula1>
            <xm:f>IF($GD406="Mantém",$EI406,'BD - Operacional'!$F456:$J456)</xm:f>
          </x14:formula1>
          <xm:sqref>HJ406:HJ412</xm:sqref>
        </x14:dataValidation>
        <x14:dataValidation type="list" allowBlank="1" showInputMessage="1" showErrorMessage="1">
          <x14:formula1>
            <xm:f>IF($GD413="Mantém",$EI413,'BD - Operacional'!$F464:$J464)</xm:f>
          </x14:formula1>
          <xm:sqref>HJ413:HJ446</xm:sqref>
        </x14:dataValidation>
        <x14:dataValidation type="list" allowBlank="1" showInputMessage="1" showErrorMessage="1">
          <x14:formula1>
            <xm:f>IF($GD406="Mantém",$EJ406,'BD - Operacional'!$F456:$J456)</xm:f>
          </x14:formula1>
          <xm:sqref>HK406:HK412</xm:sqref>
        </x14:dataValidation>
        <x14:dataValidation type="list" allowBlank="1" showInputMessage="1" showErrorMessage="1">
          <x14:formula1>
            <xm:f>IF($GD413="Mantém",$EJ413,'BD - Operacional'!$F464:$J464)</xm:f>
          </x14:formula1>
          <xm:sqref>HK413:HK446</xm:sqref>
        </x14:dataValidation>
        <x14:dataValidation type="list" allowBlank="1" showInputMessage="1" showErrorMessage="1">
          <x14:formula1>
            <xm:f>IF($GD406="Mantém",$EK406,'BD - Operacional'!$F456:$J456)</xm:f>
          </x14:formula1>
          <xm:sqref>HL406:HL412</xm:sqref>
        </x14:dataValidation>
        <x14:dataValidation type="list" allowBlank="1" showInputMessage="1" showErrorMessage="1">
          <x14:formula1>
            <xm:f>IF($GD413="Mantém",$EK413,'BD - Operacional'!$F464:$J464)</xm:f>
          </x14:formula1>
          <xm:sqref>HL413:HL446</xm:sqref>
        </x14:dataValidation>
        <x14:dataValidation type="list" allowBlank="1" showInputMessage="1" showErrorMessage="1">
          <x14:formula1>
            <xm:f>IF($GD406="Mantém",$EB406,'BD - Operacional'!$F456:$J456)</xm:f>
          </x14:formula1>
          <xm:sqref>HB406:HB412</xm:sqref>
        </x14:dataValidation>
        <x14:dataValidation type="list" allowBlank="1" showInputMessage="1" showErrorMessage="1">
          <x14:formula1>
            <xm:f>IF($GD413="Mantém",$EB413,'BD - Operacional'!$F464:$J464)</xm:f>
          </x14:formula1>
          <xm:sqref>HB413:HB446</xm:sqref>
        </x14:dataValidation>
        <x14:dataValidation type="list" allowBlank="1" showInputMessage="1" showErrorMessage="1">
          <x14:formula1>
            <xm:f>IF($GD406="Mantém",$EC406,'BD - Operacional'!$F456:$J456)</xm:f>
          </x14:formula1>
          <xm:sqref>HC406:HC412</xm:sqref>
        </x14:dataValidation>
        <x14:dataValidation type="list" allowBlank="1" showInputMessage="1" showErrorMessage="1">
          <x14:formula1>
            <xm:f>IF($GD413="Mantém",$EC413,'BD - Operacional'!$F464:$J464)</xm:f>
          </x14:formula1>
          <xm:sqref>HC413:HC446</xm:sqref>
        </x14:dataValidation>
        <x14:dataValidation type="list" allowBlank="1" showInputMessage="1" showErrorMessage="1">
          <x14:formula1>
            <xm:f>IF($GD406="Mantém",$ED406,'BD - Operacional'!$F456:$J456)</xm:f>
          </x14:formula1>
          <xm:sqref>HD406:HD412</xm:sqref>
        </x14:dataValidation>
        <x14:dataValidation type="list" allowBlank="1" showInputMessage="1" showErrorMessage="1">
          <x14:formula1>
            <xm:f>IF($GD413="Mantém",$ED413,'BD - Operacional'!$F464:$J464)</xm:f>
          </x14:formula1>
          <xm:sqref>HD413:HD446</xm:sqref>
        </x14:dataValidation>
        <x14:dataValidation type="list" allowBlank="1" showInputMessage="1" showErrorMessage="1">
          <x14:formula1>
            <xm:f>IF($GD406="Mantém",$DM406,'BD - Operacional'!$F456:$J456)</xm:f>
          </x14:formula1>
          <xm:sqref>GM406:GM412</xm:sqref>
        </x14:dataValidation>
        <x14:dataValidation type="list" allowBlank="1" showInputMessage="1" showErrorMessage="1">
          <x14:formula1>
            <xm:f>IF($GD413="Mantém",$DM413,'BD - Operacional'!$F464:$J464)</xm:f>
          </x14:formula1>
          <xm:sqref>GM413:GM446</xm:sqref>
        </x14:dataValidation>
        <x14:dataValidation type="list" allowBlank="1" showInputMessage="1" showErrorMessage="1">
          <x14:formula1>
            <xm:f>IF($GD406="Mantém",$DN406,'BD - Operacional'!$F456:$J456)</xm:f>
          </x14:formula1>
          <xm:sqref>GN406:GN412</xm:sqref>
        </x14:dataValidation>
        <x14:dataValidation type="list" allowBlank="1" showInputMessage="1" showErrorMessage="1">
          <x14:formula1>
            <xm:f>IF($GD413="Mantém",$DN413,'BD - Operacional'!$F464:$J464)</xm:f>
          </x14:formula1>
          <xm:sqref>GN413:GN446</xm:sqref>
        </x14:dataValidation>
        <x14:dataValidation type="list" allowBlank="1" showInputMessage="1" showErrorMessage="1">
          <x14:formula1>
            <xm:f>IF($GD406="Mantém",$DL406,'BD - Operacional'!$F456:$J456)</xm:f>
          </x14:formula1>
          <xm:sqref>GL406:GL412</xm:sqref>
        </x14:dataValidation>
        <x14:dataValidation type="list" allowBlank="1" showInputMessage="1" showErrorMessage="1">
          <x14:formula1>
            <xm:f>IF($GD413="Mantém",$DL413,'BD - Operacional'!$F464:$J464)</xm:f>
          </x14:formula1>
          <xm:sqref>GL413:GL446</xm:sqref>
        </x14:dataValidation>
        <x14:dataValidation type="list" allowBlank="1" showInputMessage="1" showErrorMessage="1">
          <x14:formula1>
            <xm:f>IF($GD383="Mantém",$EQ383,'BD - Operacional'!$F431:$J431)</xm:f>
          </x14:formula1>
          <xm:sqref>HS383</xm:sqref>
        </x14:dataValidation>
        <x14:dataValidation type="list" allowBlank="1" showInputMessage="1" showErrorMessage="1">
          <x14:formula1>
            <xm:f>IF($GD384="Mantém",$EQ384,'BD - Operacional'!$F433:$J433)</xm:f>
          </x14:formula1>
          <xm:sqref>HS384:HS405</xm:sqref>
        </x14:dataValidation>
        <x14:dataValidation type="list" allowBlank="1" showInputMessage="1" showErrorMessage="1">
          <x14:formula1>
            <xm:f>IF($GD383="Mantém",$ER383,'BD - Operacional'!$F431:$J431)</xm:f>
          </x14:formula1>
          <xm:sqref>HT383</xm:sqref>
        </x14:dataValidation>
        <x14:dataValidation type="list" allowBlank="1" showInputMessage="1" showErrorMessage="1">
          <x14:formula1>
            <xm:f>IF($GD384="Mantém",$ER384,'BD - Operacional'!$F433:$J433)</xm:f>
          </x14:formula1>
          <xm:sqref>HT384:HT405</xm:sqref>
        </x14:dataValidation>
        <x14:dataValidation type="list" allowBlank="1" showInputMessage="1" showErrorMessage="1">
          <x14:formula1>
            <xm:f>IF($GD383="Mantém",$ES383,'BD - Operacional'!$F431:$J431)</xm:f>
          </x14:formula1>
          <xm:sqref>HU383</xm:sqref>
        </x14:dataValidation>
        <x14:dataValidation type="list" allowBlank="1" showInputMessage="1" showErrorMessage="1">
          <x14:formula1>
            <xm:f>IF($GD384="Mantém",$ES384,'BD - Operacional'!$F433:$J433)</xm:f>
          </x14:formula1>
          <xm:sqref>HU384:HU405</xm:sqref>
        </x14:dataValidation>
        <x14:dataValidation type="list" allowBlank="1" showInputMessage="1" showErrorMessage="1">
          <x14:formula1>
            <xm:f>IF($GD383="Mantém",$EI383,'BD - Operacional'!$F431:$J431)</xm:f>
          </x14:formula1>
          <xm:sqref>HJ383</xm:sqref>
        </x14:dataValidation>
        <x14:dataValidation type="list" allowBlank="1" showInputMessage="1" showErrorMessage="1">
          <x14:formula1>
            <xm:f>IF($GD384="Mantém",$EI384,'BD - Operacional'!$F433:$J433)</xm:f>
          </x14:formula1>
          <xm:sqref>HJ384:HJ405</xm:sqref>
        </x14:dataValidation>
        <x14:dataValidation type="list" allowBlank="1" showInputMessage="1" showErrorMessage="1">
          <x14:formula1>
            <xm:f>IF($GD383="Mantém",$EJ383,'BD - Operacional'!$F431:$J431)</xm:f>
          </x14:formula1>
          <xm:sqref>HK383</xm:sqref>
        </x14:dataValidation>
        <x14:dataValidation type="list" allowBlank="1" showInputMessage="1" showErrorMessage="1">
          <x14:formula1>
            <xm:f>IF($GD384="Mantém",$EJ384,'BD - Operacional'!$F433:$J433)</xm:f>
          </x14:formula1>
          <xm:sqref>HK384:HK405</xm:sqref>
        </x14:dataValidation>
        <x14:dataValidation type="list" allowBlank="1" showInputMessage="1" showErrorMessage="1">
          <x14:formula1>
            <xm:f>IF($GD383="Mantém",$EK383,'BD - Operacional'!$F431:$J431)</xm:f>
          </x14:formula1>
          <xm:sqref>HL383</xm:sqref>
        </x14:dataValidation>
        <x14:dataValidation type="list" allowBlank="1" showInputMessage="1" showErrorMessage="1">
          <x14:formula1>
            <xm:f>IF($GD384="Mantém",$EK384,'BD - Operacional'!$F433:$J433)</xm:f>
          </x14:formula1>
          <xm:sqref>HL384:HL405</xm:sqref>
        </x14:dataValidation>
        <x14:dataValidation type="list" allowBlank="1" showInputMessage="1" showErrorMessage="1">
          <x14:formula1>
            <xm:f>IF($GD383="Mantém",$EB383,'BD - Operacional'!$F431:$J431)</xm:f>
          </x14:formula1>
          <xm:sqref>HB383</xm:sqref>
        </x14:dataValidation>
        <x14:dataValidation type="list" allowBlank="1" showInputMessage="1" showErrorMessage="1">
          <x14:formula1>
            <xm:f>IF($GD384="Mantém",$EB384,'BD - Operacional'!$F433:$J433)</xm:f>
          </x14:formula1>
          <xm:sqref>HB384:HB405</xm:sqref>
        </x14:dataValidation>
        <x14:dataValidation type="list" allowBlank="1" showInputMessage="1" showErrorMessage="1">
          <x14:formula1>
            <xm:f>IF($GD383="Mantém",$EC383,'BD - Operacional'!$F431:$J431)</xm:f>
          </x14:formula1>
          <xm:sqref>HC383</xm:sqref>
        </x14:dataValidation>
        <x14:dataValidation type="list" allowBlank="1" showInputMessage="1" showErrorMessage="1">
          <x14:formula1>
            <xm:f>IF($GD384="Mantém",$EC384,'BD - Operacional'!$F433:$J433)</xm:f>
          </x14:formula1>
          <xm:sqref>HC384:HC405</xm:sqref>
        </x14:dataValidation>
        <x14:dataValidation type="list" allowBlank="1" showInputMessage="1" showErrorMessage="1">
          <x14:formula1>
            <xm:f>IF($GD383="Mantém",$ED383,'BD - Operacional'!$F431:$J431)</xm:f>
          </x14:formula1>
          <xm:sqref>HD383</xm:sqref>
        </x14:dataValidation>
        <x14:dataValidation type="list" allowBlank="1" showInputMessage="1" showErrorMessage="1">
          <x14:formula1>
            <xm:f>IF($GD384="Mantém",$ED384,'BD - Operacional'!$F433:$J433)</xm:f>
          </x14:formula1>
          <xm:sqref>HD384:HD405</xm:sqref>
        </x14:dataValidation>
        <x14:dataValidation type="list" allowBlank="1" showInputMessage="1" showErrorMessage="1">
          <x14:formula1>
            <xm:f>IF($GD383="Mantém",$DM383,'BD - Operacional'!$F431:$J431)</xm:f>
          </x14:formula1>
          <xm:sqref>GM383</xm:sqref>
        </x14:dataValidation>
        <x14:dataValidation type="list" allowBlank="1" showInputMessage="1" showErrorMessage="1">
          <x14:formula1>
            <xm:f>IF($GD384="Mantém",$DM384,'BD - Operacional'!$F433:$J433)</xm:f>
          </x14:formula1>
          <xm:sqref>GM384:GM405</xm:sqref>
        </x14:dataValidation>
        <x14:dataValidation type="list" allowBlank="1" showInputMessage="1" showErrorMessage="1">
          <x14:formula1>
            <xm:f>IF($GD383="Mantém",$DN383,'BD - Operacional'!$F431:$J431)</xm:f>
          </x14:formula1>
          <xm:sqref>GN383</xm:sqref>
        </x14:dataValidation>
        <x14:dataValidation type="list" allowBlank="1" showInputMessage="1" showErrorMessage="1">
          <x14:formula1>
            <xm:f>IF($GD384="Mantém",$DN384,'BD - Operacional'!$F433:$J433)</xm:f>
          </x14:formula1>
          <xm:sqref>GN384:GN405</xm:sqref>
        </x14:dataValidation>
        <x14:dataValidation type="list" allowBlank="1" showInputMessage="1" showErrorMessage="1">
          <x14:formula1>
            <xm:f>IF($GD383="Mantém",$DL383,'BD - Operacional'!$F431:$J431)</xm:f>
          </x14:formula1>
          <xm:sqref>GL383</xm:sqref>
        </x14:dataValidation>
        <x14:dataValidation type="list" allowBlank="1" showInputMessage="1" showErrorMessage="1">
          <x14:formula1>
            <xm:f>IF($GD384="Mantém",$DL384,'BD - Operacional'!$F433:$J433)</xm:f>
          </x14:formula1>
          <xm:sqref>GL384:GL405</xm:sqref>
        </x14:dataValidation>
        <x14:dataValidation type="list" allowBlank="1" showInputMessage="1" showErrorMessage="1">
          <x14:formula1>
            <xm:f>IF($GD380="Mantém",$EQ380,'BD - Operacional'!$F426:$J426)</xm:f>
          </x14:formula1>
          <xm:sqref>HS380:HS382</xm:sqref>
        </x14:dataValidation>
        <x14:dataValidation type="list" allowBlank="1" showInputMessage="1" showErrorMessage="1">
          <x14:formula1>
            <xm:f>IF($GD380="Mantém",$ER380,'BD - Operacional'!$F426:$J426)</xm:f>
          </x14:formula1>
          <xm:sqref>HT380:HT382</xm:sqref>
        </x14:dataValidation>
        <x14:dataValidation type="list" allowBlank="1" showInputMessage="1" showErrorMessage="1">
          <x14:formula1>
            <xm:f>IF($GD380="Mantém",$ES380,'BD - Operacional'!$F426:$J426)</xm:f>
          </x14:formula1>
          <xm:sqref>HU380:HU382</xm:sqref>
        </x14:dataValidation>
        <x14:dataValidation type="list" allowBlank="1" showInputMessage="1" showErrorMessage="1">
          <x14:formula1>
            <xm:f>IF($GD380="Mantém",$EI380,'BD - Operacional'!$F426:$J426)</xm:f>
          </x14:formula1>
          <xm:sqref>HJ380:HJ382</xm:sqref>
        </x14:dataValidation>
        <x14:dataValidation type="list" allowBlank="1" showInputMessage="1" showErrorMessage="1">
          <x14:formula1>
            <xm:f>IF($GD380="Mantém",$EJ380,'BD - Operacional'!$F426:$J426)</xm:f>
          </x14:formula1>
          <xm:sqref>HK380:HK382</xm:sqref>
        </x14:dataValidation>
        <x14:dataValidation type="list" allowBlank="1" showInputMessage="1" showErrorMessage="1">
          <x14:formula1>
            <xm:f>IF($GD380="Mantém",$EK380,'BD - Operacional'!$F426:$J426)</xm:f>
          </x14:formula1>
          <xm:sqref>HL380:HL382</xm:sqref>
        </x14:dataValidation>
        <x14:dataValidation type="list" allowBlank="1" showInputMessage="1" showErrorMessage="1">
          <x14:formula1>
            <xm:f>IF($GD380="Mantém",$EB380,'BD - Operacional'!$F426:$J426)</xm:f>
          </x14:formula1>
          <xm:sqref>HB380:HB382</xm:sqref>
        </x14:dataValidation>
        <x14:dataValidation type="list" allowBlank="1" showInputMessage="1" showErrorMessage="1">
          <x14:formula1>
            <xm:f>IF($GD380="Mantém",$EC380,'BD - Operacional'!$F426:$J426)</xm:f>
          </x14:formula1>
          <xm:sqref>HC380:HC382</xm:sqref>
        </x14:dataValidation>
        <x14:dataValidation type="list" allowBlank="1" showInputMessage="1" showErrorMessage="1">
          <x14:formula1>
            <xm:f>IF($GD380="Mantém",$ED380,'BD - Operacional'!$F426:$J426)</xm:f>
          </x14:formula1>
          <xm:sqref>HD380:HD382</xm:sqref>
        </x14:dataValidation>
        <x14:dataValidation type="list" allowBlank="1" showInputMessage="1" showErrorMessage="1">
          <x14:formula1>
            <xm:f>IF($GD380="Mantém",$DM380,'BD - Operacional'!$F426:$J426)</xm:f>
          </x14:formula1>
          <xm:sqref>GM380:GM382</xm:sqref>
        </x14:dataValidation>
        <x14:dataValidation type="list" allowBlank="1" showInputMessage="1" showErrorMessage="1">
          <x14:formula1>
            <xm:f>IF($GD380="Mantém",$DN380,'BD - Operacional'!$F426:$J426)</xm:f>
          </x14:formula1>
          <xm:sqref>GN380:GN382</xm:sqref>
        </x14:dataValidation>
        <x14:dataValidation type="list" allowBlank="1" showInputMessage="1" showErrorMessage="1">
          <x14:formula1>
            <xm:f>IF($GD380="Mantém",$DL380,'BD - Operacional'!$F426:$J426)</xm:f>
          </x14:formula1>
          <xm:sqref>GL380:GL382</xm:sqref>
        </x14:dataValidation>
        <x14:dataValidation type="list" allowBlank="1" showInputMessage="1" showErrorMessage="1">
          <x14:formula1>
            <xm:f>'BD - Operacional'!$F499:$J499</xm:f>
          </x14:formula1>
          <xm:sqref>EQ447:ES448</xm:sqref>
        </x14:dataValidation>
        <x14:dataValidation type="list" allowBlank="1" showInputMessage="1" showErrorMessage="1">
          <x14:formula1>
            <xm:f>'BD - Operacional'!$F499:$J499</xm:f>
          </x14:formula1>
          <xm:sqref>EI447:EK448</xm:sqref>
        </x14:dataValidation>
        <x14:dataValidation type="list" allowBlank="1" showInputMessage="1" showErrorMessage="1">
          <x14:formula1>
            <xm:f>'BD - Operacional'!$F499:$J499</xm:f>
          </x14:formula1>
          <xm:sqref>CP447:CR448</xm:sqref>
        </x14:dataValidation>
        <x14:dataValidation type="list" allowBlank="1" showInputMessage="1" showErrorMessage="1">
          <x14:formula1>
            <xm:f>'BD - Operacional'!$F499:$J499</xm:f>
          </x14:formula1>
          <xm:sqref>EB447:ED448</xm:sqref>
        </x14:dataValidation>
        <x14:dataValidation type="list" allowBlank="1" showInputMessage="1" showErrorMessage="1">
          <x14:formula1>
            <xm:f>'BD - Operacional'!$F502:$J502</xm:f>
          </x14:formula1>
          <xm:sqref>EQ449:ES454</xm:sqref>
        </x14:dataValidation>
        <x14:dataValidation type="list" allowBlank="1" showInputMessage="1" showErrorMessage="1">
          <x14:formula1>
            <xm:f>'BD - Operacional'!$F502:$J502</xm:f>
          </x14:formula1>
          <xm:sqref>EI449:EK454</xm:sqref>
        </x14:dataValidation>
        <x14:dataValidation type="list" allowBlank="1" showInputMessage="1" showErrorMessage="1">
          <x14:formula1>
            <xm:f>'BD - Operacional'!$F502:$J502</xm:f>
          </x14:formula1>
          <xm:sqref>CP449:CR454</xm:sqref>
        </x14:dataValidation>
        <x14:dataValidation type="list" allowBlank="1" showInputMessage="1" showErrorMessage="1">
          <x14:formula1>
            <xm:f>'BD - Operacional'!$F502:$J502</xm:f>
          </x14:formula1>
          <xm:sqref>EB449:ED454</xm:sqref>
        </x14:dataValidation>
        <x14:dataValidation type="list" allowBlank="1" showInputMessage="1" showErrorMessage="1">
          <x14:formula1>
            <xm:f>IF($DH447="Mantém",$CP447,'BD - Operacional'!$F499:$J499)</xm:f>
          </x14:formula1>
          <xm:sqref>DL447:DL448</xm:sqref>
        </x14:dataValidation>
        <x14:dataValidation type="list" allowBlank="1" showInputMessage="1" showErrorMessage="1">
          <x14:formula1>
            <xm:f>IF($DH449="Mantém",$CP449,'BD - Operacional'!$F502:$J502)</xm:f>
          </x14:formula1>
          <xm:sqref>DL449:DL454</xm:sqref>
        </x14:dataValidation>
        <x14:dataValidation type="list" allowBlank="1" showInputMessage="1" showErrorMessage="1">
          <x14:formula1>
            <xm:f>IF($DH447="Mantém",$CQ447,'BD - Operacional'!$F499:$J499)</xm:f>
          </x14:formula1>
          <xm:sqref>DM447:DM448</xm:sqref>
        </x14:dataValidation>
        <x14:dataValidation type="list" allowBlank="1" showInputMessage="1" showErrorMessage="1">
          <x14:formula1>
            <xm:f>IF($DH449="Mantém",$CQ449,'BD - Operacional'!$F502:$J502)</xm:f>
          </x14:formula1>
          <xm:sqref>DM449:DM454</xm:sqref>
        </x14:dataValidation>
        <x14:dataValidation type="list" allowBlank="1" showInputMessage="1" showErrorMessage="1">
          <x14:formula1>
            <xm:f>IF($DH447="Mantém",$CR447,'BD - Operacional'!$F499:$J499)</xm:f>
          </x14:formula1>
          <xm:sqref>DN447:DN448</xm:sqref>
        </x14:dataValidation>
        <x14:dataValidation type="list" allowBlank="1" showInputMessage="1" showErrorMessage="1">
          <x14:formula1>
            <xm:f>IF($DH449="Mantém",$CR449,'BD - Operacional'!$F502:$J502)</xm:f>
          </x14:formula1>
          <xm:sqref>DN449:DN454</xm:sqref>
        </x14:dataValidation>
        <x14:dataValidation type="list" allowBlank="1" showInputMessage="1" showErrorMessage="1">
          <x14:formula1>
            <xm:f>'BD - Operacional'!$F456:$J456</xm:f>
          </x14:formula1>
          <xm:sqref>EQ406:ES412</xm:sqref>
        </x14:dataValidation>
        <x14:dataValidation type="list" allowBlank="1" showInputMessage="1" showErrorMessage="1">
          <x14:formula1>
            <xm:f>'BD - Operacional'!$F456:$J456</xm:f>
          </x14:formula1>
          <xm:sqref>EI406:EK412</xm:sqref>
        </x14:dataValidation>
        <x14:dataValidation type="list" allowBlank="1" showInputMessage="1" showErrorMessage="1">
          <x14:formula1>
            <xm:f>'BD - Operacional'!$F456:$J456</xm:f>
          </x14:formula1>
          <xm:sqref>CP406:CR412</xm:sqref>
        </x14:dataValidation>
        <x14:dataValidation type="list" allowBlank="1" showInputMessage="1" showErrorMessage="1">
          <x14:formula1>
            <xm:f>'BD - Operacional'!$F456:$J456</xm:f>
          </x14:formula1>
          <xm:sqref>EB406:ED412</xm:sqref>
        </x14:dataValidation>
        <x14:dataValidation type="list" allowBlank="1" showInputMessage="1" showErrorMessage="1">
          <x14:formula1>
            <xm:f>'BD - Operacional'!$F464:$J464</xm:f>
          </x14:formula1>
          <xm:sqref>EQ413:ES446</xm:sqref>
        </x14:dataValidation>
        <x14:dataValidation type="list" allowBlank="1" showInputMessage="1" showErrorMessage="1">
          <x14:formula1>
            <xm:f>'BD - Operacional'!$F464:$J464</xm:f>
          </x14:formula1>
          <xm:sqref>EI413:EK446</xm:sqref>
        </x14:dataValidation>
        <x14:dataValidation type="list" allowBlank="1" showInputMessage="1" showErrorMessage="1">
          <x14:formula1>
            <xm:f>'BD - Operacional'!$F464:$J464</xm:f>
          </x14:formula1>
          <xm:sqref>CP413:CR446</xm:sqref>
        </x14:dataValidation>
        <x14:dataValidation type="list" allowBlank="1" showInputMessage="1" showErrorMessage="1">
          <x14:formula1>
            <xm:f>'BD - Operacional'!$F464:$J464</xm:f>
          </x14:formula1>
          <xm:sqref>EB413:ED446</xm:sqref>
        </x14:dataValidation>
        <x14:dataValidation type="list" allowBlank="1" showInputMessage="1" showErrorMessage="1">
          <x14:formula1>
            <xm:f>IF($DH406="Mantém",$CP406,'BD - Operacional'!$F456:$J456)</xm:f>
          </x14:formula1>
          <xm:sqref>DL406:DL412</xm:sqref>
        </x14:dataValidation>
        <x14:dataValidation type="list" allowBlank="1" showInputMessage="1" showErrorMessage="1">
          <x14:formula1>
            <xm:f>IF($DH413="Mantém",$CP413,'BD - Operacional'!$F464:$J464)</xm:f>
          </x14:formula1>
          <xm:sqref>DL413:DL446</xm:sqref>
        </x14:dataValidation>
        <x14:dataValidation type="list" allowBlank="1" showInputMessage="1" showErrorMessage="1">
          <x14:formula1>
            <xm:f>IF($DH406="Mantém",$CQ406,'BD - Operacional'!$F456:$J456)</xm:f>
          </x14:formula1>
          <xm:sqref>DM406:DM412</xm:sqref>
        </x14:dataValidation>
        <x14:dataValidation type="list" allowBlank="1" showInputMessage="1" showErrorMessage="1">
          <x14:formula1>
            <xm:f>IF($DH413="Mantém",$CQ413,'BD - Operacional'!$F464:$J464)</xm:f>
          </x14:formula1>
          <xm:sqref>DM413:DM446</xm:sqref>
        </x14:dataValidation>
        <x14:dataValidation type="list" allowBlank="1" showInputMessage="1" showErrorMessage="1">
          <x14:formula1>
            <xm:f>IF($DH406="Mantém",$CR406,'BD - Operacional'!$F456:$J456)</xm:f>
          </x14:formula1>
          <xm:sqref>DN406:DN412</xm:sqref>
        </x14:dataValidation>
        <x14:dataValidation type="list" allowBlank="1" showInputMessage="1" showErrorMessage="1">
          <x14:formula1>
            <xm:f>IF($DH413="Mantém",$CR413,'BD - Operacional'!$F464:$J464)</xm:f>
          </x14:formula1>
          <xm:sqref>DN413:DN446</xm:sqref>
        </x14:dataValidation>
        <x14:dataValidation type="list" allowBlank="1" showInputMessage="1" showErrorMessage="1">
          <x14:formula1>
            <xm:f>'BD - Operacional'!$F431:$J431</xm:f>
          </x14:formula1>
          <xm:sqref>EQ383:ES383</xm:sqref>
        </x14:dataValidation>
        <x14:dataValidation type="list" allowBlank="1" showInputMessage="1" showErrorMessage="1">
          <x14:formula1>
            <xm:f>'BD - Operacional'!$F431:$J431</xm:f>
          </x14:formula1>
          <xm:sqref>EI383:EK383</xm:sqref>
        </x14:dataValidation>
        <x14:dataValidation type="list" allowBlank="1" showInputMessage="1" showErrorMessage="1">
          <x14:formula1>
            <xm:f>'BD - Operacional'!$F431:$J431</xm:f>
          </x14:formula1>
          <xm:sqref>CP383:CR383</xm:sqref>
        </x14:dataValidation>
        <x14:dataValidation type="list" allowBlank="1" showInputMessage="1" showErrorMessage="1">
          <x14:formula1>
            <xm:f>'BD - Operacional'!$F431:$J431</xm:f>
          </x14:formula1>
          <xm:sqref>EB383:ED383</xm:sqref>
        </x14:dataValidation>
        <x14:dataValidation type="list" allowBlank="1" showInputMessage="1" showErrorMessage="1">
          <x14:formula1>
            <xm:f>'BD - Operacional'!$F433:$J433</xm:f>
          </x14:formula1>
          <xm:sqref>EQ384:ES405</xm:sqref>
        </x14:dataValidation>
        <x14:dataValidation type="list" allowBlank="1" showInputMessage="1" showErrorMessage="1">
          <x14:formula1>
            <xm:f>'BD - Operacional'!$F433:$J433</xm:f>
          </x14:formula1>
          <xm:sqref>EI384:EK405</xm:sqref>
        </x14:dataValidation>
        <x14:dataValidation type="list" allowBlank="1" showInputMessage="1" showErrorMessage="1">
          <x14:formula1>
            <xm:f>'BD - Operacional'!$F433:$J433</xm:f>
          </x14:formula1>
          <xm:sqref>CP384:CR405</xm:sqref>
        </x14:dataValidation>
        <x14:dataValidation type="list" allowBlank="1" showInputMessage="1" showErrorMessage="1">
          <x14:formula1>
            <xm:f>'BD - Operacional'!$F433:$J433</xm:f>
          </x14:formula1>
          <xm:sqref>EB384:ED405</xm:sqref>
        </x14:dataValidation>
        <x14:dataValidation type="list" allowBlank="1" showInputMessage="1" showErrorMessage="1">
          <x14:formula1>
            <xm:f>IF($DH383="Mantém",$CP383,'BD - Operacional'!$F431:$J431)</xm:f>
          </x14:formula1>
          <xm:sqref>DL383</xm:sqref>
        </x14:dataValidation>
        <x14:dataValidation type="list" allowBlank="1" showInputMessage="1" showErrorMessage="1">
          <x14:formula1>
            <xm:f>IF($DH384="Mantém",$CP384,'BD - Operacional'!$F433:$J433)</xm:f>
          </x14:formula1>
          <xm:sqref>DL384:DL405</xm:sqref>
        </x14:dataValidation>
        <x14:dataValidation type="list" allowBlank="1" showInputMessage="1" showErrorMessage="1">
          <x14:formula1>
            <xm:f>IF($DH383="Mantém",$CQ383,'BD - Operacional'!$F431:$J431)</xm:f>
          </x14:formula1>
          <xm:sqref>DM383</xm:sqref>
        </x14:dataValidation>
        <x14:dataValidation type="list" allowBlank="1" showInputMessage="1" showErrorMessage="1">
          <x14:formula1>
            <xm:f>IF($DH384="Mantém",$CQ384,'BD - Operacional'!$F433:$J433)</xm:f>
          </x14:formula1>
          <xm:sqref>DM384:DM405</xm:sqref>
        </x14:dataValidation>
        <x14:dataValidation type="list" allowBlank="1" showInputMessage="1" showErrorMessage="1">
          <x14:formula1>
            <xm:f>IF($DH383="Mantém",$CR383,'BD - Operacional'!$F431:$J431)</xm:f>
          </x14:formula1>
          <xm:sqref>DN383</xm:sqref>
        </x14:dataValidation>
        <x14:dataValidation type="list" allowBlank="1" showInputMessage="1" showErrorMessage="1">
          <x14:formula1>
            <xm:f>IF($DH384="Mantém",$CR384,'BD - Operacional'!$F433:$J433)</xm:f>
          </x14:formula1>
          <xm:sqref>DN384:DN405</xm:sqref>
        </x14:dataValidation>
        <x14:dataValidation type="list" allowBlank="1" showInputMessage="1" showErrorMessage="1">
          <x14:formula1>
            <xm:f>'BD - Operacional'!$F426:$J426</xm:f>
          </x14:formula1>
          <xm:sqref>EQ380:ES382</xm:sqref>
        </x14:dataValidation>
        <x14:dataValidation type="list" allowBlank="1" showInputMessage="1" showErrorMessage="1">
          <x14:formula1>
            <xm:f>'BD - Operacional'!$F426:$J426</xm:f>
          </x14:formula1>
          <xm:sqref>EI380:EK382</xm:sqref>
        </x14:dataValidation>
        <x14:dataValidation type="list" allowBlank="1" showInputMessage="1" showErrorMessage="1">
          <x14:formula1>
            <xm:f>'BD - Operacional'!$F426:$J426</xm:f>
          </x14:formula1>
          <xm:sqref>CP380:CR382</xm:sqref>
        </x14:dataValidation>
        <x14:dataValidation type="list" allowBlank="1" showInputMessage="1" showErrorMessage="1">
          <x14:formula1>
            <xm:f>'BD - Operacional'!$F426:$J426</xm:f>
          </x14:formula1>
          <xm:sqref>EB380:ED382</xm:sqref>
        </x14:dataValidation>
        <x14:dataValidation type="list" allowBlank="1" showInputMessage="1" showErrorMessage="1">
          <x14:formula1>
            <xm:f>IF($DH380="Mantém",$CP380,'BD - Operacional'!$F426:$J426)</xm:f>
          </x14:formula1>
          <xm:sqref>DL380:DL382</xm:sqref>
        </x14:dataValidation>
        <x14:dataValidation type="list" allowBlank="1" showInputMessage="1" showErrorMessage="1">
          <x14:formula1>
            <xm:f>IF($DH380="Mantém",$CQ380,'BD - Operacional'!$F426:$J426)</xm:f>
          </x14:formula1>
          <xm:sqref>DM380:DM382</xm:sqref>
        </x14:dataValidation>
        <x14:dataValidation type="list" allowBlank="1" showInputMessage="1" showErrorMessage="1">
          <x14:formula1>
            <xm:f>IF($DH380="Mantém",$CR380,'BD - Operacional'!$F426:$J426)</xm:f>
          </x14:formula1>
          <xm:sqref>DN380:DN382</xm:sqref>
        </x14:dataValidation>
        <x14:dataValidation type="list" allowBlank="1" showInputMessage="1" showErrorMessage="1">
          <x14:formula1>
            <xm:f>'BD - Operacional'!$A415:$J415</xm:f>
          </x14:formula1>
          <xm:sqref>GG371:GH371</xm:sqref>
        </x14:dataValidation>
        <x14:dataValidation type="list" allowBlank="1" showInputMessage="1" showErrorMessage="1">
          <x14:formula1>
            <xm:f>'BD - Operacional'!$A415:$J415</xm:f>
          </x14:formula1>
          <xm:sqref>DF371:DG371</xm:sqref>
        </x14:dataValidation>
        <x14:dataValidation type="list" allowBlank="1" showInputMessage="1" showErrorMessage="1">
          <x14:formula1>
            <xm:f>'BD - Operacional'!$A415:$J415</xm:f>
          </x14:formula1>
          <xm:sqref>FL371</xm:sqref>
        </x14:dataValidation>
        <x14:dataValidation type="list" allowBlank="1" showInputMessage="1" showErrorMessage="1">
          <x14:formula1>
            <xm:f>'BD - Operacional'!$A415:$J415</xm:f>
          </x14:formula1>
          <xm:sqref>FP371</xm:sqref>
        </x14:dataValidation>
        <x14:dataValidation type="list" allowBlank="1" showInputMessage="1" showErrorMessage="1">
          <x14:formula1>
            <xm:f>'BD - Operacional'!$A415:$J415</xm:f>
          </x14:formula1>
          <xm:sqref>FH371</xm:sqref>
        </x14:dataValidation>
        <x14:dataValidation type="list" allowBlank="1" showInputMessage="1" showErrorMessage="1">
          <x14:formula1>
            <xm:f>'BD - Operacional'!$A415:$J415</xm:f>
          </x14:formula1>
          <xm:sqref>FD371</xm:sqref>
        </x14:dataValidation>
        <x14:dataValidation type="list" allowBlank="1" showInputMessage="1" showErrorMessage="1">
          <x14:formula1>
            <xm:f>'BD - Operacional'!$A415:$J415</xm:f>
          </x14:formula1>
          <xm:sqref>EZ371</xm:sqref>
        </x14:dataValidation>
        <x14:dataValidation type="list" allowBlank="1" showInputMessage="1" showErrorMessage="1">
          <x14:formula1>
            <xm:f>'BD - Operacional'!$A415:$J415</xm:f>
          </x14:formula1>
          <xm:sqref>EX371</xm:sqref>
        </x14:dataValidation>
        <x14:dataValidation type="list" allowBlank="1" showInputMessage="1" showErrorMessage="1">
          <x14:formula1>
            <xm:f>'BD - Operacional'!$A415:$J415</xm:f>
          </x14:formula1>
          <xm:sqref>FB371</xm:sqref>
        </x14:dataValidation>
        <x14:dataValidation type="list" allowBlank="1" showInputMessage="1" showErrorMessage="1">
          <x14:formula1>
            <xm:f>'BD - Operacional'!$A415:$J415</xm:f>
          </x14:formula1>
          <xm:sqref>FF371</xm:sqref>
        </x14:dataValidation>
        <x14:dataValidation type="list" allowBlank="1" showInputMessage="1" showErrorMessage="1">
          <x14:formula1>
            <xm:f>'BD - Operacional'!$A415:$J415</xm:f>
          </x14:formula1>
          <xm:sqref>FJ371</xm:sqref>
        </x14:dataValidation>
        <x14:dataValidation type="list" allowBlank="1" showInputMessage="1" showErrorMessage="1">
          <x14:formula1>
            <xm:f>'BD - Operacional'!$A415:$J415</xm:f>
          </x14:formula1>
          <xm:sqref>FN371</xm:sqref>
        </x14:dataValidation>
        <x14:dataValidation type="list" allowBlank="1" showInputMessage="1" showErrorMessage="1">
          <x14:formula1>
            <xm:f>'BD - Operacional'!$A417:$J417</xm:f>
          </x14:formula1>
          <xm:sqref>GG372:GH379</xm:sqref>
        </x14:dataValidation>
        <x14:dataValidation type="list" allowBlank="1" showInputMessage="1" showErrorMessage="1">
          <x14:formula1>
            <xm:f>'BD - Operacional'!$A417:$J417</xm:f>
          </x14:formula1>
          <xm:sqref>DF372:DG379</xm:sqref>
        </x14:dataValidation>
        <x14:dataValidation type="list" allowBlank="1" showInputMessage="1" showErrorMessage="1">
          <x14:formula1>
            <xm:f>'BD - Operacional'!$A417:$J417</xm:f>
          </x14:formula1>
          <xm:sqref>FL372:FL379</xm:sqref>
        </x14:dataValidation>
        <x14:dataValidation type="list" allowBlank="1" showInputMessage="1" showErrorMessage="1">
          <x14:formula1>
            <xm:f>'BD - Operacional'!$A417:$J417</xm:f>
          </x14:formula1>
          <xm:sqref>FP372:FP379</xm:sqref>
        </x14:dataValidation>
        <x14:dataValidation type="list" allowBlank="1" showInputMessage="1" showErrorMessage="1">
          <x14:formula1>
            <xm:f>'BD - Operacional'!$A417:$J417</xm:f>
          </x14:formula1>
          <xm:sqref>FH372:FH379</xm:sqref>
        </x14:dataValidation>
        <x14:dataValidation type="list" allowBlank="1" showInputMessage="1" showErrorMessage="1">
          <x14:formula1>
            <xm:f>'BD - Operacional'!$A417:$J417</xm:f>
          </x14:formula1>
          <xm:sqref>FD372:FD379</xm:sqref>
        </x14:dataValidation>
        <x14:dataValidation type="list" allowBlank="1" showInputMessage="1" showErrorMessage="1">
          <x14:formula1>
            <xm:f>'BD - Operacional'!$A417:$J417</xm:f>
          </x14:formula1>
          <xm:sqref>EZ372:EZ379</xm:sqref>
        </x14:dataValidation>
        <x14:dataValidation type="list" allowBlank="1" showInputMessage="1" showErrorMessage="1">
          <x14:formula1>
            <xm:f>'BD - Operacional'!$A417:$J417</xm:f>
          </x14:formula1>
          <xm:sqref>EX372:EX379</xm:sqref>
        </x14:dataValidation>
        <x14:dataValidation type="list" allowBlank="1" showInputMessage="1" showErrorMessage="1">
          <x14:formula1>
            <xm:f>'BD - Operacional'!$A417:$J417</xm:f>
          </x14:formula1>
          <xm:sqref>FB372:FB379</xm:sqref>
        </x14:dataValidation>
        <x14:dataValidation type="list" allowBlank="1" showInputMessage="1" showErrorMessage="1">
          <x14:formula1>
            <xm:f>'BD - Operacional'!$A417:$J417</xm:f>
          </x14:formula1>
          <xm:sqref>FF372:FF379</xm:sqref>
        </x14:dataValidation>
        <x14:dataValidation type="list" allowBlank="1" showInputMessage="1" showErrorMessage="1">
          <x14:formula1>
            <xm:f>'BD - Operacional'!$A417:$J417</xm:f>
          </x14:formula1>
          <xm:sqref>FJ372:FJ379</xm:sqref>
        </x14:dataValidation>
        <x14:dataValidation type="list" allowBlank="1" showInputMessage="1" showErrorMessage="1">
          <x14:formula1>
            <xm:f>'BD - Operacional'!$A417:$J417</xm:f>
          </x14:formula1>
          <xm:sqref>FN372:FN379</xm:sqref>
        </x14:dataValidation>
        <x14:dataValidation type="list" allowBlank="1" showInputMessage="1" showErrorMessage="1">
          <x14:formula1>
            <xm:f>IF($GD371="Mantém",$EQ371,'BD - Operacional'!$F415:$J415)</xm:f>
          </x14:formula1>
          <xm:sqref>HS371</xm:sqref>
        </x14:dataValidation>
        <x14:dataValidation type="list" allowBlank="1" showInputMessage="1" showErrorMessage="1">
          <x14:formula1>
            <xm:f>IF($GD372="Mantém",$EQ372,'BD - Operacional'!$F417:$J417)</xm:f>
          </x14:formula1>
          <xm:sqref>HS372:HS379</xm:sqref>
        </x14:dataValidation>
        <x14:dataValidation type="list" allowBlank="1" showInputMessage="1" showErrorMessage="1">
          <x14:formula1>
            <xm:f>IF($GD371="Mantém",$ER371,'BD - Operacional'!$F415:$J415)</xm:f>
          </x14:formula1>
          <xm:sqref>HT371</xm:sqref>
        </x14:dataValidation>
        <x14:dataValidation type="list" allowBlank="1" showInputMessage="1" showErrorMessage="1">
          <x14:formula1>
            <xm:f>IF($GD372="Mantém",$ER372,'BD - Operacional'!$F417:$J417)</xm:f>
          </x14:formula1>
          <xm:sqref>HT372:HT379</xm:sqref>
        </x14:dataValidation>
        <x14:dataValidation type="list" allowBlank="1" showInputMessage="1" showErrorMessage="1">
          <x14:formula1>
            <xm:f>IF($GD371="Mantém",$ES371,'BD - Operacional'!$F415:$J415)</xm:f>
          </x14:formula1>
          <xm:sqref>HU371</xm:sqref>
        </x14:dataValidation>
        <x14:dataValidation type="list" allowBlank="1" showInputMessage="1" showErrorMessage="1">
          <x14:formula1>
            <xm:f>IF($GD372="Mantém",$ES372,'BD - Operacional'!$F417:$J417)</xm:f>
          </x14:formula1>
          <xm:sqref>HU372:HU379</xm:sqref>
        </x14:dataValidation>
        <x14:dataValidation type="list" allowBlank="1" showInputMessage="1" showErrorMessage="1">
          <x14:formula1>
            <xm:f>IF($GD371="Mantém",$EI371,'BD - Operacional'!$F415:$J415)</xm:f>
          </x14:formula1>
          <xm:sqref>HJ371</xm:sqref>
        </x14:dataValidation>
        <x14:dataValidation type="list" allowBlank="1" showInputMessage="1" showErrorMessage="1">
          <x14:formula1>
            <xm:f>IF($GD372="Mantém",$EI372,'BD - Operacional'!$F417:$J417)</xm:f>
          </x14:formula1>
          <xm:sqref>HJ372:HJ379</xm:sqref>
        </x14:dataValidation>
        <x14:dataValidation type="list" allowBlank="1" showInputMessage="1" showErrorMessage="1">
          <x14:formula1>
            <xm:f>IF($GD371="Mantém",$EJ371,'BD - Operacional'!$F415:$J415)</xm:f>
          </x14:formula1>
          <xm:sqref>HK371</xm:sqref>
        </x14:dataValidation>
        <x14:dataValidation type="list" allowBlank="1" showInputMessage="1" showErrorMessage="1">
          <x14:formula1>
            <xm:f>IF($GD372="Mantém",$EJ372,'BD - Operacional'!$F417:$J417)</xm:f>
          </x14:formula1>
          <xm:sqref>HK372:HK379</xm:sqref>
        </x14:dataValidation>
        <x14:dataValidation type="list" allowBlank="1" showInputMessage="1" showErrorMessage="1">
          <x14:formula1>
            <xm:f>IF($GD371="Mantém",$EK371,'BD - Operacional'!$F415:$J415)</xm:f>
          </x14:formula1>
          <xm:sqref>HL371</xm:sqref>
        </x14:dataValidation>
        <x14:dataValidation type="list" allowBlank="1" showInputMessage="1" showErrorMessage="1">
          <x14:formula1>
            <xm:f>IF($GD372="Mantém",$EK372,'BD - Operacional'!$F417:$J417)</xm:f>
          </x14:formula1>
          <xm:sqref>HL372:HL379</xm:sqref>
        </x14:dataValidation>
        <x14:dataValidation type="list" allowBlank="1" showInputMessage="1" showErrorMessage="1">
          <x14:formula1>
            <xm:f>IF($GD371="Mantém",$EB371,'BD - Operacional'!$F415:$J415)</xm:f>
          </x14:formula1>
          <xm:sqref>HB371</xm:sqref>
        </x14:dataValidation>
        <x14:dataValidation type="list" allowBlank="1" showInputMessage="1" showErrorMessage="1">
          <x14:formula1>
            <xm:f>IF($GD372="Mantém",$EB372,'BD - Operacional'!$F417:$J417)</xm:f>
          </x14:formula1>
          <xm:sqref>HB372:HB379</xm:sqref>
        </x14:dataValidation>
        <x14:dataValidation type="list" allowBlank="1" showInputMessage="1" showErrorMessage="1">
          <x14:formula1>
            <xm:f>IF($GD371="Mantém",$EC371,'BD - Operacional'!$F415:$J415)</xm:f>
          </x14:formula1>
          <xm:sqref>HC371</xm:sqref>
        </x14:dataValidation>
        <x14:dataValidation type="list" allowBlank="1" showInputMessage="1" showErrorMessage="1">
          <x14:formula1>
            <xm:f>IF($GD372="Mantém",$EC372,'BD - Operacional'!$F417:$J417)</xm:f>
          </x14:formula1>
          <xm:sqref>HC372:HC379</xm:sqref>
        </x14:dataValidation>
        <x14:dataValidation type="list" allowBlank="1" showInputMessage="1" showErrorMessage="1">
          <x14:formula1>
            <xm:f>IF($GD371="Mantém",$ED371,'BD - Operacional'!$F415:$J415)</xm:f>
          </x14:formula1>
          <xm:sqref>HD371</xm:sqref>
        </x14:dataValidation>
        <x14:dataValidation type="list" allowBlank="1" showInputMessage="1" showErrorMessage="1">
          <x14:formula1>
            <xm:f>IF($GD372="Mantém",$ED372,'BD - Operacional'!$F417:$J417)</xm:f>
          </x14:formula1>
          <xm:sqref>HD372:HD379</xm:sqref>
        </x14:dataValidation>
        <x14:dataValidation type="list" allowBlank="1" showInputMessage="1" showErrorMessage="1">
          <x14:formula1>
            <xm:f>IF($GD371="Mantém",$DM371,'BD - Operacional'!$F415:$J415)</xm:f>
          </x14:formula1>
          <xm:sqref>GM371</xm:sqref>
        </x14:dataValidation>
        <x14:dataValidation type="list" allowBlank="1" showInputMessage="1" showErrorMessage="1">
          <x14:formula1>
            <xm:f>IF($GD372="Mantém",$DM372,'BD - Operacional'!$F417:$J417)</xm:f>
          </x14:formula1>
          <xm:sqref>GM372:GM379</xm:sqref>
        </x14:dataValidation>
        <x14:dataValidation type="list" allowBlank="1" showInputMessage="1" showErrorMessage="1">
          <x14:formula1>
            <xm:f>IF($GD371="Mantém",$DN371,'BD - Operacional'!$F415:$J415)</xm:f>
          </x14:formula1>
          <xm:sqref>GN371</xm:sqref>
        </x14:dataValidation>
        <x14:dataValidation type="list" allowBlank="1" showInputMessage="1" showErrorMessage="1">
          <x14:formula1>
            <xm:f>IF($GD372="Mantém",$DN372,'BD - Operacional'!$F417:$J417)</xm:f>
          </x14:formula1>
          <xm:sqref>GN372:GN379</xm:sqref>
        </x14:dataValidation>
        <x14:dataValidation type="list" allowBlank="1" showInputMessage="1" showErrorMessage="1">
          <x14:formula1>
            <xm:f>IF($GD371="Mantém",$DL371,'BD - Operacional'!$F415:$J415)</xm:f>
          </x14:formula1>
          <xm:sqref>GL371</xm:sqref>
        </x14:dataValidation>
        <x14:dataValidation type="list" allowBlank="1" showInputMessage="1" showErrorMessage="1">
          <x14:formula1>
            <xm:f>IF($GD372="Mantém",$DL372,'BD - Operacional'!$F417:$J417)</xm:f>
          </x14:formula1>
          <xm:sqref>GL372:GL379</xm:sqref>
        </x14:dataValidation>
        <x14:dataValidation type="list" allowBlank="1" showInputMessage="1" showErrorMessage="1">
          <x14:formula1>
            <xm:f>'BD - Operacional'!$F415:$J415</xm:f>
          </x14:formula1>
          <xm:sqref>EQ371:ES371</xm:sqref>
        </x14:dataValidation>
        <x14:dataValidation type="list" allowBlank="1" showInputMessage="1" showErrorMessage="1">
          <x14:formula1>
            <xm:f>'BD - Operacional'!$F415:$J415</xm:f>
          </x14:formula1>
          <xm:sqref>EI371:EK371</xm:sqref>
        </x14:dataValidation>
        <x14:dataValidation type="list" allowBlank="1" showInputMessage="1" showErrorMessage="1">
          <x14:formula1>
            <xm:f>'BD - Operacional'!$F415:$J415</xm:f>
          </x14:formula1>
          <xm:sqref>CP371:CR371</xm:sqref>
        </x14:dataValidation>
        <x14:dataValidation type="list" allowBlank="1" showInputMessage="1" showErrorMessage="1">
          <x14:formula1>
            <xm:f>'BD - Operacional'!$F415:$J415</xm:f>
          </x14:formula1>
          <xm:sqref>EB371:ED371</xm:sqref>
        </x14:dataValidation>
        <x14:dataValidation type="list" allowBlank="1" showInputMessage="1" showErrorMessage="1">
          <x14:formula1>
            <xm:f>'BD - Operacional'!$F417:$J417</xm:f>
          </x14:formula1>
          <xm:sqref>EQ372:ES379</xm:sqref>
        </x14:dataValidation>
        <x14:dataValidation type="list" allowBlank="1" showInputMessage="1" showErrorMessage="1">
          <x14:formula1>
            <xm:f>'BD - Operacional'!$F417:$J417</xm:f>
          </x14:formula1>
          <xm:sqref>EI372:EK379</xm:sqref>
        </x14:dataValidation>
        <x14:dataValidation type="list" allowBlank="1" showInputMessage="1" showErrorMessage="1">
          <x14:formula1>
            <xm:f>'BD - Operacional'!$F417:$J417</xm:f>
          </x14:formula1>
          <xm:sqref>CP372:CR379</xm:sqref>
        </x14:dataValidation>
        <x14:dataValidation type="list" allowBlank="1" showInputMessage="1" showErrorMessage="1">
          <x14:formula1>
            <xm:f>'BD - Operacional'!$F417:$J417</xm:f>
          </x14:formula1>
          <xm:sqref>EB372:ED379</xm:sqref>
        </x14:dataValidation>
        <x14:dataValidation type="list" allowBlank="1" showInputMessage="1" showErrorMessage="1">
          <x14:formula1>
            <xm:f>IF($DH371="Mantém",$CP371,'BD - Operacional'!$F415:$J415)</xm:f>
          </x14:formula1>
          <xm:sqref>DL371</xm:sqref>
        </x14:dataValidation>
        <x14:dataValidation type="list" allowBlank="1" showInputMessage="1" showErrorMessage="1">
          <x14:formula1>
            <xm:f>IF($DH372="Mantém",$CP372,'BD - Operacional'!$F417:$J417)</xm:f>
          </x14:formula1>
          <xm:sqref>DL372:DL379</xm:sqref>
        </x14:dataValidation>
        <x14:dataValidation type="list" allowBlank="1" showInputMessage="1" showErrorMessage="1">
          <x14:formula1>
            <xm:f>IF($DH371="Mantém",$CQ371,'BD - Operacional'!$F415:$J415)</xm:f>
          </x14:formula1>
          <xm:sqref>DM371</xm:sqref>
        </x14:dataValidation>
        <x14:dataValidation type="list" allowBlank="1" showInputMessage="1" showErrorMessage="1">
          <x14:formula1>
            <xm:f>IF($DH372="Mantém",$CQ372,'BD - Operacional'!$F417:$J417)</xm:f>
          </x14:formula1>
          <xm:sqref>DM372:DM379</xm:sqref>
        </x14:dataValidation>
        <x14:dataValidation type="list" allowBlank="1" showInputMessage="1" showErrorMessage="1">
          <x14:formula1>
            <xm:f>IF($DH371="Mantém",$CR371,'BD - Operacional'!$F415:$J415)</xm:f>
          </x14:formula1>
          <xm:sqref>DN371</xm:sqref>
        </x14:dataValidation>
        <x14:dataValidation type="list" allowBlank="1" showInputMessage="1" showErrorMessage="1">
          <x14:formula1>
            <xm:f>IF($DH372="Mantém",$CR372,'BD - Operacional'!$F417:$J417)</xm:f>
          </x14:formula1>
          <xm:sqref>DN372:DN379</xm:sqref>
        </x14:dataValidation>
        <x14:dataValidation type="list" allowBlank="1" showInputMessage="1" showErrorMessage="1">
          <x14:formula1>
            <xm:f>'BD - Operacional'!$A392:$J392</xm:f>
          </x14:formula1>
          <xm:sqref>GG351:GH368</xm:sqref>
        </x14:dataValidation>
        <x14:dataValidation type="list" allowBlank="1" showInputMessage="1" showErrorMessage="1">
          <x14:formula1>
            <xm:f>'BD - Operacional'!$A392:$J392</xm:f>
          </x14:formula1>
          <xm:sqref>DF351:DG368</xm:sqref>
        </x14:dataValidation>
        <x14:dataValidation type="list" allowBlank="1" showInputMessage="1" showErrorMessage="1">
          <x14:formula1>
            <xm:f>'BD - Operacional'!$A392:$J392</xm:f>
          </x14:formula1>
          <xm:sqref>FL351:FL368</xm:sqref>
        </x14:dataValidation>
        <x14:dataValidation type="list" allowBlank="1" showInputMessage="1" showErrorMessage="1">
          <x14:formula1>
            <xm:f>'BD - Operacional'!$A392:$J392</xm:f>
          </x14:formula1>
          <xm:sqref>FP351:FP368</xm:sqref>
        </x14:dataValidation>
        <x14:dataValidation type="list" allowBlank="1" showInputMessage="1" showErrorMessage="1">
          <x14:formula1>
            <xm:f>'BD - Operacional'!$A392:$J392</xm:f>
          </x14:formula1>
          <xm:sqref>FH351:FH368</xm:sqref>
        </x14:dataValidation>
        <x14:dataValidation type="list" allowBlank="1" showInputMessage="1" showErrorMessage="1">
          <x14:formula1>
            <xm:f>'BD - Operacional'!$A392:$J392</xm:f>
          </x14:formula1>
          <xm:sqref>FD351:FD368</xm:sqref>
        </x14:dataValidation>
        <x14:dataValidation type="list" allowBlank="1" showInputMessage="1" showErrorMessage="1">
          <x14:formula1>
            <xm:f>'BD - Operacional'!$A392:$J392</xm:f>
          </x14:formula1>
          <xm:sqref>EZ351:EZ368</xm:sqref>
        </x14:dataValidation>
        <x14:dataValidation type="list" allowBlank="1" showInputMessage="1" showErrorMessage="1">
          <x14:formula1>
            <xm:f>'BD - Operacional'!$A392:$J392</xm:f>
          </x14:formula1>
          <xm:sqref>EX351:EX368</xm:sqref>
        </x14:dataValidation>
        <x14:dataValidation type="list" allowBlank="1" showInputMessage="1" showErrorMessage="1">
          <x14:formula1>
            <xm:f>'BD - Operacional'!$A392:$J392</xm:f>
          </x14:formula1>
          <xm:sqref>FB351:FB368</xm:sqref>
        </x14:dataValidation>
        <x14:dataValidation type="list" allowBlank="1" showInputMessage="1" showErrorMessage="1">
          <x14:formula1>
            <xm:f>'BD - Operacional'!$A392:$J392</xm:f>
          </x14:formula1>
          <xm:sqref>FF351:FF368</xm:sqref>
        </x14:dataValidation>
        <x14:dataValidation type="list" allowBlank="1" showInputMessage="1" showErrorMessage="1">
          <x14:formula1>
            <xm:f>'BD - Operacional'!$A392:$J392</xm:f>
          </x14:formula1>
          <xm:sqref>FJ351:FJ368</xm:sqref>
        </x14:dataValidation>
        <x14:dataValidation type="list" allowBlank="1" showInputMessage="1" showErrorMessage="1">
          <x14:formula1>
            <xm:f>'BD - Operacional'!$A392:$J392</xm:f>
          </x14:formula1>
          <xm:sqref>FN351:FN368</xm:sqref>
        </x14:dataValidation>
        <x14:dataValidation type="list" allowBlank="1" showInputMessage="1" showErrorMessage="1">
          <x14:formula1>
            <xm:f>'BD - Operacional'!$A411:$J411</xm:f>
          </x14:formula1>
          <xm:sqref>GG369:GH370</xm:sqref>
        </x14:dataValidation>
        <x14:dataValidation type="list" allowBlank="1" showInputMessage="1" showErrorMessage="1">
          <x14:formula1>
            <xm:f>'BD - Operacional'!$A411:$J411</xm:f>
          </x14:formula1>
          <xm:sqref>DF369:DG370</xm:sqref>
        </x14:dataValidation>
        <x14:dataValidation type="list" allowBlank="1" showInputMessage="1" showErrorMessage="1">
          <x14:formula1>
            <xm:f>'BD - Operacional'!$A411:$J411</xm:f>
          </x14:formula1>
          <xm:sqref>FL369:FL370</xm:sqref>
        </x14:dataValidation>
        <x14:dataValidation type="list" allowBlank="1" showInputMessage="1" showErrorMessage="1">
          <x14:formula1>
            <xm:f>'BD - Operacional'!$A411:$J411</xm:f>
          </x14:formula1>
          <xm:sqref>FP369:FP370</xm:sqref>
        </x14:dataValidation>
        <x14:dataValidation type="list" allowBlank="1" showInputMessage="1" showErrorMessage="1">
          <x14:formula1>
            <xm:f>'BD - Operacional'!$A411:$J411</xm:f>
          </x14:formula1>
          <xm:sqref>FH369:FH370</xm:sqref>
        </x14:dataValidation>
        <x14:dataValidation type="list" allowBlank="1" showInputMessage="1" showErrorMessage="1">
          <x14:formula1>
            <xm:f>'BD - Operacional'!$A411:$J411</xm:f>
          </x14:formula1>
          <xm:sqref>FD369:FD370</xm:sqref>
        </x14:dataValidation>
        <x14:dataValidation type="list" allowBlank="1" showInputMessage="1" showErrorMessage="1">
          <x14:formula1>
            <xm:f>'BD - Operacional'!$A411:$J411</xm:f>
          </x14:formula1>
          <xm:sqref>EZ369:EZ370</xm:sqref>
        </x14:dataValidation>
        <x14:dataValidation type="list" allowBlank="1" showInputMessage="1" showErrorMessage="1">
          <x14:formula1>
            <xm:f>'BD - Operacional'!$A411:$J411</xm:f>
          </x14:formula1>
          <xm:sqref>EX369:EX370</xm:sqref>
        </x14:dataValidation>
        <x14:dataValidation type="list" allowBlank="1" showInputMessage="1" showErrorMessage="1">
          <x14:formula1>
            <xm:f>'BD - Operacional'!$A411:$J411</xm:f>
          </x14:formula1>
          <xm:sqref>FB369:FB370</xm:sqref>
        </x14:dataValidation>
        <x14:dataValidation type="list" allowBlank="1" showInputMessage="1" showErrorMessage="1">
          <x14:formula1>
            <xm:f>'BD - Operacional'!$A411:$J411</xm:f>
          </x14:formula1>
          <xm:sqref>FF369:FF370</xm:sqref>
        </x14:dataValidation>
        <x14:dataValidation type="list" allowBlank="1" showInputMessage="1" showErrorMessage="1">
          <x14:formula1>
            <xm:f>'BD - Operacional'!$A411:$J411</xm:f>
          </x14:formula1>
          <xm:sqref>FJ369:FJ370</xm:sqref>
        </x14:dataValidation>
        <x14:dataValidation type="list" allowBlank="1" showInputMessage="1" showErrorMessage="1">
          <x14:formula1>
            <xm:f>'BD - Operacional'!$A411:$J411</xm:f>
          </x14:formula1>
          <xm:sqref>FN369:FN370</xm:sqref>
        </x14:dataValidation>
        <x14:dataValidation type="list" allowBlank="1" showInputMessage="1" showErrorMessage="1">
          <x14:formula1>
            <xm:f>'BD - Operacional'!$A374:$J374</xm:f>
          </x14:formula1>
          <xm:sqref>GG334:GH350</xm:sqref>
        </x14:dataValidation>
        <x14:dataValidation type="list" allowBlank="1" showInputMessage="1" showErrorMessage="1">
          <x14:formula1>
            <xm:f>'BD - Operacional'!$A374:$J374</xm:f>
          </x14:formula1>
          <xm:sqref>DF334:DG350</xm:sqref>
        </x14:dataValidation>
        <x14:dataValidation type="list" allowBlank="1" showInputMessage="1" showErrorMessage="1">
          <x14:formula1>
            <xm:f>'BD - Operacional'!$A374:$J374</xm:f>
          </x14:formula1>
          <xm:sqref>FL334:FL350</xm:sqref>
        </x14:dataValidation>
        <x14:dataValidation type="list" allowBlank="1" showInputMessage="1" showErrorMessage="1">
          <x14:formula1>
            <xm:f>'BD - Operacional'!$A374:$J374</xm:f>
          </x14:formula1>
          <xm:sqref>FP334:FP350</xm:sqref>
        </x14:dataValidation>
        <x14:dataValidation type="list" allowBlank="1" showInputMessage="1" showErrorMessage="1">
          <x14:formula1>
            <xm:f>'BD - Operacional'!$A374:$J374</xm:f>
          </x14:formula1>
          <xm:sqref>FH334:FH350</xm:sqref>
        </x14:dataValidation>
        <x14:dataValidation type="list" allowBlank="1" showInputMessage="1" showErrorMessage="1">
          <x14:formula1>
            <xm:f>'BD - Operacional'!$A374:$J374</xm:f>
          </x14:formula1>
          <xm:sqref>FD334:FD350</xm:sqref>
        </x14:dataValidation>
        <x14:dataValidation type="list" allowBlank="1" showInputMessage="1" showErrorMessage="1">
          <x14:formula1>
            <xm:f>'BD - Operacional'!$A374:$J374</xm:f>
          </x14:formula1>
          <xm:sqref>EZ334:EZ350</xm:sqref>
        </x14:dataValidation>
        <x14:dataValidation type="list" allowBlank="1" showInputMessage="1" showErrorMessage="1">
          <x14:formula1>
            <xm:f>'BD - Operacional'!$A374:$J374</xm:f>
          </x14:formula1>
          <xm:sqref>EX334:EX350</xm:sqref>
        </x14:dataValidation>
        <x14:dataValidation type="list" allowBlank="1" showInputMessage="1" showErrorMessage="1">
          <x14:formula1>
            <xm:f>'BD - Operacional'!$A374:$J374</xm:f>
          </x14:formula1>
          <xm:sqref>FB334:FB350</xm:sqref>
        </x14:dataValidation>
        <x14:dataValidation type="list" allowBlank="1" showInputMessage="1" showErrorMessage="1">
          <x14:formula1>
            <xm:f>'BD - Operacional'!$A374:$J374</xm:f>
          </x14:formula1>
          <xm:sqref>FF334:FF350</xm:sqref>
        </x14:dataValidation>
        <x14:dataValidation type="list" allowBlank="1" showInputMessage="1" showErrorMessage="1">
          <x14:formula1>
            <xm:f>'BD - Operacional'!$A374:$J374</xm:f>
          </x14:formula1>
          <xm:sqref>FJ334:FJ350</xm:sqref>
        </x14:dataValidation>
        <x14:dataValidation type="list" allowBlank="1" showInputMessage="1" showErrorMessage="1">
          <x14:formula1>
            <xm:f>'BD - Operacional'!$A374:$J374</xm:f>
          </x14:formula1>
          <xm:sqref>FN334:FN350</xm:sqref>
        </x14:dataValidation>
        <x14:dataValidation type="list" allowBlank="1" showInputMessage="1" showErrorMessage="1">
          <x14:formula1>
            <xm:f>'BD - Operacional'!$A370:$J370</xm:f>
          </x14:formula1>
          <xm:sqref>GG332:GH333</xm:sqref>
        </x14:dataValidation>
        <x14:dataValidation type="list" allowBlank="1" showInputMessage="1" showErrorMessage="1">
          <x14:formula1>
            <xm:f>'BD - Operacional'!$A370:$J370</xm:f>
          </x14:formula1>
          <xm:sqref>DF332:DG333</xm:sqref>
        </x14:dataValidation>
        <x14:dataValidation type="list" allowBlank="1" showInputMessage="1" showErrorMessage="1">
          <x14:formula1>
            <xm:f>'BD - Operacional'!$A370:$J370</xm:f>
          </x14:formula1>
          <xm:sqref>FL332:FL333</xm:sqref>
        </x14:dataValidation>
        <x14:dataValidation type="list" allowBlank="1" showInputMessage="1" showErrorMessage="1">
          <x14:formula1>
            <xm:f>'BD - Operacional'!$A370:$J370</xm:f>
          </x14:formula1>
          <xm:sqref>FP332:FP333</xm:sqref>
        </x14:dataValidation>
        <x14:dataValidation type="list" allowBlank="1" showInputMessage="1" showErrorMessage="1">
          <x14:formula1>
            <xm:f>'BD - Operacional'!$A370:$J370</xm:f>
          </x14:formula1>
          <xm:sqref>FH332:FH333</xm:sqref>
        </x14:dataValidation>
        <x14:dataValidation type="list" allowBlank="1" showInputMessage="1" showErrorMessage="1">
          <x14:formula1>
            <xm:f>'BD - Operacional'!$A370:$J370</xm:f>
          </x14:formula1>
          <xm:sqref>FD332:FD333</xm:sqref>
        </x14:dataValidation>
        <x14:dataValidation type="list" allowBlank="1" showInputMessage="1" showErrorMessage="1">
          <x14:formula1>
            <xm:f>'BD - Operacional'!$A370:$J370</xm:f>
          </x14:formula1>
          <xm:sqref>EZ332:EZ333</xm:sqref>
        </x14:dataValidation>
        <x14:dataValidation type="list" allowBlank="1" showInputMessage="1" showErrorMessage="1">
          <x14:formula1>
            <xm:f>'BD - Operacional'!$A370:$J370</xm:f>
          </x14:formula1>
          <xm:sqref>EX332:EX333</xm:sqref>
        </x14:dataValidation>
        <x14:dataValidation type="list" allowBlank="1" showInputMessage="1" showErrorMessage="1">
          <x14:formula1>
            <xm:f>'BD - Operacional'!$A370:$J370</xm:f>
          </x14:formula1>
          <xm:sqref>FB332:FB333</xm:sqref>
        </x14:dataValidation>
        <x14:dataValidation type="list" allowBlank="1" showInputMessage="1" showErrorMessage="1">
          <x14:formula1>
            <xm:f>'BD - Operacional'!$A370:$J370</xm:f>
          </x14:formula1>
          <xm:sqref>FF332:FF333</xm:sqref>
        </x14:dataValidation>
        <x14:dataValidation type="list" allowBlank="1" showInputMessage="1" showErrorMessage="1">
          <x14:formula1>
            <xm:f>'BD - Operacional'!$A370:$J370</xm:f>
          </x14:formula1>
          <xm:sqref>FJ332:FJ333</xm:sqref>
        </x14:dataValidation>
        <x14:dataValidation type="list" allowBlank="1" showInputMessage="1" showErrorMessage="1">
          <x14:formula1>
            <xm:f>'BD - Operacional'!$A370:$J370</xm:f>
          </x14:formula1>
          <xm:sqref>FN332:FN333</xm:sqref>
        </x14:dataValidation>
        <x14:dataValidation type="list" allowBlank="1" showInputMessage="1" showErrorMessage="1">
          <x14:formula1>
            <xm:f>'BD - Operacional'!$A360:$J360</xm:f>
          </x14:formula1>
          <xm:sqref>GG323:GH331</xm:sqref>
        </x14:dataValidation>
        <x14:dataValidation type="list" allowBlank="1" showInputMessage="1" showErrorMessage="1">
          <x14:formula1>
            <xm:f>'BD - Operacional'!$A360:$J360</xm:f>
          </x14:formula1>
          <xm:sqref>DF323:DG331</xm:sqref>
        </x14:dataValidation>
        <x14:dataValidation type="list" allowBlank="1" showInputMessage="1" showErrorMessage="1">
          <x14:formula1>
            <xm:f>'BD - Operacional'!$A360:$J360</xm:f>
          </x14:formula1>
          <xm:sqref>FL323:FL331</xm:sqref>
        </x14:dataValidation>
        <x14:dataValidation type="list" allowBlank="1" showInputMessage="1" showErrorMessage="1">
          <x14:formula1>
            <xm:f>'BD - Operacional'!$A360:$J360</xm:f>
          </x14:formula1>
          <xm:sqref>FP323:FP331</xm:sqref>
        </x14:dataValidation>
        <x14:dataValidation type="list" allowBlank="1" showInputMessage="1" showErrorMessage="1">
          <x14:formula1>
            <xm:f>'BD - Operacional'!$A360:$J360</xm:f>
          </x14:formula1>
          <xm:sqref>FH323:FH331</xm:sqref>
        </x14:dataValidation>
        <x14:dataValidation type="list" allowBlank="1" showInputMessage="1" showErrorMessage="1">
          <x14:formula1>
            <xm:f>'BD - Operacional'!$A360:$J360</xm:f>
          </x14:formula1>
          <xm:sqref>FD323:FD331</xm:sqref>
        </x14:dataValidation>
        <x14:dataValidation type="list" allowBlank="1" showInputMessage="1" showErrorMessage="1">
          <x14:formula1>
            <xm:f>'BD - Operacional'!$A360:$J360</xm:f>
          </x14:formula1>
          <xm:sqref>EZ323:EZ331</xm:sqref>
        </x14:dataValidation>
        <x14:dataValidation type="list" allowBlank="1" showInputMessage="1" showErrorMessage="1">
          <x14:formula1>
            <xm:f>'BD - Operacional'!$A360:$J360</xm:f>
          </x14:formula1>
          <xm:sqref>EX323:EX331</xm:sqref>
        </x14:dataValidation>
        <x14:dataValidation type="list" allowBlank="1" showInputMessage="1" showErrorMessage="1">
          <x14:formula1>
            <xm:f>'BD - Operacional'!$A360:$J360</xm:f>
          </x14:formula1>
          <xm:sqref>FB323:FB331</xm:sqref>
        </x14:dataValidation>
        <x14:dataValidation type="list" allowBlank="1" showInputMessage="1" showErrorMessage="1">
          <x14:formula1>
            <xm:f>'BD - Operacional'!$A360:$J360</xm:f>
          </x14:formula1>
          <xm:sqref>FF323:FF331</xm:sqref>
        </x14:dataValidation>
        <x14:dataValidation type="list" allowBlank="1" showInputMessage="1" showErrorMessage="1">
          <x14:formula1>
            <xm:f>'BD - Operacional'!$A360:$J360</xm:f>
          </x14:formula1>
          <xm:sqref>FJ323:FJ331</xm:sqref>
        </x14:dataValidation>
        <x14:dataValidation type="list" allowBlank="1" showInputMessage="1" showErrorMessage="1">
          <x14:formula1>
            <xm:f>'BD - Operacional'!$A360:$J360</xm:f>
          </x14:formula1>
          <xm:sqref>FN323:FN331</xm:sqref>
        </x14:dataValidation>
        <x14:dataValidation type="list" allowBlank="1" showInputMessage="1" showErrorMessage="1">
          <x14:formula1>
            <xm:f>'BD - Operacional'!$A303:$J303</xm:f>
          </x14:formula1>
          <xm:sqref>GG268:GH268</xm:sqref>
        </x14:dataValidation>
        <x14:dataValidation type="list" allowBlank="1" showInputMessage="1" showErrorMessage="1">
          <x14:formula1>
            <xm:f>'BD - Operacional'!$A303:$J303</xm:f>
          </x14:formula1>
          <xm:sqref>DF268:DG268</xm:sqref>
        </x14:dataValidation>
        <x14:dataValidation type="list" allowBlank="1" showInputMessage="1" showErrorMessage="1">
          <x14:formula1>
            <xm:f>'BD - Operacional'!$A303:$J303</xm:f>
          </x14:formula1>
          <xm:sqref>FL268</xm:sqref>
        </x14:dataValidation>
        <x14:dataValidation type="list" allowBlank="1" showInputMessage="1" showErrorMessage="1">
          <x14:formula1>
            <xm:f>'BD - Operacional'!$A303:$J303</xm:f>
          </x14:formula1>
          <xm:sqref>FP268</xm:sqref>
        </x14:dataValidation>
        <x14:dataValidation type="list" allowBlank="1" showInputMessage="1" showErrorMessage="1">
          <x14:formula1>
            <xm:f>'BD - Operacional'!$A303:$J303</xm:f>
          </x14:formula1>
          <xm:sqref>FH268</xm:sqref>
        </x14:dataValidation>
        <x14:dataValidation type="list" allowBlank="1" showInputMessage="1" showErrorMessage="1">
          <x14:formula1>
            <xm:f>'BD - Operacional'!$A303:$J303</xm:f>
          </x14:formula1>
          <xm:sqref>FD268</xm:sqref>
        </x14:dataValidation>
        <x14:dataValidation type="list" allowBlank="1" showInputMessage="1" showErrorMessage="1">
          <x14:formula1>
            <xm:f>'BD - Operacional'!$A303:$J303</xm:f>
          </x14:formula1>
          <xm:sqref>EZ268</xm:sqref>
        </x14:dataValidation>
        <x14:dataValidation type="list" allowBlank="1" showInputMessage="1" showErrorMessage="1">
          <x14:formula1>
            <xm:f>'BD - Operacional'!$A303:$J303</xm:f>
          </x14:formula1>
          <xm:sqref>EX268</xm:sqref>
        </x14:dataValidation>
        <x14:dataValidation type="list" allowBlank="1" showInputMessage="1" showErrorMessage="1">
          <x14:formula1>
            <xm:f>'BD - Operacional'!$A303:$J303</xm:f>
          </x14:formula1>
          <xm:sqref>FB268</xm:sqref>
        </x14:dataValidation>
        <x14:dataValidation type="list" allowBlank="1" showInputMessage="1" showErrorMessage="1">
          <x14:formula1>
            <xm:f>'BD - Operacional'!$A303:$J303</xm:f>
          </x14:formula1>
          <xm:sqref>FF268</xm:sqref>
        </x14:dataValidation>
        <x14:dataValidation type="list" allowBlank="1" showInputMessage="1" showErrorMessage="1">
          <x14:formula1>
            <xm:f>'BD - Operacional'!$A303:$J303</xm:f>
          </x14:formula1>
          <xm:sqref>FJ268</xm:sqref>
        </x14:dataValidation>
        <x14:dataValidation type="list" allowBlank="1" showInputMessage="1" showErrorMessage="1">
          <x14:formula1>
            <xm:f>'BD - Operacional'!$A303:$J303</xm:f>
          </x14:formula1>
          <xm:sqref>FN268</xm:sqref>
        </x14:dataValidation>
        <x14:dataValidation type="list" allowBlank="1" showInputMessage="1" showErrorMessage="1">
          <x14:formula1>
            <xm:f>'BD - Operacional'!$A305:$J305</xm:f>
          </x14:formula1>
          <xm:sqref>GG269:GH322</xm:sqref>
        </x14:dataValidation>
        <x14:dataValidation type="list" allowBlank="1" showInputMessage="1" showErrorMessage="1">
          <x14:formula1>
            <xm:f>'BD - Operacional'!$A305:$J305</xm:f>
          </x14:formula1>
          <xm:sqref>DF269:DG322</xm:sqref>
        </x14:dataValidation>
        <x14:dataValidation type="list" allowBlank="1" showInputMessage="1" showErrorMessage="1">
          <x14:formula1>
            <xm:f>'BD - Operacional'!$A305:$J305</xm:f>
          </x14:formula1>
          <xm:sqref>FL269:FL322</xm:sqref>
        </x14:dataValidation>
        <x14:dataValidation type="list" allowBlank="1" showInputMessage="1" showErrorMessage="1">
          <x14:formula1>
            <xm:f>'BD - Operacional'!$A305:$J305</xm:f>
          </x14:formula1>
          <xm:sqref>FP269:FP322</xm:sqref>
        </x14:dataValidation>
        <x14:dataValidation type="list" allowBlank="1" showInputMessage="1" showErrorMessage="1">
          <x14:formula1>
            <xm:f>'BD - Operacional'!$A305:$J305</xm:f>
          </x14:formula1>
          <xm:sqref>FH269:FH322</xm:sqref>
        </x14:dataValidation>
        <x14:dataValidation type="list" allowBlank="1" showInputMessage="1" showErrorMessage="1">
          <x14:formula1>
            <xm:f>'BD - Operacional'!$A305:$J305</xm:f>
          </x14:formula1>
          <xm:sqref>FD269:FD322</xm:sqref>
        </x14:dataValidation>
        <x14:dataValidation type="list" allowBlank="1" showInputMessage="1" showErrorMessage="1">
          <x14:formula1>
            <xm:f>'BD - Operacional'!$A305:$J305</xm:f>
          </x14:formula1>
          <xm:sqref>EZ269:EZ322</xm:sqref>
        </x14:dataValidation>
        <x14:dataValidation type="list" allowBlank="1" showInputMessage="1" showErrorMessage="1">
          <x14:formula1>
            <xm:f>'BD - Operacional'!$A305:$J305</xm:f>
          </x14:formula1>
          <xm:sqref>EX269:EX322</xm:sqref>
        </x14:dataValidation>
        <x14:dataValidation type="list" allowBlank="1" showInputMessage="1" showErrorMessage="1">
          <x14:formula1>
            <xm:f>'BD - Operacional'!$A305:$J305</xm:f>
          </x14:formula1>
          <xm:sqref>FB269:FB322</xm:sqref>
        </x14:dataValidation>
        <x14:dataValidation type="list" allowBlank="1" showInputMessage="1" showErrorMessage="1">
          <x14:formula1>
            <xm:f>'BD - Operacional'!$A305:$J305</xm:f>
          </x14:formula1>
          <xm:sqref>FF269:FF322</xm:sqref>
        </x14:dataValidation>
        <x14:dataValidation type="list" allowBlank="1" showInputMessage="1" showErrorMessage="1">
          <x14:formula1>
            <xm:f>'BD - Operacional'!$A305:$J305</xm:f>
          </x14:formula1>
          <xm:sqref>FJ269:FJ322</xm:sqref>
        </x14:dataValidation>
        <x14:dataValidation type="list" allowBlank="1" showInputMessage="1" showErrorMessage="1">
          <x14:formula1>
            <xm:f>'BD - Operacional'!$A305:$J305</xm:f>
          </x14:formula1>
          <xm:sqref>FN269:FN322</xm:sqref>
        </x14:dataValidation>
        <x14:dataValidation type="list" allowBlank="1" showInputMessage="1" showErrorMessage="1">
          <x14:formula1>
            <xm:f>IF($GD351="Mantém",$EQ351,'BD - Operacional'!$F392:$J392)</xm:f>
          </x14:formula1>
          <xm:sqref>HS351:HS368</xm:sqref>
        </x14:dataValidation>
        <x14:dataValidation type="list" allowBlank="1" showInputMessage="1" showErrorMessage="1">
          <x14:formula1>
            <xm:f>IF($GD369="Mantém",$EQ369,'BD - Operacional'!$F411:$J411)</xm:f>
          </x14:formula1>
          <xm:sqref>HS369:HS370</xm:sqref>
        </x14:dataValidation>
        <x14:dataValidation type="list" allowBlank="1" showInputMessage="1" showErrorMessage="1">
          <x14:formula1>
            <xm:f>IF($GD351="Mantém",$ER351,'BD - Operacional'!$F392:$J392)</xm:f>
          </x14:formula1>
          <xm:sqref>HT351:HT368</xm:sqref>
        </x14:dataValidation>
        <x14:dataValidation type="list" allowBlank="1" showInputMessage="1" showErrorMessage="1">
          <x14:formula1>
            <xm:f>IF($GD369="Mantém",$ER369,'BD - Operacional'!$F411:$J411)</xm:f>
          </x14:formula1>
          <xm:sqref>HT369:HT370</xm:sqref>
        </x14:dataValidation>
        <x14:dataValidation type="list" allowBlank="1" showInputMessage="1" showErrorMessage="1">
          <x14:formula1>
            <xm:f>IF($GD351="Mantém",$ES351,'BD - Operacional'!$F392:$J392)</xm:f>
          </x14:formula1>
          <xm:sqref>HU351:HU368</xm:sqref>
        </x14:dataValidation>
        <x14:dataValidation type="list" allowBlank="1" showInputMessage="1" showErrorMessage="1">
          <x14:formula1>
            <xm:f>IF($GD369="Mantém",$ES369,'BD - Operacional'!$F411:$J411)</xm:f>
          </x14:formula1>
          <xm:sqref>HU369:HU370</xm:sqref>
        </x14:dataValidation>
        <x14:dataValidation type="list" allowBlank="1" showInputMessage="1" showErrorMessage="1">
          <x14:formula1>
            <xm:f>IF($GD351="Mantém",$EI351,'BD - Operacional'!$F392:$J392)</xm:f>
          </x14:formula1>
          <xm:sqref>HJ351:HJ368</xm:sqref>
        </x14:dataValidation>
        <x14:dataValidation type="list" allowBlank="1" showInputMessage="1" showErrorMessage="1">
          <x14:formula1>
            <xm:f>IF($GD369="Mantém",$EI369,'BD - Operacional'!$F411:$J411)</xm:f>
          </x14:formula1>
          <xm:sqref>HJ369:HJ370</xm:sqref>
        </x14:dataValidation>
        <x14:dataValidation type="list" allowBlank="1" showInputMessage="1" showErrorMessage="1">
          <x14:formula1>
            <xm:f>IF($GD351="Mantém",$EJ351,'BD - Operacional'!$F392:$J392)</xm:f>
          </x14:formula1>
          <xm:sqref>HK351:HK368</xm:sqref>
        </x14:dataValidation>
        <x14:dataValidation type="list" allowBlank="1" showInputMessage="1" showErrorMessage="1">
          <x14:formula1>
            <xm:f>IF($GD369="Mantém",$EJ369,'BD - Operacional'!$F411:$J411)</xm:f>
          </x14:formula1>
          <xm:sqref>HK369:HK370</xm:sqref>
        </x14:dataValidation>
        <x14:dataValidation type="list" allowBlank="1" showInputMessage="1" showErrorMessage="1">
          <x14:formula1>
            <xm:f>IF($GD351="Mantém",$EK351,'BD - Operacional'!$F392:$J392)</xm:f>
          </x14:formula1>
          <xm:sqref>HL351:HL368</xm:sqref>
        </x14:dataValidation>
        <x14:dataValidation type="list" allowBlank="1" showInputMessage="1" showErrorMessage="1">
          <x14:formula1>
            <xm:f>IF($GD369="Mantém",$EK369,'BD - Operacional'!$F411:$J411)</xm:f>
          </x14:formula1>
          <xm:sqref>HL369:HL370</xm:sqref>
        </x14:dataValidation>
        <x14:dataValidation type="list" allowBlank="1" showInputMessage="1" showErrorMessage="1">
          <x14:formula1>
            <xm:f>IF($GD351="Mantém",$EB351,'BD - Operacional'!$F392:$J392)</xm:f>
          </x14:formula1>
          <xm:sqref>HB351:HB368</xm:sqref>
        </x14:dataValidation>
        <x14:dataValidation type="list" allowBlank="1" showInputMessage="1" showErrorMessage="1">
          <x14:formula1>
            <xm:f>IF($GD369="Mantém",$EB369,'BD - Operacional'!$F411:$J411)</xm:f>
          </x14:formula1>
          <xm:sqref>HB369:HB370</xm:sqref>
        </x14:dataValidation>
        <x14:dataValidation type="list" allowBlank="1" showInputMessage="1" showErrorMessage="1">
          <x14:formula1>
            <xm:f>IF($GD351="Mantém",$EC351,'BD - Operacional'!$F392:$J392)</xm:f>
          </x14:formula1>
          <xm:sqref>HC351:HC368</xm:sqref>
        </x14:dataValidation>
        <x14:dataValidation type="list" allowBlank="1" showInputMessage="1" showErrorMessage="1">
          <x14:formula1>
            <xm:f>IF($GD369="Mantém",$EC369,'BD - Operacional'!$F411:$J411)</xm:f>
          </x14:formula1>
          <xm:sqref>HC369:HC370</xm:sqref>
        </x14:dataValidation>
        <x14:dataValidation type="list" allowBlank="1" showInputMessage="1" showErrorMessage="1">
          <x14:formula1>
            <xm:f>IF($GD351="Mantém",$ED351,'BD - Operacional'!$F392:$J392)</xm:f>
          </x14:formula1>
          <xm:sqref>HD351:HD368</xm:sqref>
        </x14:dataValidation>
        <x14:dataValidation type="list" allowBlank="1" showInputMessage="1" showErrorMessage="1">
          <x14:formula1>
            <xm:f>IF($GD369="Mantém",$ED369,'BD - Operacional'!$F411:$J411)</xm:f>
          </x14:formula1>
          <xm:sqref>HD369:HD370</xm:sqref>
        </x14:dataValidation>
        <x14:dataValidation type="list" allowBlank="1" showInputMessage="1" showErrorMessage="1">
          <x14:formula1>
            <xm:f>IF($GD351="Mantém",$DM351,'BD - Operacional'!$F392:$J392)</xm:f>
          </x14:formula1>
          <xm:sqref>GM351:GM368</xm:sqref>
        </x14:dataValidation>
        <x14:dataValidation type="list" allowBlank="1" showInputMessage="1" showErrorMessage="1">
          <x14:formula1>
            <xm:f>IF($GD369="Mantém",$DM369,'BD - Operacional'!$F411:$J411)</xm:f>
          </x14:formula1>
          <xm:sqref>GM369:GM370</xm:sqref>
        </x14:dataValidation>
        <x14:dataValidation type="list" allowBlank="1" showInputMessage="1" showErrorMessage="1">
          <x14:formula1>
            <xm:f>IF($GD351="Mantém",$DN351,'BD - Operacional'!$F392:$J392)</xm:f>
          </x14:formula1>
          <xm:sqref>GN351:GN368</xm:sqref>
        </x14:dataValidation>
        <x14:dataValidation type="list" allowBlank="1" showInputMessage="1" showErrorMessage="1">
          <x14:formula1>
            <xm:f>IF($GD369="Mantém",$DN369,'BD - Operacional'!$F411:$J411)</xm:f>
          </x14:formula1>
          <xm:sqref>GN369:GN370</xm:sqref>
        </x14:dataValidation>
        <x14:dataValidation type="list" allowBlank="1" showInputMessage="1" showErrorMessage="1">
          <x14:formula1>
            <xm:f>IF($GD351="Mantém",$DL351,'BD - Operacional'!$F392:$J392)</xm:f>
          </x14:formula1>
          <xm:sqref>GL351:GL368</xm:sqref>
        </x14:dataValidation>
        <x14:dataValidation type="list" allowBlank="1" showInputMessage="1" showErrorMessage="1">
          <x14:formula1>
            <xm:f>IF($GD369="Mantém",$DL369,'BD - Operacional'!$F411:$J411)</xm:f>
          </x14:formula1>
          <xm:sqref>GL369:GL370</xm:sqref>
        </x14:dataValidation>
        <x14:dataValidation type="list" allowBlank="1" showInputMessage="1" showErrorMessage="1">
          <x14:formula1>
            <xm:f>IF($GD334="Mantém",$EQ334,'BD - Operacional'!$F374:$J374)</xm:f>
          </x14:formula1>
          <xm:sqref>HS334:HS350</xm:sqref>
        </x14:dataValidation>
        <x14:dataValidation type="list" allowBlank="1" showInputMessage="1" showErrorMessage="1">
          <x14:formula1>
            <xm:f>IF($GD334="Mantém",$ER334,'BD - Operacional'!$F374:$J374)</xm:f>
          </x14:formula1>
          <xm:sqref>HT334:HT350</xm:sqref>
        </x14:dataValidation>
        <x14:dataValidation type="list" allowBlank="1" showInputMessage="1" showErrorMessage="1">
          <x14:formula1>
            <xm:f>IF($GD334="Mantém",$ES334,'BD - Operacional'!$F374:$J374)</xm:f>
          </x14:formula1>
          <xm:sqref>HU334:HU350</xm:sqref>
        </x14:dataValidation>
        <x14:dataValidation type="list" allowBlank="1" showInputMessage="1" showErrorMessage="1">
          <x14:formula1>
            <xm:f>IF($GD334="Mantém",$EI334,'BD - Operacional'!$F374:$J374)</xm:f>
          </x14:formula1>
          <xm:sqref>HJ334:HJ350</xm:sqref>
        </x14:dataValidation>
        <x14:dataValidation type="list" allowBlank="1" showInputMessage="1" showErrorMessage="1">
          <x14:formula1>
            <xm:f>IF($GD334="Mantém",$EJ334,'BD - Operacional'!$F374:$J374)</xm:f>
          </x14:formula1>
          <xm:sqref>HK334:HK350</xm:sqref>
        </x14:dataValidation>
        <x14:dataValidation type="list" allowBlank="1" showInputMessage="1" showErrorMessage="1">
          <x14:formula1>
            <xm:f>IF($GD334="Mantém",$EK334,'BD - Operacional'!$F374:$J374)</xm:f>
          </x14:formula1>
          <xm:sqref>HL334:HL350</xm:sqref>
        </x14:dataValidation>
        <x14:dataValidation type="list" allowBlank="1" showInputMessage="1" showErrorMessage="1">
          <x14:formula1>
            <xm:f>IF($GD334="Mantém",$EB334,'BD - Operacional'!$F374:$J374)</xm:f>
          </x14:formula1>
          <xm:sqref>HB334:HB350</xm:sqref>
        </x14:dataValidation>
        <x14:dataValidation type="list" allowBlank="1" showInputMessage="1" showErrorMessage="1">
          <x14:formula1>
            <xm:f>IF($GD334="Mantém",$EC334,'BD - Operacional'!$F374:$J374)</xm:f>
          </x14:formula1>
          <xm:sqref>HC334:HC350</xm:sqref>
        </x14:dataValidation>
        <x14:dataValidation type="list" allowBlank="1" showInputMessage="1" showErrorMessage="1">
          <x14:formula1>
            <xm:f>IF($GD334="Mantém",$ED334,'BD - Operacional'!$F374:$J374)</xm:f>
          </x14:formula1>
          <xm:sqref>HD334:HD350</xm:sqref>
        </x14:dataValidation>
        <x14:dataValidation type="list" allowBlank="1" showInputMessage="1" showErrorMessage="1">
          <x14:formula1>
            <xm:f>IF($GD334="Mantém",$DM334,'BD - Operacional'!$F374:$J374)</xm:f>
          </x14:formula1>
          <xm:sqref>GM334:GM350</xm:sqref>
        </x14:dataValidation>
        <x14:dataValidation type="list" allowBlank="1" showInputMessage="1" showErrorMessage="1">
          <x14:formula1>
            <xm:f>IF($GD334="Mantém",$DN334,'BD - Operacional'!$F374:$J374)</xm:f>
          </x14:formula1>
          <xm:sqref>GN334:GN350</xm:sqref>
        </x14:dataValidation>
        <x14:dataValidation type="list" allowBlank="1" showInputMessage="1" showErrorMessage="1">
          <x14:formula1>
            <xm:f>IF($GD334="Mantém",$DL334,'BD - Operacional'!$F374:$J374)</xm:f>
          </x14:formula1>
          <xm:sqref>GL334:GL350</xm:sqref>
        </x14:dataValidation>
        <x14:dataValidation type="list" allowBlank="1" showInputMessage="1" showErrorMessage="1">
          <x14:formula1>
            <xm:f>IF($GD332="Mantém",$EQ332,'BD - Operacional'!$F370:$J370)</xm:f>
          </x14:formula1>
          <xm:sqref>HS332:HS333</xm:sqref>
        </x14:dataValidation>
        <x14:dataValidation type="list" allowBlank="1" showInputMessage="1" showErrorMessage="1">
          <x14:formula1>
            <xm:f>IF($GD332="Mantém",$ER332,'BD - Operacional'!$F370:$J370)</xm:f>
          </x14:formula1>
          <xm:sqref>HT332:HT333</xm:sqref>
        </x14:dataValidation>
        <x14:dataValidation type="list" allowBlank="1" showInputMessage="1" showErrorMessage="1">
          <x14:formula1>
            <xm:f>IF($GD332="Mantém",$ES332,'BD - Operacional'!$F370:$J370)</xm:f>
          </x14:formula1>
          <xm:sqref>HU332:HU333</xm:sqref>
        </x14:dataValidation>
        <x14:dataValidation type="list" allowBlank="1" showInputMessage="1" showErrorMessage="1">
          <x14:formula1>
            <xm:f>IF($GD332="Mantém",$EI332,'BD - Operacional'!$F370:$J370)</xm:f>
          </x14:formula1>
          <xm:sqref>HJ332:HJ333</xm:sqref>
        </x14:dataValidation>
        <x14:dataValidation type="list" allowBlank="1" showInputMessage="1" showErrorMessage="1">
          <x14:formula1>
            <xm:f>IF($GD332="Mantém",$EJ332,'BD - Operacional'!$F370:$J370)</xm:f>
          </x14:formula1>
          <xm:sqref>HK332:HK333</xm:sqref>
        </x14:dataValidation>
        <x14:dataValidation type="list" allowBlank="1" showInputMessage="1" showErrorMessage="1">
          <x14:formula1>
            <xm:f>IF($GD332="Mantém",$EK332,'BD - Operacional'!$F370:$J370)</xm:f>
          </x14:formula1>
          <xm:sqref>HL332:HL333</xm:sqref>
        </x14:dataValidation>
        <x14:dataValidation type="list" allowBlank="1" showInputMessage="1" showErrorMessage="1">
          <x14:formula1>
            <xm:f>IF($GD332="Mantém",$EB332,'BD - Operacional'!$F370:$J370)</xm:f>
          </x14:formula1>
          <xm:sqref>HB332:HB333</xm:sqref>
        </x14:dataValidation>
        <x14:dataValidation type="list" allowBlank="1" showInputMessage="1" showErrorMessage="1">
          <x14:formula1>
            <xm:f>IF($GD332="Mantém",$EC332,'BD - Operacional'!$F370:$J370)</xm:f>
          </x14:formula1>
          <xm:sqref>HC332:HC333</xm:sqref>
        </x14:dataValidation>
        <x14:dataValidation type="list" allowBlank="1" showInputMessage="1" showErrorMessage="1">
          <x14:formula1>
            <xm:f>IF($GD332="Mantém",$ED332,'BD - Operacional'!$F370:$J370)</xm:f>
          </x14:formula1>
          <xm:sqref>HD332:HD333</xm:sqref>
        </x14:dataValidation>
        <x14:dataValidation type="list" allowBlank="1" showInputMessage="1" showErrorMessage="1">
          <x14:formula1>
            <xm:f>IF($GD332="Mantém",$DM332,'BD - Operacional'!$F370:$J370)</xm:f>
          </x14:formula1>
          <xm:sqref>GM332:GM333</xm:sqref>
        </x14:dataValidation>
        <x14:dataValidation type="list" allowBlank="1" showInputMessage="1" showErrorMessage="1">
          <x14:formula1>
            <xm:f>IF($GD332="Mantém",$DN332,'BD - Operacional'!$F370:$J370)</xm:f>
          </x14:formula1>
          <xm:sqref>GN332:GN333</xm:sqref>
        </x14:dataValidation>
        <x14:dataValidation type="list" allowBlank="1" showInputMessage="1" showErrorMessage="1">
          <x14:formula1>
            <xm:f>IF($GD332="Mantém",$DL332,'BD - Operacional'!$F370:$J370)</xm:f>
          </x14:formula1>
          <xm:sqref>GL332:GL333</xm:sqref>
        </x14:dataValidation>
        <x14:dataValidation type="list" allowBlank="1" showInputMessage="1" showErrorMessage="1">
          <x14:formula1>
            <xm:f>IF($GD323="Mantém",$EQ323,'BD - Operacional'!$F360:$J360)</xm:f>
          </x14:formula1>
          <xm:sqref>HS323:HS331</xm:sqref>
        </x14:dataValidation>
        <x14:dataValidation type="list" allowBlank="1" showInputMessage="1" showErrorMessage="1">
          <x14:formula1>
            <xm:f>IF($GD323="Mantém",$ER323,'BD - Operacional'!$F360:$J360)</xm:f>
          </x14:formula1>
          <xm:sqref>HT323:HT331</xm:sqref>
        </x14:dataValidation>
        <x14:dataValidation type="list" allowBlank="1" showInputMessage="1" showErrorMessage="1">
          <x14:formula1>
            <xm:f>IF($GD323="Mantém",$ES323,'BD - Operacional'!$F360:$J360)</xm:f>
          </x14:formula1>
          <xm:sqref>HU323:HU331</xm:sqref>
        </x14:dataValidation>
        <x14:dataValidation type="list" allowBlank="1" showInputMessage="1" showErrorMessage="1">
          <x14:formula1>
            <xm:f>IF($GD323="Mantém",$EI323,'BD - Operacional'!$F360:$J360)</xm:f>
          </x14:formula1>
          <xm:sqref>HJ323:HJ331</xm:sqref>
        </x14:dataValidation>
        <x14:dataValidation type="list" allowBlank="1" showInputMessage="1" showErrorMessage="1">
          <x14:formula1>
            <xm:f>IF($GD323="Mantém",$EJ323,'BD - Operacional'!$F360:$J360)</xm:f>
          </x14:formula1>
          <xm:sqref>HK323:HK331</xm:sqref>
        </x14:dataValidation>
        <x14:dataValidation type="list" allowBlank="1" showInputMessage="1" showErrorMessage="1">
          <x14:formula1>
            <xm:f>IF($GD323="Mantém",$EK323,'BD - Operacional'!$F360:$J360)</xm:f>
          </x14:formula1>
          <xm:sqref>HL323:HL331</xm:sqref>
        </x14:dataValidation>
        <x14:dataValidation type="list" allowBlank="1" showInputMessage="1" showErrorMessage="1">
          <x14:formula1>
            <xm:f>IF($GD323="Mantém",$EB323,'BD - Operacional'!$F360:$J360)</xm:f>
          </x14:formula1>
          <xm:sqref>HB323:HB331</xm:sqref>
        </x14:dataValidation>
        <x14:dataValidation type="list" allowBlank="1" showInputMessage="1" showErrorMessage="1">
          <x14:formula1>
            <xm:f>IF($GD323="Mantém",$EC323,'BD - Operacional'!$F360:$J360)</xm:f>
          </x14:formula1>
          <xm:sqref>HC323:HC331</xm:sqref>
        </x14:dataValidation>
        <x14:dataValidation type="list" allowBlank="1" showInputMessage="1" showErrorMessage="1">
          <x14:formula1>
            <xm:f>IF($GD323="Mantém",$ED323,'BD - Operacional'!$F360:$J360)</xm:f>
          </x14:formula1>
          <xm:sqref>HD323:HD331</xm:sqref>
        </x14:dataValidation>
        <x14:dataValidation type="list" allowBlank="1" showInputMessage="1" showErrorMessage="1">
          <x14:formula1>
            <xm:f>IF($GD323="Mantém",$DM323,'BD - Operacional'!$F360:$J360)</xm:f>
          </x14:formula1>
          <xm:sqref>GM323:GM331</xm:sqref>
        </x14:dataValidation>
        <x14:dataValidation type="list" allowBlank="1" showInputMessage="1" showErrorMessage="1">
          <x14:formula1>
            <xm:f>IF($GD323="Mantém",$DN323,'BD - Operacional'!$F360:$J360)</xm:f>
          </x14:formula1>
          <xm:sqref>GN323:GN331</xm:sqref>
        </x14:dataValidation>
        <x14:dataValidation type="list" allowBlank="1" showInputMessage="1" showErrorMessage="1">
          <x14:formula1>
            <xm:f>IF($GD323="Mantém",$DL323,'BD - Operacional'!$F360:$J360)</xm:f>
          </x14:formula1>
          <xm:sqref>GL323:GL331</xm:sqref>
        </x14:dataValidation>
        <x14:dataValidation type="list" allowBlank="1" showInputMessage="1" showErrorMessage="1">
          <x14:formula1>
            <xm:f>IF($GD268="Mantém",$EQ268,'BD - Operacional'!$F303:$J303)</xm:f>
          </x14:formula1>
          <xm:sqref>HS268</xm:sqref>
        </x14:dataValidation>
        <x14:dataValidation type="list" allowBlank="1" showInputMessage="1" showErrorMessage="1">
          <x14:formula1>
            <xm:f>IF($GD269="Mantém",$EQ269,'BD - Operacional'!$F305:$J305)</xm:f>
          </x14:formula1>
          <xm:sqref>HS269:HS322</xm:sqref>
        </x14:dataValidation>
        <x14:dataValidation type="list" allowBlank="1" showInputMessage="1" showErrorMessage="1">
          <x14:formula1>
            <xm:f>IF($GD268="Mantém",$ER268,'BD - Operacional'!$F303:$J303)</xm:f>
          </x14:formula1>
          <xm:sqref>HT268</xm:sqref>
        </x14:dataValidation>
        <x14:dataValidation type="list" allowBlank="1" showInputMessage="1" showErrorMessage="1">
          <x14:formula1>
            <xm:f>IF($GD269="Mantém",$ER269,'BD - Operacional'!$F305:$J305)</xm:f>
          </x14:formula1>
          <xm:sqref>HT269:HT322</xm:sqref>
        </x14:dataValidation>
        <x14:dataValidation type="list" allowBlank="1" showInputMessage="1" showErrorMessage="1">
          <x14:formula1>
            <xm:f>IF($GD268="Mantém",$ES268,'BD - Operacional'!$F303:$J303)</xm:f>
          </x14:formula1>
          <xm:sqref>HU268</xm:sqref>
        </x14:dataValidation>
        <x14:dataValidation type="list" allowBlank="1" showInputMessage="1" showErrorMessage="1">
          <x14:formula1>
            <xm:f>IF($GD269="Mantém",$ES269,'BD - Operacional'!$F305:$J305)</xm:f>
          </x14:formula1>
          <xm:sqref>HU269:HU322</xm:sqref>
        </x14:dataValidation>
        <x14:dataValidation type="list" allowBlank="1" showInputMessage="1" showErrorMessage="1">
          <x14:formula1>
            <xm:f>IF($GD268="Mantém",$EI268,'BD - Operacional'!$F303:$J303)</xm:f>
          </x14:formula1>
          <xm:sqref>HJ268</xm:sqref>
        </x14:dataValidation>
        <x14:dataValidation type="list" allowBlank="1" showInputMessage="1" showErrorMessage="1">
          <x14:formula1>
            <xm:f>IF($GD269="Mantém",$EI269,'BD - Operacional'!$F305:$J305)</xm:f>
          </x14:formula1>
          <xm:sqref>HJ269:HJ322</xm:sqref>
        </x14:dataValidation>
        <x14:dataValidation type="list" allowBlank="1" showInputMessage="1" showErrorMessage="1">
          <x14:formula1>
            <xm:f>IF($GD268="Mantém",$EJ268,'BD - Operacional'!$F303:$J303)</xm:f>
          </x14:formula1>
          <xm:sqref>HK268</xm:sqref>
        </x14:dataValidation>
        <x14:dataValidation type="list" allowBlank="1" showInputMessage="1" showErrorMessage="1">
          <x14:formula1>
            <xm:f>IF($GD269="Mantém",$EJ269,'BD - Operacional'!$F305:$J305)</xm:f>
          </x14:formula1>
          <xm:sqref>HK269:HK322</xm:sqref>
        </x14:dataValidation>
        <x14:dataValidation type="list" allowBlank="1" showInputMessage="1" showErrorMessage="1">
          <x14:formula1>
            <xm:f>IF($GD268="Mantém",$EK268,'BD - Operacional'!$F303:$J303)</xm:f>
          </x14:formula1>
          <xm:sqref>HL268</xm:sqref>
        </x14:dataValidation>
        <x14:dataValidation type="list" allowBlank="1" showInputMessage="1" showErrorMessage="1">
          <x14:formula1>
            <xm:f>IF($GD269="Mantém",$EK269,'BD - Operacional'!$F305:$J305)</xm:f>
          </x14:formula1>
          <xm:sqref>HL269:HL322</xm:sqref>
        </x14:dataValidation>
        <x14:dataValidation type="list" allowBlank="1" showInputMessage="1" showErrorMessage="1">
          <x14:formula1>
            <xm:f>IF($GD268="Mantém",$EB268,'BD - Operacional'!$F303:$J303)</xm:f>
          </x14:formula1>
          <xm:sqref>HB268</xm:sqref>
        </x14:dataValidation>
        <x14:dataValidation type="list" allowBlank="1" showInputMessage="1" showErrorMessage="1">
          <x14:formula1>
            <xm:f>IF($GD269="Mantém",$EB269,'BD - Operacional'!$F305:$J305)</xm:f>
          </x14:formula1>
          <xm:sqref>HB269:HB322</xm:sqref>
        </x14:dataValidation>
        <x14:dataValidation type="list" allowBlank="1" showInputMessage="1" showErrorMessage="1">
          <x14:formula1>
            <xm:f>IF($GD268="Mantém",$EC268,'BD - Operacional'!$F303:$J303)</xm:f>
          </x14:formula1>
          <xm:sqref>HC268</xm:sqref>
        </x14:dataValidation>
        <x14:dataValidation type="list" allowBlank="1" showInputMessage="1" showErrorMessage="1">
          <x14:formula1>
            <xm:f>IF($GD269="Mantém",$EC269,'BD - Operacional'!$F305:$J305)</xm:f>
          </x14:formula1>
          <xm:sqref>HC269:HC322</xm:sqref>
        </x14:dataValidation>
        <x14:dataValidation type="list" allowBlank="1" showInputMessage="1" showErrorMessage="1">
          <x14:formula1>
            <xm:f>IF($GD268="Mantém",$ED268,'BD - Operacional'!$F303:$J303)</xm:f>
          </x14:formula1>
          <xm:sqref>HD268</xm:sqref>
        </x14:dataValidation>
        <x14:dataValidation type="list" allowBlank="1" showInputMessage="1" showErrorMessage="1">
          <x14:formula1>
            <xm:f>IF($GD269="Mantém",$ED269,'BD - Operacional'!$F305:$J305)</xm:f>
          </x14:formula1>
          <xm:sqref>HD269:HD322</xm:sqref>
        </x14:dataValidation>
        <x14:dataValidation type="list" allowBlank="1" showInputMessage="1" showErrorMessage="1">
          <x14:formula1>
            <xm:f>IF($GD268="Mantém",$DM268,'BD - Operacional'!$F303:$J303)</xm:f>
          </x14:formula1>
          <xm:sqref>GM268</xm:sqref>
        </x14:dataValidation>
        <x14:dataValidation type="list" allowBlank="1" showInputMessage="1" showErrorMessage="1">
          <x14:formula1>
            <xm:f>IF($GD269="Mantém",$DM269,'BD - Operacional'!$F305:$J305)</xm:f>
          </x14:formula1>
          <xm:sqref>GM269:GM322</xm:sqref>
        </x14:dataValidation>
        <x14:dataValidation type="list" allowBlank="1" showInputMessage="1" showErrorMessage="1">
          <x14:formula1>
            <xm:f>IF($GD268="Mantém",$DN268,'BD - Operacional'!$F303:$J303)</xm:f>
          </x14:formula1>
          <xm:sqref>GN268</xm:sqref>
        </x14:dataValidation>
        <x14:dataValidation type="list" allowBlank="1" showInputMessage="1" showErrorMessage="1">
          <x14:formula1>
            <xm:f>IF($GD269="Mantém",$DN269,'BD - Operacional'!$F305:$J305)</xm:f>
          </x14:formula1>
          <xm:sqref>GN269:GN322</xm:sqref>
        </x14:dataValidation>
        <x14:dataValidation type="list" allowBlank="1" showInputMessage="1" showErrorMessage="1">
          <x14:formula1>
            <xm:f>IF($GD268="Mantém",$DL268,'BD - Operacional'!$F303:$J303)</xm:f>
          </x14:formula1>
          <xm:sqref>GL268</xm:sqref>
        </x14:dataValidation>
        <x14:dataValidation type="list" allowBlank="1" showInputMessage="1" showErrorMessage="1">
          <x14:formula1>
            <xm:f>IF($GD269="Mantém",$DL269,'BD - Operacional'!$F305:$J305)</xm:f>
          </x14:formula1>
          <xm:sqref>GL269:GL322</xm:sqref>
        </x14:dataValidation>
        <x14:dataValidation type="list" allowBlank="1" showInputMessage="1" showErrorMessage="1">
          <x14:formula1>
            <xm:f>'BD - Operacional'!$F392:$J392</xm:f>
          </x14:formula1>
          <xm:sqref>EQ351:ES368</xm:sqref>
        </x14:dataValidation>
        <x14:dataValidation type="list" allowBlank="1" showInputMessage="1" showErrorMessage="1">
          <x14:formula1>
            <xm:f>'BD - Operacional'!$F392:$J392</xm:f>
          </x14:formula1>
          <xm:sqref>EI351:EK368</xm:sqref>
        </x14:dataValidation>
        <x14:dataValidation type="list" allowBlank="1" showInputMessage="1" showErrorMessage="1">
          <x14:formula1>
            <xm:f>'BD - Operacional'!$F392:$J392</xm:f>
          </x14:formula1>
          <xm:sqref>CP351:CR368</xm:sqref>
        </x14:dataValidation>
        <x14:dataValidation type="list" allowBlank="1" showInputMessage="1" showErrorMessage="1">
          <x14:formula1>
            <xm:f>'BD - Operacional'!$F392:$J392</xm:f>
          </x14:formula1>
          <xm:sqref>EB351:ED368</xm:sqref>
        </x14:dataValidation>
        <x14:dataValidation type="list" allowBlank="1" showInputMessage="1" showErrorMessage="1">
          <x14:formula1>
            <xm:f>'BD - Operacional'!$F411:$J411</xm:f>
          </x14:formula1>
          <xm:sqref>EQ369:ES370</xm:sqref>
        </x14:dataValidation>
        <x14:dataValidation type="list" allowBlank="1" showInputMessage="1" showErrorMessage="1">
          <x14:formula1>
            <xm:f>'BD - Operacional'!$F411:$J411</xm:f>
          </x14:formula1>
          <xm:sqref>EI369:EK370</xm:sqref>
        </x14:dataValidation>
        <x14:dataValidation type="list" allowBlank="1" showInputMessage="1" showErrorMessage="1">
          <x14:formula1>
            <xm:f>'BD - Operacional'!$F411:$J411</xm:f>
          </x14:formula1>
          <xm:sqref>CP369:CR370</xm:sqref>
        </x14:dataValidation>
        <x14:dataValidation type="list" allowBlank="1" showInputMessage="1" showErrorMessage="1">
          <x14:formula1>
            <xm:f>'BD - Operacional'!$F411:$J411</xm:f>
          </x14:formula1>
          <xm:sqref>EB369:ED370</xm:sqref>
        </x14:dataValidation>
        <x14:dataValidation type="list" allowBlank="1" showInputMessage="1" showErrorMessage="1">
          <x14:formula1>
            <xm:f>IF($DH351="Mantém",$CP351,'BD - Operacional'!$F392:$J392)</xm:f>
          </x14:formula1>
          <xm:sqref>DL351:DL368</xm:sqref>
        </x14:dataValidation>
        <x14:dataValidation type="list" allowBlank="1" showInputMessage="1" showErrorMessage="1">
          <x14:formula1>
            <xm:f>IF($DH369="Mantém",$CP369,'BD - Operacional'!$F411:$J411)</xm:f>
          </x14:formula1>
          <xm:sqref>DL369:DL370</xm:sqref>
        </x14:dataValidation>
        <x14:dataValidation type="list" allowBlank="1" showInputMessage="1" showErrorMessage="1">
          <x14:formula1>
            <xm:f>IF($DH351="Mantém",$CQ351,'BD - Operacional'!$F392:$J392)</xm:f>
          </x14:formula1>
          <xm:sqref>DM351:DM368</xm:sqref>
        </x14:dataValidation>
        <x14:dataValidation type="list" allowBlank="1" showInputMessage="1" showErrorMessage="1">
          <x14:formula1>
            <xm:f>IF($DH369="Mantém",$CQ369,'BD - Operacional'!$F411:$J411)</xm:f>
          </x14:formula1>
          <xm:sqref>DM369:DM370</xm:sqref>
        </x14:dataValidation>
        <x14:dataValidation type="list" allowBlank="1" showInputMessage="1" showErrorMessage="1">
          <x14:formula1>
            <xm:f>IF($DH351="Mantém",$CR351,'BD - Operacional'!$F392:$J392)</xm:f>
          </x14:formula1>
          <xm:sqref>DN351:DN368</xm:sqref>
        </x14:dataValidation>
        <x14:dataValidation type="list" allowBlank="1" showInputMessage="1" showErrorMessage="1">
          <x14:formula1>
            <xm:f>IF($DH369="Mantém",$CR369,'BD - Operacional'!$F411:$J411)</xm:f>
          </x14:formula1>
          <xm:sqref>DN369:DN370</xm:sqref>
        </x14:dataValidation>
        <x14:dataValidation type="list" allowBlank="1" showInputMessage="1" showErrorMessage="1">
          <x14:formula1>
            <xm:f>'BD - Operacional'!$F374:$J374</xm:f>
          </x14:formula1>
          <xm:sqref>EQ334:ES350</xm:sqref>
        </x14:dataValidation>
        <x14:dataValidation type="list" allowBlank="1" showInputMessage="1" showErrorMessage="1">
          <x14:formula1>
            <xm:f>'BD - Operacional'!$F374:$J374</xm:f>
          </x14:formula1>
          <xm:sqref>EI334:EK350</xm:sqref>
        </x14:dataValidation>
        <x14:dataValidation type="list" allowBlank="1" showInputMessage="1" showErrorMessage="1">
          <x14:formula1>
            <xm:f>'BD - Operacional'!$F374:$J374</xm:f>
          </x14:formula1>
          <xm:sqref>CP334:CR350</xm:sqref>
        </x14:dataValidation>
        <x14:dataValidation type="list" allowBlank="1" showInputMessage="1" showErrorMessage="1">
          <x14:formula1>
            <xm:f>'BD - Operacional'!$F374:$J374</xm:f>
          </x14:formula1>
          <xm:sqref>EB334:ED350</xm:sqref>
        </x14:dataValidation>
        <x14:dataValidation type="list" allowBlank="1" showInputMessage="1" showErrorMessage="1">
          <x14:formula1>
            <xm:f>IF($DH334="Mantém",$CP334,'BD - Operacional'!$F374:$J374)</xm:f>
          </x14:formula1>
          <xm:sqref>DL334:DL350</xm:sqref>
        </x14:dataValidation>
        <x14:dataValidation type="list" allowBlank="1" showInputMessage="1" showErrorMessage="1">
          <x14:formula1>
            <xm:f>IF($DH334="Mantém",$CQ334,'BD - Operacional'!$F374:$J374)</xm:f>
          </x14:formula1>
          <xm:sqref>DM334:DM350</xm:sqref>
        </x14:dataValidation>
        <x14:dataValidation type="list" allowBlank="1" showInputMessage="1" showErrorMessage="1">
          <x14:formula1>
            <xm:f>IF($DH334="Mantém",$CR334,'BD - Operacional'!$F374:$J374)</xm:f>
          </x14:formula1>
          <xm:sqref>DN334:DN350</xm:sqref>
        </x14:dataValidation>
        <x14:dataValidation type="list" allowBlank="1" showInputMessage="1" showErrorMessage="1">
          <x14:formula1>
            <xm:f>'BD - Operacional'!$F370:$J370</xm:f>
          </x14:formula1>
          <xm:sqref>EQ332:ES333</xm:sqref>
        </x14:dataValidation>
        <x14:dataValidation type="list" allowBlank="1" showInputMessage="1" showErrorMessage="1">
          <x14:formula1>
            <xm:f>'BD - Operacional'!$F370:$J370</xm:f>
          </x14:formula1>
          <xm:sqref>EI332:EK333</xm:sqref>
        </x14:dataValidation>
        <x14:dataValidation type="list" allowBlank="1" showInputMessage="1" showErrorMessage="1">
          <x14:formula1>
            <xm:f>'BD - Operacional'!$F370:$J370</xm:f>
          </x14:formula1>
          <xm:sqref>CP332:CR333</xm:sqref>
        </x14:dataValidation>
        <x14:dataValidation type="list" allowBlank="1" showInputMessage="1" showErrorMessage="1">
          <x14:formula1>
            <xm:f>'BD - Operacional'!$F370:$J370</xm:f>
          </x14:formula1>
          <xm:sqref>EB332:ED333</xm:sqref>
        </x14:dataValidation>
        <x14:dataValidation type="list" allowBlank="1" showInputMessage="1" showErrorMessage="1">
          <x14:formula1>
            <xm:f>IF($DH332="Mantém",$CP332,'BD - Operacional'!$F370:$J370)</xm:f>
          </x14:formula1>
          <xm:sqref>DL332:DL333</xm:sqref>
        </x14:dataValidation>
        <x14:dataValidation type="list" allowBlank="1" showInputMessage="1" showErrorMessage="1">
          <x14:formula1>
            <xm:f>IF($DH332="Mantém",$CQ332,'BD - Operacional'!$F370:$J370)</xm:f>
          </x14:formula1>
          <xm:sqref>DM332:DM333</xm:sqref>
        </x14:dataValidation>
        <x14:dataValidation type="list" allowBlank="1" showInputMessage="1" showErrorMessage="1">
          <x14:formula1>
            <xm:f>IF($DH332="Mantém",$CR332,'BD - Operacional'!$F370:$J370)</xm:f>
          </x14:formula1>
          <xm:sqref>DN332:DN333</xm:sqref>
        </x14:dataValidation>
        <x14:dataValidation type="list" allowBlank="1" showInputMessage="1" showErrorMessage="1">
          <x14:formula1>
            <xm:f>'BD - Operacional'!$F360:$J360</xm:f>
          </x14:formula1>
          <xm:sqref>EQ323:ES331</xm:sqref>
        </x14:dataValidation>
        <x14:dataValidation type="list" allowBlank="1" showInputMessage="1" showErrorMessage="1">
          <x14:formula1>
            <xm:f>'BD - Operacional'!$F360:$J360</xm:f>
          </x14:formula1>
          <xm:sqref>EI323:EK331</xm:sqref>
        </x14:dataValidation>
        <x14:dataValidation type="list" allowBlank="1" showInputMessage="1" showErrorMessage="1">
          <x14:formula1>
            <xm:f>'BD - Operacional'!$F360:$J360</xm:f>
          </x14:formula1>
          <xm:sqref>CP323:CR331</xm:sqref>
        </x14:dataValidation>
        <x14:dataValidation type="list" allowBlank="1" showInputMessage="1" showErrorMessage="1">
          <x14:formula1>
            <xm:f>'BD - Operacional'!$F360:$J360</xm:f>
          </x14:formula1>
          <xm:sqref>EB323:ED331</xm:sqref>
        </x14:dataValidation>
        <x14:dataValidation type="list" allowBlank="1" showInputMessage="1" showErrorMessage="1">
          <x14:formula1>
            <xm:f>IF($DH323="Mantém",$CP323,'BD - Operacional'!$F360:$J360)</xm:f>
          </x14:formula1>
          <xm:sqref>DL323:DL331</xm:sqref>
        </x14:dataValidation>
        <x14:dataValidation type="list" allowBlank="1" showInputMessage="1" showErrorMessage="1">
          <x14:formula1>
            <xm:f>IF($DH323="Mantém",$CQ323,'BD - Operacional'!$F360:$J360)</xm:f>
          </x14:formula1>
          <xm:sqref>DM323:DM331</xm:sqref>
        </x14:dataValidation>
        <x14:dataValidation type="list" allowBlank="1" showInputMessage="1" showErrorMessage="1">
          <x14:formula1>
            <xm:f>IF($DH323="Mantém",$CR323,'BD - Operacional'!$F360:$J360)</xm:f>
          </x14:formula1>
          <xm:sqref>DN323:DN331</xm:sqref>
        </x14:dataValidation>
        <x14:dataValidation type="list" allowBlank="1" showInputMessage="1" showErrorMessage="1">
          <x14:formula1>
            <xm:f>'BD - Operacional'!$F303:$J303</xm:f>
          </x14:formula1>
          <xm:sqref>EQ268:ES268</xm:sqref>
        </x14:dataValidation>
        <x14:dataValidation type="list" allowBlank="1" showInputMessage="1" showErrorMessage="1">
          <x14:formula1>
            <xm:f>'BD - Operacional'!$F303:$J303</xm:f>
          </x14:formula1>
          <xm:sqref>EI268:EK268</xm:sqref>
        </x14:dataValidation>
        <x14:dataValidation type="list" allowBlank="1" showInputMessage="1" showErrorMessage="1">
          <x14:formula1>
            <xm:f>'BD - Operacional'!$F303:$J303</xm:f>
          </x14:formula1>
          <xm:sqref>CP268:CR268</xm:sqref>
        </x14:dataValidation>
        <x14:dataValidation type="list" allowBlank="1" showInputMessage="1" showErrorMessage="1">
          <x14:formula1>
            <xm:f>'BD - Operacional'!$F303:$J303</xm:f>
          </x14:formula1>
          <xm:sqref>EB268:ED268</xm:sqref>
        </x14:dataValidation>
        <x14:dataValidation type="list" allowBlank="1" showInputMessage="1" showErrorMessage="1">
          <x14:formula1>
            <xm:f>'BD - Operacional'!$F305:$J305</xm:f>
          </x14:formula1>
          <xm:sqref>EQ269:ES322</xm:sqref>
        </x14:dataValidation>
        <x14:dataValidation type="list" allowBlank="1" showInputMessage="1" showErrorMessage="1">
          <x14:formula1>
            <xm:f>'BD - Operacional'!$F305:$J305</xm:f>
          </x14:formula1>
          <xm:sqref>EI269:EK322</xm:sqref>
        </x14:dataValidation>
        <x14:dataValidation type="list" allowBlank="1" showInputMessage="1" showErrorMessage="1">
          <x14:formula1>
            <xm:f>'BD - Operacional'!$F305:$J305</xm:f>
          </x14:formula1>
          <xm:sqref>CP269:CR322</xm:sqref>
        </x14:dataValidation>
        <x14:dataValidation type="list" allowBlank="1" showInputMessage="1" showErrorMessage="1">
          <x14:formula1>
            <xm:f>'BD - Operacional'!$F305:$J305</xm:f>
          </x14:formula1>
          <xm:sqref>EB269:ED322</xm:sqref>
        </x14:dataValidation>
        <x14:dataValidation type="list" allowBlank="1" showInputMessage="1" showErrorMessage="1">
          <x14:formula1>
            <xm:f>IF($DH268="Mantém",$CP268,'BD - Operacional'!$F303:$J303)</xm:f>
          </x14:formula1>
          <xm:sqref>DL268</xm:sqref>
        </x14:dataValidation>
        <x14:dataValidation type="list" allowBlank="1" showInputMessage="1" showErrorMessage="1">
          <x14:formula1>
            <xm:f>IF($DH269="Mantém",$CP269,'BD - Operacional'!$F305:$J305)</xm:f>
          </x14:formula1>
          <xm:sqref>DL269:DL322</xm:sqref>
        </x14:dataValidation>
        <x14:dataValidation type="list" allowBlank="1" showInputMessage="1" showErrorMessage="1">
          <x14:formula1>
            <xm:f>IF($DH268="Mantém",$CQ268,'BD - Operacional'!$F303:$J303)</xm:f>
          </x14:formula1>
          <xm:sqref>DM268</xm:sqref>
        </x14:dataValidation>
        <x14:dataValidation type="list" allowBlank="1" showInputMessage="1" showErrorMessage="1">
          <x14:formula1>
            <xm:f>IF($DH269="Mantém",$CQ269,'BD - Operacional'!$F305:$J305)</xm:f>
          </x14:formula1>
          <xm:sqref>DM269:DM322</xm:sqref>
        </x14:dataValidation>
        <x14:dataValidation type="list" allowBlank="1" showInputMessage="1" showErrorMessage="1">
          <x14:formula1>
            <xm:f>IF($DH268="Mantém",$CR268,'BD - Operacional'!$F303:$J303)</xm:f>
          </x14:formula1>
          <xm:sqref>DN268</xm:sqref>
        </x14:dataValidation>
        <x14:dataValidation type="list" allowBlank="1" showInputMessage="1" showErrorMessage="1">
          <x14:formula1>
            <xm:f>IF($DH269="Mantém",$CR269,'BD - Operacional'!$F305:$J305)</xm:f>
          </x14:formula1>
          <xm:sqref>DN269:DN322</xm:sqref>
        </x14:dataValidation>
        <x14:dataValidation type="list" allowBlank="1" showInputMessage="1" showErrorMessage="1">
          <x14:formula1>
            <xm:f>'BD - Operacional'!$A298:$J298</xm:f>
          </x14:formula1>
          <xm:sqref>GG264:GH267</xm:sqref>
        </x14:dataValidation>
        <x14:dataValidation type="list" allowBlank="1" showInputMessage="1" showErrorMessage="1">
          <x14:formula1>
            <xm:f>'BD - Operacional'!$A298:$J298</xm:f>
          </x14:formula1>
          <xm:sqref>DF264:DG267</xm:sqref>
        </x14:dataValidation>
        <x14:dataValidation type="list" allowBlank="1" showInputMessage="1" showErrorMessage="1">
          <x14:formula1>
            <xm:f>'BD - Operacional'!$A298:$J298</xm:f>
          </x14:formula1>
          <xm:sqref>FL264:FL267</xm:sqref>
        </x14:dataValidation>
        <x14:dataValidation type="list" allowBlank="1" showInputMessage="1" showErrorMessage="1">
          <x14:formula1>
            <xm:f>'BD - Operacional'!$A298:$J298</xm:f>
          </x14:formula1>
          <xm:sqref>FP264:FP267</xm:sqref>
        </x14:dataValidation>
        <x14:dataValidation type="list" allowBlank="1" showInputMessage="1" showErrorMessage="1">
          <x14:formula1>
            <xm:f>'BD - Operacional'!$A298:$J298</xm:f>
          </x14:formula1>
          <xm:sqref>FH264:FH267</xm:sqref>
        </x14:dataValidation>
        <x14:dataValidation type="list" allowBlank="1" showInputMessage="1" showErrorMessage="1">
          <x14:formula1>
            <xm:f>'BD - Operacional'!$A298:$J298</xm:f>
          </x14:formula1>
          <xm:sqref>FD264:FD267</xm:sqref>
        </x14:dataValidation>
        <x14:dataValidation type="list" allowBlank="1" showInputMessage="1" showErrorMessage="1">
          <x14:formula1>
            <xm:f>'BD - Operacional'!$A298:$J298</xm:f>
          </x14:formula1>
          <xm:sqref>EZ264:EZ267</xm:sqref>
        </x14:dataValidation>
        <x14:dataValidation type="list" allowBlank="1" showInputMessage="1" showErrorMessage="1">
          <x14:formula1>
            <xm:f>'BD - Operacional'!$A298:$J298</xm:f>
          </x14:formula1>
          <xm:sqref>EX264:EX267</xm:sqref>
        </x14:dataValidation>
        <x14:dataValidation type="list" allowBlank="1" showInputMessage="1" showErrorMessage="1">
          <x14:formula1>
            <xm:f>'BD - Operacional'!$A298:$J298</xm:f>
          </x14:formula1>
          <xm:sqref>FB264:FB267</xm:sqref>
        </x14:dataValidation>
        <x14:dataValidation type="list" allowBlank="1" showInputMessage="1" showErrorMessage="1">
          <x14:formula1>
            <xm:f>'BD - Operacional'!$A298:$J298</xm:f>
          </x14:formula1>
          <xm:sqref>FF264:FF267</xm:sqref>
        </x14:dataValidation>
        <x14:dataValidation type="list" allowBlank="1" showInputMessage="1" showErrorMessage="1">
          <x14:formula1>
            <xm:f>'BD - Operacional'!$A298:$J298</xm:f>
          </x14:formula1>
          <xm:sqref>FJ264:FJ267</xm:sqref>
        </x14:dataValidation>
        <x14:dataValidation type="list" allowBlank="1" showInputMessage="1" showErrorMessage="1">
          <x14:formula1>
            <xm:f>'BD - Operacional'!$A298:$J298</xm:f>
          </x14:formula1>
          <xm:sqref>FN264:FN267</xm:sqref>
        </x14:dataValidation>
        <x14:dataValidation type="list" allowBlank="1" showInputMessage="1" showErrorMessage="1">
          <x14:formula1>
            <xm:f>IF($GD264="Mantém",$EQ264,'BD - Operacional'!$F298:$J298)</xm:f>
          </x14:formula1>
          <xm:sqref>HS264:HS267</xm:sqref>
        </x14:dataValidation>
        <x14:dataValidation type="list" allowBlank="1" showInputMessage="1" showErrorMessage="1">
          <x14:formula1>
            <xm:f>IF($GD264="Mantém",$ER264,'BD - Operacional'!$F298:$J298)</xm:f>
          </x14:formula1>
          <xm:sqref>HT264:HT267</xm:sqref>
        </x14:dataValidation>
        <x14:dataValidation type="list" allowBlank="1" showInputMessage="1" showErrorMessage="1">
          <x14:formula1>
            <xm:f>IF($GD264="Mantém",$ES264,'BD - Operacional'!$F298:$J298)</xm:f>
          </x14:formula1>
          <xm:sqref>HU264:HU267</xm:sqref>
        </x14:dataValidation>
        <x14:dataValidation type="list" allowBlank="1" showInputMessage="1" showErrorMessage="1">
          <x14:formula1>
            <xm:f>IF($GD264="Mantém",$EI264,'BD - Operacional'!$F298:$J298)</xm:f>
          </x14:formula1>
          <xm:sqref>HJ264:HJ267</xm:sqref>
        </x14:dataValidation>
        <x14:dataValidation type="list" allowBlank="1" showInputMessage="1" showErrorMessage="1">
          <x14:formula1>
            <xm:f>IF($GD264="Mantém",$EJ264,'BD - Operacional'!$F298:$J298)</xm:f>
          </x14:formula1>
          <xm:sqref>HK264:HK267</xm:sqref>
        </x14:dataValidation>
        <x14:dataValidation type="list" allowBlank="1" showInputMessage="1" showErrorMessage="1">
          <x14:formula1>
            <xm:f>IF($GD264="Mantém",$EK264,'BD - Operacional'!$F298:$J298)</xm:f>
          </x14:formula1>
          <xm:sqref>HL264:HL267</xm:sqref>
        </x14:dataValidation>
        <x14:dataValidation type="list" allowBlank="1" showInputMessage="1" showErrorMessage="1">
          <x14:formula1>
            <xm:f>IF($GD264="Mantém",$EB264,'BD - Operacional'!$F298:$J298)</xm:f>
          </x14:formula1>
          <xm:sqref>HB264:HB267</xm:sqref>
        </x14:dataValidation>
        <x14:dataValidation type="list" allowBlank="1" showInputMessage="1" showErrorMessage="1">
          <x14:formula1>
            <xm:f>IF($GD264="Mantém",$EC264,'BD - Operacional'!$F298:$J298)</xm:f>
          </x14:formula1>
          <xm:sqref>HC264:HC267</xm:sqref>
        </x14:dataValidation>
        <x14:dataValidation type="list" allowBlank="1" showInputMessage="1" showErrorMessage="1">
          <x14:formula1>
            <xm:f>IF($GD264="Mantém",$ED264,'BD - Operacional'!$F298:$J298)</xm:f>
          </x14:formula1>
          <xm:sqref>HD264:HD267</xm:sqref>
        </x14:dataValidation>
        <x14:dataValidation type="list" allowBlank="1" showInputMessage="1" showErrorMessage="1">
          <x14:formula1>
            <xm:f>IF($GD264="Mantém",$DM264,'BD - Operacional'!$F298:$J298)</xm:f>
          </x14:formula1>
          <xm:sqref>GM264:GM267</xm:sqref>
        </x14:dataValidation>
        <x14:dataValidation type="list" allowBlank="1" showInputMessage="1" showErrorMessage="1">
          <x14:formula1>
            <xm:f>IF($GD264="Mantém",$DN264,'BD - Operacional'!$F298:$J298)</xm:f>
          </x14:formula1>
          <xm:sqref>GN264:GN267</xm:sqref>
        </x14:dataValidation>
        <x14:dataValidation type="list" allowBlank="1" showInputMessage="1" showErrorMessage="1">
          <x14:formula1>
            <xm:f>IF($GD264="Mantém",$DL264,'BD - Operacional'!$F298:$J298)</xm:f>
          </x14:formula1>
          <xm:sqref>GL264:GL267</xm:sqref>
        </x14:dataValidation>
        <x14:dataValidation type="list" allowBlank="1" showInputMessage="1" showErrorMessage="1">
          <x14:formula1>
            <xm:f>'BD - Operacional'!$F298:$J298</xm:f>
          </x14:formula1>
          <xm:sqref>EQ264:ES267</xm:sqref>
        </x14:dataValidation>
        <x14:dataValidation type="list" allowBlank="1" showInputMessage="1" showErrorMessage="1">
          <x14:formula1>
            <xm:f>'BD - Operacional'!$F298:$J298</xm:f>
          </x14:formula1>
          <xm:sqref>EI264:EK267</xm:sqref>
        </x14:dataValidation>
        <x14:dataValidation type="list" allowBlank="1" showInputMessage="1" showErrorMessage="1">
          <x14:formula1>
            <xm:f>'BD - Operacional'!$F298:$J298</xm:f>
          </x14:formula1>
          <xm:sqref>CP264:CR267</xm:sqref>
        </x14:dataValidation>
        <x14:dataValidation type="list" allowBlank="1" showInputMessage="1" showErrorMessage="1">
          <x14:formula1>
            <xm:f>'BD - Operacional'!$F298:$J298</xm:f>
          </x14:formula1>
          <xm:sqref>EB264:ED267</xm:sqref>
        </x14:dataValidation>
        <x14:dataValidation type="list" allowBlank="1" showInputMessage="1" showErrorMessage="1">
          <x14:formula1>
            <xm:f>IF($DH264="Mantém",$CP264,'BD - Operacional'!$F298:$J298)</xm:f>
          </x14:formula1>
          <xm:sqref>DL264:DL267</xm:sqref>
        </x14:dataValidation>
        <x14:dataValidation type="list" allowBlank="1" showInputMessage="1" showErrorMessage="1">
          <x14:formula1>
            <xm:f>IF($DH264="Mantém",$CQ264,'BD - Operacional'!$F298:$J298)</xm:f>
          </x14:formula1>
          <xm:sqref>DM264:DM267</xm:sqref>
        </x14:dataValidation>
        <x14:dataValidation type="list" allowBlank="1" showInputMessage="1" showErrorMessage="1">
          <x14:formula1>
            <xm:f>IF($DH264="Mantém",$CR264,'BD - Operacional'!$F298:$J298)</xm:f>
          </x14:formula1>
          <xm:sqref>DN264:DN267</xm:sqref>
        </x14:dataValidation>
        <x14:dataValidation type="list" allowBlank="1" showInputMessage="1" showErrorMessage="1">
          <x14:formula1>
            <xm:f>'BD - Operacional'!$A289:$J289</xm:f>
          </x14:formula1>
          <xm:sqref>GG259:GH260</xm:sqref>
        </x14:dataValidation>
        <x14:dataValidation type="list" allowBlank="1" showInputMessage="1" showErrorMessage="1">
          <x14:formula1>
            <xm:f>'BD - Operacional'!$A289:$J289</xm:f>
          </x14:formula1>
          <xm:sqref>DF259:DG260</xm:sqref>
        </x14:dataValidation>
        <x14:dataValidation type="list" allowBlank="1" showInputMessage="1" showErrorMessage="1">
          <x14:formula1>
            <xm:f>'BD - Operacional'!$A289:$J289</xm:f>
          </x14:formula1>
          <xm:sqref>FL259:FL260</xm:sqref>
        </x14:dataValidation>
        <x14:dataValidation type="list" allowBlank="1" showInputMessage="1" showErrorMessage="1">
          <x14:formula1>
            <xm:f>'BD - Operacional'!$A289:$J289</xm:f>
          </x14:formula1>
          <xm:sqref>FP259:FP260</xm:sqref>
        </x14:dataValidation>
        <x14:dataValidation type="list" allowBlank="1" showInputMessage="1" showErrorMessage="1">
          <x14:formula1>
            <xm:f>'BD - Operacional'!$A289:$J289</xm:f>
          </x14:formula1>
          <xm:sqref>FH259:FH260</xm:sqref>
        </x14:dataValidation>
        <x14:dataValidation type="list" allowBlank="1" showInputMessage="1" showErrorMessage="1">
          <x14:formula1>
            <xm:f>'BD - Operacional'!$A289:$J289</xm:f>
          </x14:formula1>
          <xm:sqref>FD259:FD260</xm:sqref>
        </x14:dataValidation>
        <x14:dataValidation type="list" allowBlank="1" showInputMessage="1" showErrorMessage="1">
          <x14:formula1>
            <xm:f>'BD - Operacional'!$A289:$J289</xm:f>
          </x14:formula1>
          <xm:sqref>EZ259:EZ260</xm:sqref>
        </x14:dataValidation>
        <x14:dataValidation type="list" allowBlank="1" showInputMessage="1" showErrorMessage="1">
          <x14:formula1>
            <xm:f>'BD - Operacional'!$A289:$J289</xm:f>
          </x14:formula1>
          <xm:sqref>EX259:EX260</xm:sqref>
        </x14:dataValidation>
        <x14:dataValidation type="list" allowBlank="1" showInputMessage="1" showErrorMessage="1">
          <x14:formula1>
            <xm:f>'BD - Operacional'!$A289:$J289</xm:f>
          </x14:formula1>
          <xm:sqref>FB259:FB260</xm:sqref>
        </x14:dataValidation>
        <x14:dataValidation type="list" allowBlank="1" showInputMessage="1" showErrorMessage="1">
          <x14:formula1>
            <xm:f>'BD - Operacional'!$A289:$J289</xm:f>
          </x14:formula1>
          <xm:sqref>FF259:FF260</xm:sqref>
        </x14:dataValidation>
        <x14:dataValidation type="list" allowBlank="1" showInputMessage="1" showErrorMessage="1">
          <x14:formula1>
            <xm:f>'BD - Operacional'!$A289:$J289</xm:f>
          </x14:formula1>
          <xm:sqref>FJ259:FJ260</xm:sqref>
        </x14:dataValidation>
        <x14:dataValidation type="list" allowBlank="1" showInputMessage="1" showErrorMessage="1">
          <x14:formula1>
            <xm:f>'BD - Operacional'!$A289:$J289</xm:f>
          </x14:formula1>
          <xm:sqref>FN259:FN260</xm:sqref>
        </x14:dataValidation>
        <x14:dataValidation type="list" allowBlank="1" showInputMessage="1" showErrorMessage="1">
          <x14:formula1>
            <xm:f>'BD - Operacional'!$A292:$J292</xm:f>
          </x14:formula1>
          <xm:sqref>GG261:GH261</xm:sqref>
        </x14:dataValidation>
        <x14:dataValidation type="list" allowBlank="1" showInputMessage="1" showErrorMessage="1">
          <x14:formula1>
            <xm:f>'BD - Operacional'!$A292:$J292</xm:f>
          </x14:formula1>
          <xm:sqref>DF261:DG261</xm:sqref>
        </x14:dataValidation>
        <x14:dataValidation type="list" allowBlank="1" showInputMessage="1" showErrorMessage="1">
          <x14:formula1>
            <xm:f>'BD - Operacional'!$A292:$J292</xm:f>
          </x14:formula1>
          <xm:sqref>FL261</xm:sqref>
        </x14:dataValidation>
        <x14:dataValidation type="list" allowBlank="1" showInputMessage="1" showErrorMessage="1">
          <x14:formula1>
            <xm:f>'BD - Operacional'!$A292:$J292</xm:f>
          </x14:formula1>
          <xm:sqref>FP261</xm:sqref>
        </x14:dataValidation>
        <x14:dataValidation type="list" allowBlank="1" showInputMessage="1" showErrorMessage="1">
          <x14:formula1>
            <xm:f>'BD - Operacional'!$A292:$J292</xm:f>
          </x14:formula1>
          <xm:sqref>FH261</xm:sqref>
        </x14:dataValidation>
        <x14:dataValidation type="list" allowBlank="1" showInputMessage="1" showErrorMessage="1">
          <x14:formula1>
            <xm:f>'BD - Operacional'!$A292:$J292</xm:f>
          </x14:formula1>
          <xm:sqref>FD261</xm:sqref>
        </x14:dataValidation>
        <x14:dataValidation type="list" allowBlank="1" showInputMessage="1" showErrorMessage="1">
          <x14:formula1>
            <xm:f>'BD - Operacional'!$A292:$J292</xm:f>
          </x14:formula1>
          <xm:sqref>EZ261</xm:sqref>
        </x14:dataValidation>
        <x14:dataValidation type="list" allowBlank="1" showInputMessage="1" showErrorMessage="1">
          <x14:formula1>
            <xm:f>'BD - Operacional'!$A292:$J292</xm:f>
          </x14:formula1>
          <xm:sqref>EX261</xm:sqref>
        </x14:dataValidation>
        <x14:dataValidation type="list" allowBlank="1" showInputMessage="1" showErrorMessage="1">
          <x14:formula1>
            <xm:f>'BD - Operacional'!$A292:$J292</xm:f>
          </x14:formula1>
          <xm:sqref>FB261</xm:sqref>
        </x14:dataValidation>
        <x14:dataValidation type="list" allowBlank="1" showInputMessage="1" showErrorMessage="1">
          <x14:formula1>
            <xm:f>'BD - Operacional'!$A292:$J292</xm:f>
          </x14:formula1>
          <xm:sqref>FF261</xm:sqref>
        </x14:dataValidation>
        <x14:dataValidation type="list" allowBlank="1" showInputMessage="1" showErrorMessage="1">
          <x14:formula1>
            <xm:f>'BD - Operacional'!$A292:$J292</xm:f>
          </x14:formula1>
          <xm:sqref>FJ261</xm:sqref>
        </x14:dataValidation>
        <x14:dataValidation type="list" allowBlank="1" showInputMessage="1" showErrorMessage="1">
          <x14:formula1>
            <xm:f>'BD - Operacional'!$A292:$J292</xm:f>
          </x14:formula1>
          <xm:sqref>FN261</xm:sqref>
        </x14:dataValidation>
        <x14:dataValidation type="list" allowBlank="1" showInputMessage="1" showErrorMessage="1">
          <x14:formula1>
            <xm:f>'BD - Operacional'!$A294:$J294</xm:f>
          </x14:formula1>
          <xm:sqref>GG262:GH263</xm:sqref>
        </x14:dataValidation>
        <x14:dataValidation type="list" allowBlank="1" showInputMessage="1" showErrorMessage="1">
          <x14:formula1>
            <xm:f>'BD - Operacional'!$A294:$J294</xm:f>
          </x14:formula1>
          <xm:sqref>DF262:DG263</xm:sqref>
        </x14:dataValidation>
        <x14:dataValidation type="list" allowBlank="1" showInputMessage="1" showErrorMessage="1">
          <x14:formula1>
            <xm:f>'BD - Operacional'!$A294:$J294</xm:f>
          </x14:formula1>
          <xm:sqref>FL262:FL263</xm:sqref>
        </x14:dataValidation>
        <x14:dataValidation type="list" allowBlank="1" showInputMessage="1" showErrorMessage="1">
          <x14:formula1>
            <xm:f>'BD - Operacional'!$A294:$J294</xm:f>
          </x14:formula1>
          <xm:sqref>FP262:FP263</xm:sqref>
        </x14:dataValidation>
        <x14:dataValidation type="list" allowBlank="1" showInputMessage="1" showErrorMessage="1">
          <x14:formula1>
            <xm:f>'BD - Operacional'!$A294:$J294</xm:f>
          </x14:formula1>
          <xm:sqref>FH262:FH263</xm:sqref>
        </x14:dataValidation>
        <x14:dataValidation type="list" allowBlank="1" showInputMessage="1" showErrorMessage="1">
          <x14:formula1>
            <xm:f>'BD - Operacional'!$A294:$J294</xm:f>
          </x14:formula1>
          <xm:sqref>FD262:FD263</xm:sqref>
        </x14:dataValidation>
        <x14:dataValidation type="list" allowBlank="1" showInputMessage="1" showErrorMessage="1">
          <x14:formula1>
            <xm:f>'BD - Operacional'!$A294:$J294</xm:f>
          </x14:formula1>
          <xm:sqref>EZ262:EZ263</xm:sqref>
        </x14:dataValidation>
        <x14:dataValidation type="list" allowBlank="1" showInputMessage="1" showErrorMessage="1">
          <x14:formula1>
            <xm:f>'BD - Operacional'!$A294:$J294</xm:f>
          </x14:formula1>
          <xm:sqref>EX262:EX263</xm:sqref>
        </x14:dataValidation>
        <x14:dataValidation type="list" allowBlank="1" showInputMessage="1" showErrorMessage="1">
          <x14:formula1>
            <xm:f>'BD - Operacional'!$A294:$J294</xm:f>
          </x14:formula1>
          <xm:sqref>FB262:FB263</xm:sqref>
        </x14:dataValidation>
        <x14:dataValidation type="list" allowBlank="1" showInputMessage="1" showErrorMessage="1">
          <x14:formula1>
            <xm:f>'BD - Operacional'!$A294:$J294</xm:f>
          </x14:formula1>
          <xm:sqref>FF262:FF263</xm:sqref>
        </x14:dataValidation>
        <x14:dataValidation type="list" allowBlank="1" showInputMessage="1" showErrorMessage="1">
          <x14:formula1>
            <xm:f>'BD - Operacional'!$A294:$J294</xm:f>
          </x14:formula1>
          <xm:sqref>FJ262:FJ263</xm:sqref>
        </x14:dataValidation>
        <x14:dataValidation type="list" allowBlank="1" showInputMessage="1" showErrorMessage="1">
          <x14:formula1>
            <xm:f>'BD - Operacional'!$A294:$J294</xm:f>
          </x14:formula1>
          <xm:sqref>FN262:FN263</xm:sqref>
        </x14:dataValidation>
        <x14:dataValidation type="list" allowBlank="1" showInputMessage="1" showErrorMessage="1">
          <x14:formula1>
            <xm:f>'BD - Operacional'!$A282:$J282</xm:f>
          </x14:formula1>
          <xm:sqref>GG253:GH258</xm:sqref>
        </x14:dataValidation>
        <x14:dataValidation type="list" allowBlank="1" showInputMessage="1" showErrorMessage="1">
          <x14:formula1>
            <xm:f>'BD - Operacional'!$A282:$J282</xm:f>
          </x14:formula1>
          <xm:sqref>DF253:DG258</xm:sqref>
        </x14:dataValidation>
        <x14:dataValidation type="list" allowBlank="1" showInputMessage="1" showErrorMessage="1">
          <x14:formula1>
            <xm:f>'BD - Operacional'!$A282:$J282</xm:f>
          </x14:formula1>
          <xm:sqref>FL253:FL258</xm:sqref>
        </x14:dataValidation>
        <x14:dataValidation type="list" allowBlank="1" showInputMessage="1" showErrorMessage="1">
          <x14:formula1>
            <xm:f>'BD - Operacional'!$A282:$J282</xm:f>
          </x14:formula1>
          <xm:sqref>FP253:FP258</xm:sqref>
        </x14:dataValidation>
        <x14:dataValidation type="list" allowBlank="1" showInputMessage="1" showErrorMessage="1">
          <x14:formula1>
            <xm:f>'BD - Operacional'!$A282:$J282</xm:f>
          </x14:formula1>
          <xm:sqref>FH253:FH258</xm:sqref>
        </x14:dataValidation>
        <x14:dataValidation type="list" allowBlank="1" showInputMessage="1" showErrorMessage="1">
          <x14:formula1>
            <xm:f>'BD - Operacional'!$A282:$J282</xm:f>
          </x14:formula1>
          <xm:sqref>FD253:FD258</xm:sqref>
        </x14:dataValidation>
        <x14:dataValidation type="list" allowBlank="1" showInputMessage="1" showErrorMessage="1">
          <x14:formula1>
            <xm:f>'BD - Operacional'!$A282:$J282</xm:f>
          </x14:formula1>
          <xm:sqref>EZ253:EZ258</xm:sqref>
        </x14:dataValidation>
        <x14:dataValidation type="list" allowBlank="1" showInputMessage="1" showErrorMessage="1">
          <x14:formula1>
            <xm:f>'BD - Operacional'!$A282:$J282</xm:f>
          </x14:formula1>
          <xm:sqref>EX253:EX258</xm:sqref>
        </x14:dataValidation>
        <x14:dataValidation type="list" allowBlank="1" showInputMessage="1" showErrorMessage="1">
          <x14:formula1>
            <xm:f>'BD - Operacional'!$A282:$J282</xm:f>
          </x14:formula1>
          <xm:sqref>FB253:FB258</xm:sqref>
        </x14:dataValidation>
        <x14:dataValidation type="list" allowBlank="1" showInputMessage="1" showErrorMessage="1">
          <x14:formula1>
            <xm:f>'BD - Operacional'!$A282:$J282</xm:f>
          </x14:formula1>
          <xm:sqref>FF253:FF258</xm:sqref>
        </x14:dataValidation>
        <x14:dataValidation type="list" allowBlank="1" showInputMessage="1" showErrorMessage="1">
          <x14:formula1>
            <xm:f>'BD - Operacional'!$A282:$J282</xm:f>
          </x14:formula1>
          <xm:sqref>FJ253:FJ258</xm:sqref>
        </x14:dataValidation>
        <x14:dataValidation type="list" allowBlank="1" showInputMessage="1" showErrorMessage="1">
          <x14:formula1>
            <xm:f>'BD - Operacional'!$A282:$J282</xm:f>
          </x14:formula1>
          <xm:sqref>FN253:FN258</xm:sqref>
        </x14:dataValidation>
        <x14:dataValidation type="list" allowBlank="1" showInputMessage="1" showErrorMessage="1">
          <x14:formula1>
            <xm:f>IF($GD259="Mantém",$EQ259,'BD - Operacional'!$F289:$J289)</xm:f>
          </x14:formula1>
          <xm:sqref>HS259:HS260</xm:sqref>
        </x14:dataValidation>
        <x14:dataValidation type="list" allowBlank="1" showInputMessage="1" showErrorMessage="1">
          <x14:formula1>
            <xm:f>IF($GD261="Mantém",$EQ261,'BD - Operacional'!$F292:$J292)</xm:f>
          </x14:formula1>
          <xm:sqref>HS261</xm:sqref>
        </x14:dataValidation>
        <x14:dataValidation type="list" allowBlank="1" showInputMessage="1" showErrorMessage="1">
          <x14:formula1>
            <xm:f>IF($GD262="Mantém",$EQ262,'BD - Operacional'!$F294:$J294)</xm:f>
          </x14:formula1>
          <xm:sqref>HS262:HS263</xm:sqref>
        </x14:dataValidation>
        <x14:dataValidation type="list" allowBlank="1" showInputMessage="1" showErrorMessage="1">
          <x14:formula1>
            <xm:f>IF($GD259="Mantém",$ER259,'BD - Operacional'!$F289:$J289)</xm:f>
          </x14:formula1>
          <xm:sqref>HT259:HT260</xm:sqref>
        </x14:dataValidation>
        <x14:dataValidation type="list" allowBlank="1" showInputMessage="1" showErrorMessage="1">
          <x14:formula1>
            <xm:f>IF($GD261="Mantém",$ER261,'BD - Operacional'!$F292:$J292)</xm:f>
          </x14:formula1>
          <xm:sqref>HT261</xm:sqref>
        </x14:dataValidation>
        <x14:dataValidation type="list" allowBlank="1" showInputMessage="1" showErrorMessage="1">
          <x14:formula1>
            <xm:f>IF($GD262="Mantém",$ER262,'BD - Operacional'!$F294:$J294)</xm:f>
          </x14:formula1>
          <xm:sqref>HT262:HT263</xm:sqref>
        </x14:dataValidation>
        <x14:dataValidation type="list" allowBlank="1" showInputMessage="1" showErrorMessage="1">
          <x14:formula1>
            <xm:f>IF($GD259="Mantém",$ES259,'BD - Operacional'!$F289:$J289)</xm:f>
          </x14:formula1>
          <xm:sqref>HU259:HU260</xm:sqref>
        </x14:dataValidation>
        <x14:dataValidation type="list" allowBlank="1" showInputMessage="1" showErrorMessage="1">
          <x14:formula1>
            <xm:f>IF($GD261="Mantém",$ES261,'BD - Operacional'!$F292:$J292)</xm:f>
          </x14:formula1>
          <xm:sqref>HU261</xm:sqref>
        </x14:dataValidation>
        <x14:dataValidation type="list" allowBlank="1" showInputMessage="1" showErrorMessage="1">
          <x14:formula1>
            <xm:f>IF($GD262="Mantém",$ES262,'BD - Operacional'!$F294:$J294)</xm:f>
          </x14:formula1>
          <xm:sqref>HU262:HU263</xm:sqref>
        </x14:dataValidation>
        <x14:dataValidation type="list" allowBlank="1" showInputMessage="1" showErrorMessage="1">
          <x14:formula1>
            <xm:f>IF($GD259="Mantém",$EI259,'BD - Operacional'!$F289:$J289)</xm:f>
          </x14:formula1>
          <xm:sqref>HJ259:HJ260</xm:sqref>
        </x14:dataValidation>
        <x14:dataValidation type="list" allowBlank="1" showInputMessage="1" showErrorMessage="1">
          <x14:formula1>
            <xm:f>IF($GD261="Mantém",$EI261,'BD - Operacional'!$F292:$J292)</xm:f>
          </x14:formula1>
          <xm:sqref>HJ261</xm:sqref>
        </x14:dataValidation>
        <x14:dataValidation type="list" allowBlank="1" showInputMessage="1" showErrorMessage="1">
          <x14:formula1>
            <xm:f>IF($GD262="Mantém",$EI262,'BD - Operacional'!$F294:$J294)</xm:f>
          </x14:formula1>
          <xm:sqref>HJ262:HJ263</xm:sqref>
        </x14:dataValidation>
        <x14:dataValidation type="list" allowBlank="1" showInputMessage="1" showErrorMessage="1">
          <x14:formula1>
            <xm:f>IF($GD259="Mantém",$EJ259,'BD - Operacional'!$F289:$J289)</xm:f>
          </x14:formula1>
          <xm:sqref>HK259:HK260</xm:sqref>
        </x14:dataValidation>
        <x14:dataValidation type="list" allowBlank="1" showInputMessage="1" showErrorMessage="1">
          <x14:formula1>
            <xm:f>IF($GD261="Mantém",$EJ261,'BD - Operacional'!$F292:$J292)</xm:f>
          </x14:formula1>
          <xm:sqref>HK261</xm:sqref>
        </x14:dataValidation>
        <x14:dataValidation type="list" allowBlank="1" showInputMessage="1" showErrorMessage="1">
          <x14:formula1>
            <xm:f>IF($GD262="Mantém",$EJ262,'BD - Operacional'!$F294:$J294)</xm:f>
          </x14:formula1>
          <xm:sqref>HK262:HK263</xm:sqref>
        </x14:dataValidation>
        <x14:dataValidation type="list" allowBlank="1" showInputMessage="1" showErrorMessage="1">
          <x14:formula1>
            <xm:f>IF($GD259="Mantém",$EK259,'BD - Operacional'!$F289:$J289)</xm:f>
          </x14:formula1>
          <xm:sqref>HL259:HL260</xm:sqref>
        </x14:dataValidation>
        <x14:dataValidation type="list" allowBlank="1" showInputMessage="1" showErrorMessage="1">
          <x14:formula1>
            <xm:f>IF($GD261="Mantém",$EK261,'BD - Operacional'!$F292:$J292)</xm:f>
          </x14:formula1>
          <xm:sqref>HL261</xm:sqref>
        </x14:dataValidation>
        <x14:dataValidation type="list" allowBlank="1" showInputMessage="1" showErrorMessage="1">
          <x14:formula1>
            <xm:f>IF($GD262="Mantém",$EK262,'BD - Operacional'!$F294:$J294)</xm:f>
          </x14:formula1>
          <xm:sqref>HL262:HL263</xm:sqref>
        </x14:dataValidation>
        <x14:dataValidation type="list" allowBlank="1" showInputMessage="1" showErrorMessage="1">
          <x14:formula1>
            <xm:f>IF($GD259="Mantém",$EB259,'BD - Operacional'!$F289:$J289)</xm:f>
          </x14:formula1>
          <xm:sqref>HB259:HB260</xm:sqref>
        </x14:dataValidation>
        <x14:dataValidation type="list" allowBlank="1" showInputMessage="1" showErrorMessage="1">
          <x14:formula1>
            <xm:f>IF($GD261="Mantém",$EB261,'BD - Operacional'!$F292:$J292)</xm:f>
          </x14:formula1>
          <xm:sqref>HB261</xm:sqref>
        </x14:dataValidation>
        <x14:dataValidation type="list" allowBlank="1" showInputMessage="1" showErrorMessage="1">
          <x14:formula1>
            <xm:f>IF($GD262="Mantém",$EB262,'BD - Operacional'!$F294:$J294)</xm:f>
          </x14:formula1>
          <xm:sqref>HB262:HB263</xm:sqref>
        </x14:dataValidation>
        <x14:dataValidation type="list" allowBlank="1" showInputMessage="1" showErrorMessage="1">
          <x14:formula1>
            <xm:f>IF($GD259="Mantém",$EC259,'BD - Operacional'!$F289:$J289)</xm:f>
          </x14:formula1>
          <xm:sqref>HC259:HC260</xm:sqref>
        </x14:dataValidation>
        <x14:dataValidation type="list" allowBlank="1" showInputMessage="1" showErrorMessage="1">
          <x14:formula1>
            <xm:f>IF($GD261="Mantém",$EC261,'BD - Operacional'!$F292:$J292)</xm:f>
          </x14:formula1>
          <xm:sqref>HC261</xm:sqref>
        </x14:dataValidation>
        <x14:dataValidation type="list" allowBlank="1" showInputMessage="1" showErrorMessage="1">
          <x14:formula1>
            <xm:f>IF($GD262="Mantém",$EC262,'BD - Operacional'!$F294:$J294)</xm:f>
          </x14:formula1>
          <xm:sqref>HC262:HC263</xm:sqref>
        </x14:dataValidation>
        <x14:dataValidation type="list" allowBlank="1" showInputMessage="1" showErrorMessage="1">
          <x14:formula1>
            <xm:f>IF($GD259="Mantém",$ED259,'BD - Operacional'!$F289:$J289)</xm:f>
          </x14:formula1>
          <xm:sqref>HD259:HD260</xm:sqref>
        </x14:dataValidation>
        <x14:dataValidation type="list" allowBlank="1" showInputMessage="1" showErrorMessage="1">
          <x14:formula1>
            <xm:f>IF($GD261="Mantém",$ED261,'BD - Operacional'!$F292:$J292)</xm:f>
          </x14:formula1>
          <xm:sqref>HD261</xm:sqref>
        </x14:dataValidation>
        <x14:dataValidation type="list" allowBlank="1" showInputMessage="1" showErrorMessage="1">
          <x14:formula1>
            <xm:f>IF($GD262="Mantém",$ED262,'BD - Operacional'!$F294:$J294)</xm:f>
          </x14:formula1>
          <xm:sqref>HD262:HD263</xm:sqref>
        </x14:dataValidation>
        <x14:dataValidation type="list" allowBlank="1" showInputMessage="1" showErrorMessage="1">
          <x14:formula1>
            <xm:f>IF($GD259="Mantém",$DM259,'BD - Operacional'!$F289:$J289)</xm:f>
          </x14:formula1>
          <xm:sqref>GM259:GM260</xm:sqref>
        </x14:dataValidation>
        <x14:dataValidation type="list" allowBlank="1" showInputMessage="1" showErrorMessage="1">
          <x14:formula1>
            <xm:f>IF($GD261="Mantém",$DM261,'BD - Operacional'!$F292:$J292)</xm:f>
          </x14:formula1>
          <xm:sqref>GM261</xm:sqref>
        </x14:dataValidation>
        <x14:dataValidation type="list" allowBlank="1" showInputMessage="1" showErrorMessage="1">
          <x14:formula1>
            <xm:f>IF($GD262="Mantém",$DM262,'BD - Operacional'!$F294:$J294)</xm:f>
          </x14:formula1>
          <xm:sqref>GM262:GM263</xm:sqref>
        </x14:dataValidation>
        <x14:dataValidation type="list" allowBlank="1" showInputMessage="1" showErrorMessage="1">
          <x14:formula1>
            <xm:f>IF($GD259="Mantém",$DN259,'BD - Operacional'!$F289:$J289)</xm:f>
          </x14:formula1>
          <xm:sqref>GN259:GN260</xm:sqref>
        </x14:dataValidation>
        <x14:dataValidation type="list" allowBlank="1" showInputMessage="1" showErrorMessage="1">
          <x14:formula1>
            <xm:f>IF($GD261="Mantém",$DN261,'BD - Operacional'!$F292:$J292)</xm:f>
          </x14:formula1>
          <xm:sqref>GN261</xm:sqref>
        </x14:dataValidation>
        <x14:dataValidation type="list" allowBlank="1" showInputMessage="1" showErrorMessage="1">
          <x14:formula1>
            <xm:f>IF($GD262="Mantém",$DN262,'BD - Operacional'!$F294:$J294)</xm:f>
          </x14:formula1>
          <xm:sqref>GN262:GN263</xm:sqref>
        </x14:dataValidation>
        <x14:dataValidation type="list" allowBlank="1" showInputMessage="1" showErrorMessage="1">
          <x14:formula1>
            <xm:f>IF($GD259="Mantém",$DL259,'BD - Operacional'!$F289:$J289)</xm:f>
          </x14:formula1>
          <xm:sqref>GL259:GL260</xm:sqref>
        </x14:dataValidation>
        <x14:dataValidation type="list" allowBlank="1" showInputMessage="1" showErrorMessage="1">
          <x14:formula1>
            <xm:f>IF($GD261="Mantém",$DL261,'BD - Operacional'!$F292:$J292)</xm:f>
          </x14:formula1>
          <xm:sqref>GL261</xm:sqref>
        </x14:dataValidation>
        <x14:dataValidation type="list" allowBlank="1" showInputMessage="1" showErrorMessage="1">
          <x14:formula1>
            <xm:f>IF($GD262="Mantém",$DL262,'BD - Operacional'!$F294:$J294)</xm:f>
          </x14:formula1>
          <xm:sqref>GL262:GL263</xm:sqref>
        </x14:dataValidation>
        <x14:dataValidation type="list" allowBlank="1" showInputMessage="1" showErrorMessage="1">
          <x14:formula1>
            <xm:f>IF($GD253="Mantém",$EQ253,'BD - Operacional'!$F282:$J282)</xm:f>
          </x14:formula1>
          <xm:sqref>HS253:HS258</xm:sqref>
        </x14:dataValidation>
        <x14:dataValidation type="list" allowBlank="1" showInputMessage="1" showErrorMessage="1">
          <x14:formula1>
            <xm:f>IF($GD253="Mantém",$ER253,'BD - Operacional'!$F282:$J282)</xm:f>
          </x14:formula1>
          <xm:sqref>HT253:HT258</xm:sqref>
        </x14:dataValidation>
        <x14:dataValidation type="list" allowBlank="1" showInputMessage="1" showErrorMessage="1">
          <x14:formula1>
            <xm:f>IF($GD253="Mantém",$ES253,'BD - Operacional'!$F282:$J282)</xm:f>
          </x14:formula1>
          <xm:sqref>HU253:HU258</xm:sqref>
        </x14:dataValidation>
        <x14:dataValidation type="list" allowBlank="1" showInputMessage="1" showErrorMessage="1">
          <x14:formula1>
            <xm:f>IF($GD253="Mantém",$EI253,'BD - Operacional'!$F282:$J282)</xm:f>
          </x14:formula1>
          <xm:sqref>HJ253:HJ258</xm:sqref>
        </x14:dataValidation>
        <x14:dataValidation type="list" allowBlank="1" showInputMessage="1" showErrorMessage="1">
          <x14:formula1>
            <xm:f>IF($GD253="Mantém",$EJ253,'BD - Operacional'!$F282:$J282)</xm:f>
          </x14:formula1>
          <xm:sqref>HK253:HK258</xm:sqref>
        </x14:dataValidation>
        <x14:dataValidation type="list" allowBlank="1" showInputMessage="1" showErrorMessage="1">
          <x14:formula1>
            <xm:f>IF($GD253="Mantém",$EK253,'BD - Operacional'!$F282:$J282)</xm:f>
          </x14:formula1>
          <xm:sqref>HL253:HL258</xm:sqref>
        </x14:dataValidation>
        <x14:dataValidation type="list" allowBlank="1" showInputMessage="1" showErrorMessage="1">
          <x14:formula1>
            <xm:f>IF($GD253="Mantém",$EB253,'BD - Operacional'!$F282:$J282)</xm:f>
          </x14:formula1>
          <xm:sqref>HB253:HB258</xm:sqref>
        </x14:dataValidation>
        <x14:dataValidation type="list" allowBlank="1" showInputMessage="1" showErrorMessage="1">
          <x14:formula1>
            <xm:f>IF($GD253="Mantém",$EC253,'BD - Operacional'!$F282:$J282)</xm:f>
          </x14:formula1>
          <xm:sqref>HC253:HC258</xm:sqref>
        </x14:dataValidation>
        <x14:dataValidation type="list" allowBlank="1" showInputMessage="1" showErrorMessage="1">
          <x14:formula1>
            <xm:f>IF($GD253="Mantém",$ED253,'BD - Operacional'!$F282:$J282)</xm:f>
          </x14:formula1>
          <xm:sqref>HD253:HD258</xm:sqref>
        </x14:dataValidation>
        <x14:dataValidation type="list" allowBlank="1" showInputMessage="1" showErrorMessage="1">
          <x14:formula1>
            <xm:f>IF($GD253="Mantém",$DM253,'BD - Operacional'!$F282:$J282)</xm:f>
          </x14:formula1>
          <xm:sqref>GM253:GM258</xm:sqref>
        </x14:dataValidation>
        <x14:dataValidation type="list" allowBlank="1" showInputMessage="1" showErrorMessage="1">
          <x14:formula1>
            <xm:f>IF($GD253="Mantém",$DN253,'BD - Operacional'!$F282:$J282)</xm:f>
          </x14:formula1>
          <xm:sqref>GN253:GN258</xm:sqref>
        </x14:dataValidation>
        <x14:dataValidation type="list" allowBlank="1" showInputMessage="1" showErrorMessage="1">
          <x14:formula1>
            <xm:f>IF($GD253="Mantém",$DL253,'BD - Operacional'!$F282:$J282)</xm:f>
          </x14:formula1>
          <xm:sqref>GL253:GL258</xm:sqref>
        </x14:dataValidation>
        <x14:dataValidation type="list" allowBlank="1" showInputMessage="1" showErrorMessage="1">
          <x14:formula1>
            <xm:f>'BD - Operacional'!$F289:$J289</xm:f>
          </x14:formula1>
          <xm:sqref>EQ259:ES260</xm:sqref>
        </x14:dataValidation>
        <x14:dataValidation type="list" allowBlank="1" showInputMessage="1" showErrorMessage="1">
          <x14:formula1>
            <xm:f>'BD - Operacional'!$F289:$J289</xm:f>
          </x14:formula1>
          <xm:sqref>EI259:EK260</xm:sqref>
        </x14:dataValidation>
        <x14:dataValidation type="list" allowBlank="1" showInputMessage="1" showErrorMessage="1">
          <x14:formula1>
            <xm:f>'BD - Operacional'!$F289:$J289</xm:f>
          </x14:formula1>
          <xm:sqref>CP259:CR260</xm:sqref>
        </x14:dataValidation>
        <x14:dataValidation type="list" allowBlank="1" showInputMessage="1" showErrorMessage="1">
          <x14:formula1>
            <xm:f>'BD - Operacional'!$F289:$J289</xm:f>
          </x14:formula1>
          <xm:sqref>EB259:ED260</xm:sqref>
        </x14:dataValidation>
        <x14:dataValidation type="list" allowBlank="1" showInputMessage="1" showErrorMessage="1">
          <x14:formula1>
            <xm:f>'BD - Operacional'!$F292:$J292</xm:f>
          </x14:formula1>
          <xm:sqref>EQ261:ES261</xm:sqref>
        </x14:dataValidation>
        <x14:dataValidation type="list" allowBlank="1" showInputMessage="1" showErrorMessage="1">
          <x14:formula1>
            <xm:f>'BD - Operacional'!$F292:$J292</xm:f>
          </x14:formula1>
          <xm:sqref>EI261:EK261</xm:sqref>
        </x14:dataValidation>
        <x14:dataValidation type="list" allowBlank="1" showInputMessage="1" showErrorMessage="1">
          <x14:formula1>
            <xm:f>'BD - Operacional'!$F292:$J292</xm:f>
          </x14:formula1>
          <xm:sqref>CP261:CR261</xm:sqref>
        </x14:dataValidation>
        <x14:dataValidation type="list" allowBlank="1" showInputMessage="1" showErrorMessage="1">
          <x14:formula1>
            <xm:f>'BD - Operacional'!$F292:$J292</xm:f>
          </x14:formula1>
          <xm:sqref>EB261:ED261</xm:sqref>
        </x14:dataValidation>
        <x14:dataValidation type="list" allowBlank="1" showInputMessage="1" showErrorMessage="1">
          <x14:formula1>
            <xm:f>'BD - Operacional'!$F294:$J294</xm:f>
          </x14:formula1>
          <xm:sqref>EQ262:ES263</xm:sqref>
        </x14:dataValidation>
        <x14:dataValidation type="list" allowBlank="1" showInputMessage="1" showErrorMessage="1">
          <x14:formula1>
            <xm:f>'BD - Operacional'!$F294:$J294</xm:f>
          </x14:formula1>
          <xm:sqref>EI262:EK263</xm:sqref>
        </x14:dataValidation>
        <x14:dataValidation type="list" allowBlank="1" showInputMessage="1" showErrorMessage="1">
          <x14:formula1>
            <xm:f>'BD - Operacional'!$F294:$J294</xm:f>
          </x14:formula1>
          <xm:sqref>CP262:CR263</xm:sqref>
        </x14:dataValidation>
        <x14:dataValidation type="list" allowBlank="1" showInputMessage="1" showErrorMessage="1">
          <x14:formula1>
            <xm:f>'BD - Operacional'!$F294:$J294</xm:f>
          </x14:formula1>
          <xm:sqref>EB262:ED263</xm:sqref>
        </x14:dataValidation>
        <x14:dataValidation type="list" allowBlank="1" showInputMessage="1" showErrorMessage="1">
          <x14:formula1>
            <xm:f>IF($DH259="Mantém",$CP259,'BD - Operacional'!$F289:$J289)</xm:f>
          </x14:formula1>
          <xm:sqref>DL259:DL260</xm:sqref>
        </x14:dataValidation>
        <x14:dataValidation type="list" allowBlank="1" showInputMessage="1" showErrorMessage="1">
          <x14:formula1>
            <xm:f>IF($DH261="Mantém",$CP261,'BD - Operacional'!$F292:$J292)</xm:f>
          </x14:formula1>
          <xm:sqref>DL261</xm:sqref>
        </x14:dataValidation>
        <x14:dataValidation type="list" allowBlank="1" showInputMessage="1" showErrorMessage="1">
          <x14:formula1>
            <xm:f>IF($DH262="Mantém",$CP262,'BD - Operacional'!$F294:$J294)</xm:f>
          </x14:formula1>
          <xm:sqref>DL262:DL263</xm:sqref>
        </x14:dataValidation>
        <x14:dataValidation type="list" allowBlank="1" showInputMessage="1" showErrorMessage="1">
          <x14:formula1>
            <xm:f>IF($DH259="Mantém",$CQ259,'BD - Operacional'!$F289:$J289)</xm:f>
          </x14:formula1>
          <xm:sqref>DM259:DM260</xm:sqref>
        </x14:dataValidation>
        <x14:dataValidation type="list" allowBlank="1" showInputMessage="1" showErrorMessage="1">
          <x14:formula1>
            <xm:f>IF($DH261="Mantém",$CQ261,'BD - Operacional'!$F292:$J292)</xm:f>
          </x14:formula1>
          <xm:sqref>DM261</xm:sqref>
        </x14:dataValidation>
        <x14:dataValidation type="list" allowBlank="1" showInputMessage="1" showErrorMessage="1">
          <x14:formula1>
            <xm:f>IF($DH262="Mantém",$CQ262,'BD - Operacional'!$F294:$J294)</xm:f>
          </x14:formula1>
          <xm:sqref>DM262:DM263</xm:sqref>
        </x14:dataValidation>
        <x14:dataValidation type="list" allowBlank="1" showInputMessage="1" showErrorMessage="1">
          <x14:formula1>
            <xm:f>IF($DH259="Mantém",$CR259,'BD - Operacional'!$F289:$J289)</xm:f>
          </x14:formula1>
          <xm:sqref>DN259:DN260</xm:sqref>
        </x14:dataValidation>
        <x14:dataValidation type="list" allowBlank="1" showInputMessage="1" showErrorMessage="1">
          <x14:formula1>
            <xm:f>IF($DH261="Mantém",$CR261,'BD - Operacional'!$F292:$J292)</xm:f>
          </x14:formula1>
          <xm:sqref>DN261</xm:sqref>
        </x14:dataValidation>
        <x14:dataValidation type="list" allowBlank="1" showInputMessage="1" showErrorMessage="1">
          <x14:formula1>
            <xm:f>IF($DH262="Mantém",$CR262,'BD - Operacional'!$F294:$J294)</xm:f>
          </x14:formula1>
          <xm:sqref>DN262:DN263</xm:sqref>
        </x14:dataValidation>
        <x14:dataValidation type="list" allowBlank="1" showInputMessage="1" showErrorMessage="1">
          <x14:formula1>
            <xm:f>'BD - Operacional'!$F282:$J282</xm:f>
          </x14:formula1>
          <xm:sqref>EQ253:ES258</xm:sqref>
        </x14:dataValidation>
        <x14:dataValidation type="list" allowBlank="1" showInputMessage="1" showErrorMessage="1">
          <x14:formula1>
            <xm:f>'BD - Operacional'!$F282:$J282</xm:f>
          </x14:formula1>
          <xm:sqref>EI253:EK258</xm:sqref>
        </x14:dataValidation>
        <x14:dataValidation type="list" allowBlank="1" showInputMessage="1" showErrorMessage="1">
          <x14:formula1>
            <xm:f>'BD - Operacional'!$F282:$J282</xm:f>
          </x14:formula1>
          <xm:sqref>CP253:CR258</xm:sqref>
        </x14:dataValidation>
        <x14:dataValidation type="list" allowBlank="1" showInputMessage="1" showErrorMessage="1">
          <x14:formula1>
            <xm:f>'BD - Operacional'!$F282:$J282</xm:f>
          </x14:formula1>
          <xm:sqref>EB253:ED258</xm:sqref>
        </x14:dataValidation>
        <x14:dataValidation type="list" allowBlank="1" showInputMessage="1" showErrorMessage="1">
          <x14:formula1>
            <xm:f>IF($DH253="Mantém",$CP253,'BD - Operacional'!$F282:$J282)</xm:f>
          </x14:formula1>
          <xm:sqref>DL253:DL258</xm:sqref>
        </x14:dataValidation>
        <x14:dataValidation type="list" allowBlank="1" showInputMessage="1" showErrorMessage="1">
          <x14:formula1>
            <xm:f>IF($DH253="Mantém",$CQ253,'BD - Operacional'!$F282:$J282)</xm:f>
          </x14:formula1>
          <xm:sqref>DM253:DM258</xm:sqref>
        </x14:dataValidation>
        <x14:dataValidation type="list" allowBlank="1" showInputMessage="1" showErrorMessage="1">
          <x14:formula1>
            <xm:f>IF($DH253="Mantém",$CR253,'BD - Operacional'!$F282:$J282)</xm:f>
          </x14:formula1>
          <xm:sqref>DN253:DN258</xm:sqref>
        </x14:dataValidation>
        <x14:dataValidation type="list" allowBlank="1" showInputMessage="1" showErrorMessage="1">
          <x14:formula1>
            <xm:f>'BD - Operacional'!$A278:$J278</xm:f>
          </x14:formula1>
          <xm:sqref>GG252:GH252</xm:sqref>
        </x14:dataValidation>
        <x14:dataValidation type="list" allowBlank="1" showInputMessage="1" showErrorMessage="1">
          <x14:formula1>
            <xm:f>'BD - Operacional'!$A278:$J278</xm:f>
          </x14:formula1>
          <xm:sqref>DF252:DG252</xm:sqref>
        </x14:dataValidation>
        <x14:dataValidation type="list" allowBlank="1" showInputMessage="1" showErrorMessage="1">
          <x14:formula1>
            <xm:f>'BD - Operacional'!$A278:$J278</xm:f>
          </x14:formula1>
          <xm:sqref>FL252</xm:sqref>
        </x14:dataValidation>
        <x14:dataValidation type="list" allowBlank="1" showInputMessage="1" showErrorMessage="1">
          <x14:formula1>
            <xm:f>'BD - Operacional'!$A278:$J278</xm:f>
          </x14:formula1>
          <xm:sqref>FP252</xm:sqref>
        </x14:dataValidation>
        <x14:dataValidation type="list" allowBlank="1" showInputMessage="1" showErrorMessage="1">
          <x14:formula1>
            <xm:f>'BD - Operacional'!$A278:$J278</xm:f>
          </x14:formula1>
          <xm:sqref>FH252</xm:sqref>
        </x14:dataValidation>
        <x14:dataValidation type="list" allowBlank="1" showInputMessage="1" showErrorMessage="1">
          <x14:formula1>
            <xm:f>'BD - Operacional'!$A278:$J278</xm:f>
          </x14:formula1>
          <xm:sqref>FD252</xm:sqref>
        </x14:dataValidation>
        <x14:dataValidation type="list" allowBlank="1" showInputMessage="1" showErrorMessage="1">
          <x14:formula1>
            <xm:f>'BD - Operacional'!$A278:$J278</xm:f>
          </x14:formula1>
          <xm:sqref>EZ252</xm:sqref>
        </x14:dataValidation>
        <x14:dataValidation type="list" allowBlank="1" showInputMessage="1" showErrorMessage="1">
          <x14:formula1>
            <xm:f>'BD - Operacional'!$A278:$J278</xm:f>
          </x14:formula1>
          <xm:sqref>EX252</xm:sqref>
        </x14:dataValidation>
        <x14:dataValidation type="list" allowBlank="1" showInputMessage="1" showErrorMessage="1">
          <x14:formula1>
            <xm:f>'BD - Operacional'!$A278:$J278</xm:f>
          </x14:formula1>
          <xm:sqref>FB252</xm:sqref>
        </x14:dataValidation>
        <x14:dataValidation type="list" allowBlank="1" showInputMessage="1" showErrorMessage="1">
          <x14:formula1>
            <xm:f>'BD - Operacional'!$A278:$J278</xm:f>
          </x14:formula1>
          <xm:sqref>FF252</xm:sqref>
        </x14:dataValidation>
        <x14:dataValidation type="list" allowBlank="1" showInputMessage="1" showErrorMessage="1">
          <x14:formula1>
            <xm:f>'BD - Operacional'!$A278:$J278</xm:f>
          </x14:formula1>
          <xm:sqref>FJ252</xm:sqref>
        </x14:dataValidation>
        <x14:dataValidation type="list" allowBlank="1" showInputMessage="1" showErrorMessage="1">
          <x14:formula1>
            <xm:f>'BD - Operacional'!$A278:$J278</xm:f>
          </x14:formula1>
          <xm:sqref>FN252</xm:sqref>
        </x14:dataValidation>
        <x14:dataValidation type="list" allowBlank="1" showInputMessage="1" showErrorMessage="1">
          <x14:formula1>
            <xm:f>'BD - Operacional'!$A268:$J268</xm:f>
          </x14:formula1>
          <xm:sqref>GG243:GH251</xm:sqref>
        </x14:dataValidation>
        <x14:dataValidation type="list" allowBlank="1" showInputMessage="1" showErrorMessage="1">
          <x14:formula1>
            <xm:f>'BD - Operacional'!$A268:$J268</xm:f>
          </x14:formula1>
          <xm:sqref>DF243:DG251</xm:sqref>
        </x14:dataValidation>
        <x14:dataValidation type="list" allowBlank="1" showInputMessage="1" showErrorMessage="1">
          <x14:formula1>
            <xm:f>'BD - Operacional'!$A268:$J268</xm:f>
          </x14:formula1>
          <xm:sqref>FL243:FL251</xm:sqref>
        </x14:dataValidation>
        <x14:dataValidation type="list" allowBlank="1" showInputMessage="1" showErrorMessage="1">
          <x14:formula1>
            <xm:f>'BD - Operacional'!$A268:$J268</xm:f>
          </x14:formula1>
          <xm:sqref>FP243:FP251</xm:sqref>
        </x14:dataValidation>
        <x14:dataValidation type="list" allowBlank="1" showInputMessage="1" showErrorMessage="1">
          <x14:formula1>
            <xm:f>'BD - Operacional'!$A268:$J268</xm:f>
          </x14:formula1>
          <xm:sqref>FH243:FH251</xm:sqref>
        </x14:dataValidation>
        <x14:dataValidation type="list" allowBlank="1" showInputMessage="1" showErrorMessage="1">
          <x14:formula1>
            <xm:f>'BD - Operacional'!$A268:$J268</xm:f>
          </x14:formula1>
          <xm:sqref>FD243:FD251</xm:sqref>
        </x14:dataValidation>
        <x14:dataValidation type="list" allowBlank="1" showInputMessage="1" showErrorMessage="1">
          <x14:formula1>
            <xm:f>'BD - Operacional'!$A268:$J268</xm:f>
          </x14:formula1>
          <xm:sqref>EZ243:EZ251</xm:sqref>
        </x14:dataValidation>
        <x14:dataValidation type="list" allowBlank="1" showInputMessage="1" showErrorMessage="1">
          <x14:formula1>
            <xm:f>'BD - Operacional'!$A268:$J268</xm:f>
          </x14:formula1>
          <xm:sqref>EX243:EX251</xm:sqref>
        </x14:dataValidation>
        <x14:dataValidation type="list" allowBlank="1" showInputMessage="1" showErrorMessage="1">
          <x14:formula1>
            <xm:f>'BD - Operacional'!$A268:$J268</xm:f>
          </x14:formula1>
          <xm:sqref>FB243:FB251</xm:sqref>
        </x14:dataValidation>
        <x14:dataValidation type="list" allowBlank="1" showInputMessage="1" showErrorMessage="1">
          <x14:formula1>
            <xm:f>'BD - Operacional'!$A268:$J268</xm:f>
          </x14:formula1>
          <xm:sqref>FF243:FF251</xm:sqref>
        </x14:dataValidation>
        <x14:dataValidation type="list" allowBlank="1" showInputMessage="1" showErrorMessage="1">
          <x14:formula1>
            <xm:f>'BD - Operacional'!$A268:$J268</xm:f>
          </x14:formula1>
          <xm:sqref>FJ243:FJ251</xm:sqref>
        </x14:dataValidation>
        <x14:dataValidation type="list" allowBlank="1" showInputMessage="1" showErrorMessage="1">
          <x14:formula1>
            <xm:f>'BD - Operacional'!$A268:$J268</xm:f>
          </x14:formula1>
          <xm:sqref>FN243:FN251</xm:sqref>
        </x14:dataValidation>
        <x14:dataValidation type="list" allowBlank="1" showInputMessage="1" showErrorMessage="1">
          <x14:formula1>
            <xm:f>'BD - Operacional'!$A260:$J260</xm:f>
          </x14:formula1>
          <xm:sqref>GG236:GH242</xm:sqref>
        </x14:dataValidation>
        <x14:dataValidation type="list" allowBlank="1" showInputMessage="1" showErrorMessage="1">
          <x14:formula1>
            <xm:f>'BD - Operacional'!$A260:$J260</xm:f>
          </x14:formula1>
          <xm:sqref>DF236:DG242</xm:sqref>
        </x14:dataValidation>
        <x14:dataValidation type="list" allowBlank="1" showInputMessage="1" showErrorMessage="1">
          <x14:formula1>
            <xm:f>'BD - Operacional'!$A260:$J260</xm:f>
          </x14:formula1>
          <xm:sqref>FL236:FL242</xm:sqref>
        </x14:dataValidation>
        <x14:dataValidation type="list" allowBlank="1" showInputMessage="1" showErrorMessage="1">
          <x14:formula1>
            <xm:f>'BD - Operacional'!$A260:$J260</xm:f>
          </x14:formula1>
          <xm:sqref>FP236:FP242</xm:sqref>
        </x14:dataValidation>
        <x14:dataValidation type="list" allowBlank="1" showInputMessage="1" showErrorMessage="1">
          <x14:formula1>
            <xm:f>'BD - Operacional'!$A260:$J260</xm:f>
          </x14:formula1>
          <xm:sqref>FH236:FH242</xm:sqref>
        </x14:dataValidation>
        <x14:dataValidation type="list" allowBlank="1" showInputMessage="1" showErrorMessage="1">
          <x14:formula1>
            <xm:f>'BD - Operacional'!$A260:$J260</xm:f>
          </x14:formula1>
          <xm:sqref>FD236:FD242</xm:sqref>
        </x14:dataValidation>
        <x14:dataValidation type="list" allowBlank="1" showInputMessage="1" showErrorMessage="1">
          <x14:formula1>
            <xm:f>'BD - Operacional'!$A260:$J260</xm:f>
          </x14:formula1>
          <xm:sqref>EZ236:EZ242</xm:sqref>
        </x14:dataValidation>
        <x14:dataValidation type="list" allowBlank="1" showInputMessage="1" showErrorMessage="1">
          <x14:formula1>
            <xm:f>'BD - Operacional'!$A260:$J260</xm:f>
          </x14:formula1>
          <xm:sqref>EX236:EX242</xm:sqref>
        </x14:dataValidation>
        <x14:dataValidation type="list" allowBlank="1" showInputMessage="1" showErrorMessage="1">
          <x14:formula1>
            <xm:f>'BD - Operacional'!$A260:$J260</xm:f>
          </x14:formula1>
          <xm:sqref>FB236:FB242</xm:sqref>
        </x14:dataValidation>
        <x14:dataValidation type="list" allowBlank="1" showInputMessage="1" showErrorMessage="1">
          <x14:formula1>
            <xm:f>'BD - Operacional'!$A260:$J260</xm:f>
          </x14:formula1>
          <xm:sqref>FF236:FF242</xm:sqref>
        </x14:dataValidation>
        <x14:dataValidation type="list" allowBlank="1" showInputMessage="1" showErrorMessage="1">
          <x14:formula1>
            <xm:f>'BD - Operacional'!$A260:$J260</xm:f>
          </x14:formula1>
          <xm:sqref>FJ236:FJ242</xm:sqref>
        </x14:dataValidation>
        <x14:dataValidation type="list" allowBlank="1" showInputMessage="1" showErrorMessage="1">
          <x14:formula1>
            <xm:f>'BD - Operacional'!$A260:$J260</xm:f>
          </x14:formula1>
          <xm:sqref>FN236:FN242</xm:sqref>
        </x14:dataValidation>
        <x14:dataValidation type="list" allowBlank="1" showInputMessage="1" showErrorMessage="1">
          <x14:formula1>
            <xm:f>'BD - Operacional'!$A251:$J251</xm:f>
          </x14:formula1>
          <xm:sqref>GG228:GH235</xm:sqref>
        </x14:dataValidation>
        <x14:dataValidation type="list" allowBlank="1" showInputMessage="1" showErrorMessage="1">
          <x14:formula1>
            <xm:f>'BD - Operacional'!$A251:$J251</xm:f>
          </x14:formula1>
          <xm:sqref>DF228:DG235</xm:sqref>
        </x14:dataValidation>
        <x14:dataValidation type="list" allowBlank="1" showInputMessage="1" showErrorMessage="1">
          <x14:formula1>
            <xm:f>'BD - Operacional'!$A251:$J251</xm:f>
          </x14:formula1>
          <xm:sqref>FL228:FL235</xm:sqref>
        </x14:dataValidation>
        <x14:dataValidation type="list" allowBlank="1" showInputMessage="1" showErrorMessage="1">
          <x14:formula1>
            <xm:f>'BD - Operacional'!$A251:$J251</xm:f>
          </x14:formula1>
          <xm:sqref>FP228:FP235</xm:sqref>
        </x14:dataValidation>
        <x14:dataValidation type="list" allowBlank="1" showInputMessage="1" showErrorMessage="1">
          <x14:formula1>
            <xm:f>'BD - Operacional'!$A251:$J251</xm:f>
          </x14:formula1>
          <xm:sqref>FH228:FH235</xm:sqref>
        </x14:dataValidation>
        <x14:dataValidation type="list" allowBlank="1" showInputMessage="1" showErrorMessage="1">
          <x14:formula1>
            <xm:f>'BD - Operacional'!$A251:$J251</xm:f>
          </x14:formula1>
          <xm:sqref>FD228:FD235</xm:sqref>
        </x14:dataValidation>
        <x14:dataValidation type="list" allowBlank="1" showInputMessage="1" showErrorMessage="1">
          <x14:formula1>
            <xm:f>'BD - Operacional'!$A251:$J251</xm:f>
          </x14:formula1>
          <xm:sqref>EZ228:EZ235</xm:sqref>
        </x14:dataValidation>
        <x14:dataValidation type="list" allowBlank="1" showInputMessage="1" showErrorMessage="1">
          <x14:formula1>
            <xm:f>'BD - Operacional'!$A251:$J251</xm:f>
          </x14:formula1>
          <xm:sqref>EX228:EX235</xm:sqref>
        </x14:dataValidation>
        <x14:dataValidation type="list" allowBlank="1" showInputMessage="1" showErrorMessage="1">
          <x14:formula1>
            <xm:f>'BD - Operacional'!$A251:$J251</xm:f>
          </x14:formula1>
          <xm:sqref>FB228:FB235</xm:sqref>
        </x14:dataValidation>
        <x14:dataValidation type="list" allowBlank="1" showInputMessage="1" showErrorMessage="1">
          <x14:formula1>
            <xm:f>'BD - Operacional'!$A251:$J251</xm:f>
          </x14:formula1>
          <xm:sqref>FF228:FF235</xm:sqref>
        </x14:dataValidation>
        <x14:dataValidation type="list" allowBlank="1" showInputMessage="1" showErrorMessage="1">
          <x14:formula1>
            <xm:f>'BD - Operacional'!$A251:$J251</xm:f>
          </x14:formula1>
          <xm:sqref>FJ228:FJ235</xm:sqref>
        </x14:dataValidation>
        <x14:dataValidation type="list" allowBlank="1" showInputMessage="1" showErrorMessage="1">
          <x14:formula1>
            <xm:f>'BD - Operacional'!$A251:$J251</xm:f>
          </x14:formula1>
          <xm:sqref>FN228:FN235</xm:sqref>
        </x14:dataValidation>
        <x14:dataValidation type="list" allowBlank="1" showInputMessage="1" showErrorMessage="1">
          <x14:formula1>
            <xm:f>'BD - Operacional'!$A244:$J244</xm:f>
          </x14:formula1>
          <xm:sqref>GG223:GH227</xm:sqref>
        </x14:dataValidation>
        <x14:dataValidation type="list" allowBlank="1" showInputMessage="1" showErrorMessage="1">
          <x14:formula1>
            <xm:f>'BD - Operacional'!$A244:$J244</xm:f>
          </x14:formula1>
          <xm:sqref>DF223:DG227</xm:sqref>
        </x14:dataValidation>
        <x14:dataValidation type="list" allowBlank="1" showInputMessage="1" showErrorMessage="1">
          <x14:formula1>
            <xm:f>'BD - Operacional'!$A244:$J244</xm:f>
          </x14:formula1>
          <xm:sqref>FL223:FL227</xm:sqref>
        </x14:dataValidation>
        <x14:dataValidation type="list" allowBlank="1" showInputMessage="1" showErrorMessage="1">
          <x14:formula1>
            <xm:f>'BD - Operacional'!$A244:$J244</xm:f>
          </x14:formula1>
          <xm:sqref>FP223:FP227</xm:sqref>
        </x14:dataValidation>
        <x14:dataValidation type="list" allowBlank="1" showInputMessage="1" showErrorMessage="1">
          <x14:formula1>
            <xm:f>'BD - Operacional'!$A244:$J244</xm:f>
          </x14:formula1>
          <xm:sqref>FH223:FH227</xm:sqref>
        </x14:dataValidation>
        <x14:dataValidation type="list" allowBlank="1" showInputMessage="1" showErrorMessage="1">
          <x14:formula1>
            <xm:f>'BD - Operacional'!$A244:$J244</xm:f>
          </x14:formula1>
          <xm:sqref>FD223:FD227</xm:sqref>
        </x14:dataValidation>
        <x14:dataValidation type="list" allowBlank="1" showInputMessage="1" showErrorMessage="1">
          <x14:formula1>
            <xm:f>'BD - Operacional'!$A244:$J244</xm:f>
          </x14:formula1>
          <xm:sqref>EZ223:EZ227</xm:sqref>
        </x14:dataValidation>
        <x14:dataValidation type="list" allowBlank="1" showInputMessage="1" showErrorMessage="1">
          <x14:formula1>
            <xm:f>'BD - Operacional'!$A244:$J244</xm:f>
          </x14:formula1>
          <xm:sqref>EX223:EX227</xm:sqref>
        </x14:dataValidation>
        <x14:dataValidation type="list" allowBlank="1" showInputMessage="1" showErrorMessage="1">
          <x14:formula1>
            <xm:f>'BD - Operacional'!$A244:$J244</xm:f>
          </x14:formula1>
          <xm:sqref>FB223:FB227</xm:sqref>
        </x14:dataValidation>
        <x14:dataValidation type="list" allowBlank="1" showInputMessage="1" showErrorMessage="1">
          <x14:formula1>
            <xm:f>'BD - Operacional'!$A244:$J244</xm:f>
          </x14:formula1>
          <xm:sqref>FF223:FF227</xm:sqref>
        </x14:dataValidation>
        <x14:dataValidation type="list" allowBlank="1" showInputMessage="1" showErrorMessage="1">
          <x14:formula1>
            <xm:f>'BD - Operacional'!$A244:$J244</xm:f>
          </x14:formula1>
          <xm:sqref>FJ223:FJ227</xm:sqref>
        </x14:dataValidation>
        <x14:dataValidation type="list" allowBlank="1" showInputMessage="1" showErrorMessage="1">
          <x14:formula1>
            <xm:f>'BD - Operacional'!$A244:$J244</xm:f>
          </x14:formula1>
          <xm:sqref>FN223:FN227</xm:sqref>
        </x14:dataValidation>
        <x14:dataValidation type="list" allowBlank="1" showInputMessage="1" showErrorMessage="1">
          <x14:formula1>
            <xm:f>'BD - Operacional'!$A238:$J238</xm:f>
          </x14:formula1>
          <xm:sqref>GG219:GH220</xm:sqref>
        </x14:dataValidation>
        <x14:dataValidation type="list" allowBlank="1" showInputMessage="1" showErrorMessage="1">
          <x14:formula1>
            <xm:f>'BD - Operacional'!$A238:$J238</xm:f>
          </x14:formula1>
          <xm:sqref>DF219:DG220</xm:sqref>
        </x14:dataValidation>
        <x14:dataValidation type="list" allowBlank="1" showInputMessage="1" showErrorMessage="1">
          <x14:formula1>
            <xm:f>'BD - Operacional'!$A238:$J238</xm:f>
          </x14:formula1>
          <xm:sqref>FL219:FL220</xm:sqref>
        </x14:dataValidation>
        <x14:dataValidation type="list" allowBlank="1" showInputMessage="1" showErrorMessage="1">
          <x14:formula1>
            <xm:f>'BD - Operacional'!$A238:$J238</xm:f>
          </x14:formula1>
          <xm:sqref>FP219:FP220</xm:sqref>
        </x14:dataValidation>
        <x14:dataValidation type="list" allowBlank="1" showInputMessage="1" showErrorMessage="1">
          <x14:formula1>
            <xm:f>'BD - Operacional'!$A238:$J238</xm:f>
          </x14:formula1>
          <xm:sqref>FH219:FH220</xm:sqref>
        </x14:dataValidation>
        <x14:dataValidation type="list" allowBlank="1" showInputMessage="1" showErrorMessage="1">
          <x14:formula1>
            <xm:f>'BD - Operacional'!$A238:$J238</xm:f>
          </x14:formula1>
          <xm:sqref>FD219:FD220</xm:sqref>
        </x14:dataValidation>
        <x14:dataValidation type="list" allowBlank="1" showInputMessage="1" showErrorMessage="1">
          <x14:formula1>
            <xm:f>'BD - Operacional'!$A238:$J238</xm:f>
          </x14:formula1>
          <xm:sqref>EZ219:EZ220</xm:sqref>
        </x14:dataValidation>
        <x14:dataValidation type="list" allowBlank="1" showInputMessage="1" showErrorMessage="1">
          <x14:formula1>
            <xm:f>'BD - Operacional'!$A238:$J238</xm:f>
          </x14:formula1>
          <xm:sqref>EX219:EX220</xm:sqref>
        </x14:dataValidation>
        <x14:dataValidation type="list" allowBlank="1" showInputMessage="1" showErrorMessage="1">
          <x14:formula1>
            <xm:f>'BD - Operacional'!$A238:$J238</xm:f>
          </x14:formula1>
          <xm:sqref>FB219:FB220</xm:sqref>
        </x14:dataValidation>
        <x14:dataValidation type="list" allowBlank="1" showInputMessage="1" showErrorMessage="1">
          <x14:formula1>
            <xm:f>'BD - Operacional'!$A238:$J238</xm:f>
          </x14:formula1>
          <xm:sqref>FF219:FF220</xm:sqref>
        </x14:dataValidation>
        <x14:dataValidation type="list" allowBlank="1" showInputMessage="1" showErrorMessage="1">
          <x14:formula1>
            <xm:f>'BD - Operacional'!$A238:$J238</xm:f>
          </x14:formula1>
          <xm:sqref>FJ219:FJ220</xm:sqref>
        </x14:dataValidation>
        <x14:dataValidation type="list" allowBlank="1" showInputMessage="1" showErrorMessage="1">
          <x14:formula1>
            <xm:f>'BD - Operacional'!$A238:$J238</xm:f>
          </x14:formula1>
          <xm:sqref>FN219:FN220</xm:sqref>
        </x14:dataValidation>
        <x14:dataValidation type="list" allowBlank="1" showInputMessage="1" showErrorMessage="1">
          <x14:formula1>
            <xm:f>'BD - Operacional'!$A241:$J241</xm:f>
          </x14:formula1>
          <xm:sqref>GG221:GH222</xm:sqref>
        </x14:dataValidation>
        <x14:dataValidation type="list" allowBlank="1" showInputMessage="1" showErrorMessage="1">
          <x14:formula1>
            <xm:f>'BD - Operacional'!$A241:$J241</xm:f>
          </x14:formula1>
          <xm:sqref>DF221:DG222</xm:sqref>
        </x14:dataValidation>
        <x14:dataValidation type="list" allowBlank="1" showInputMessage="1" showErrorMessage="1">
          <x14:formula1>
            <xm:f>'BD - Operacional'!$A241:$J241</xm:f>
          </x14:formula1>
          <xm:sqref>FL221:FL222</xm:sqref>
        </x14:dataValidation>
        <x14:dataValidation type="list" allowBlank="1" showInputMessage="1" showErrorMessage="1">
          <x14:formula1>
            <xm:f>'BD - Operacional'!$A241:$J241</xm:f>
          </x14:formula1>
          <xm:sqref>FP221:FP222</xm:sqref>
        </x14:dataValidation>
        <x14:dataValidation type="list" allowBlank="1" showInputMessage="1" showErrorMessage="1">
          <x14:formula1>
            <xm:f>'BD - Operacional'!$A241:$J241</xm:f>
          </x14:formula1>
          <xm:sqref>FH221:FH222</xm:sqref>
        </x14:dataValidation>
        <x14:dataValidation type="list" allowBlank="1" showInputMessage="1" showErrorMessage="1">
          <x14:formula1>
            <xm:f>'BD - Operacional'!$A241:$J241</xm:f>
          </x14:formula1>
          <xm:sqref>FD221:FD222</xm:sqref>
        </x14:dataValidation>
        <x14:dataValidation type="list" allowBlank="1" showInputMessage="1" showErrorMessage="1">
          <x14:formula1>
            <xm:f>'BD - Operacional'!$A241:$J241</xm:f>
          </x14:formula1>
          <xm:sqref>EZ221:EZ222</xm:sqref>
        </x14:dataValidation>
        <x14:dataValidation type="list" allowBlank="1" showInputMessage="1" showErrorMessage="1">
          <x14:formula1>
            <xm:f>'BD - Operacional'!$A241:$J241</xm:f>
          </x14:formula1>
          <xm:sqref>EX221:EX222</xm:sqref>
        </x14:dataValidation>
        <x14:dataValidation type="list" allowBlank="1" showInputMessage="1" showErrorMessage="1">
          <x14:formula1>
            <xm:f>'BD - Operacional'!$A241:$J241</xm:f>
          </x14:formula1>
          <xm:sqref>FB221:FB222</xm:sqref>
        </x14:dataValidation>
        <x14:dataValidation type="list" allowBlank="1" showInputMessage="1" showErrorMessage="1">
          <x14:formula1>
            <xm:f>'BD - Operacional'!$A241:$J241</xm:f>
          </x14:formula1>
          <xm:sqref>FF221:FF222</xm:sqref>
        </x14:dataValidation>
        <x14:dataValidation type="list" allowBlank="1" showInputMessage="1" showErrorMessage="1">
          <x14:formula1>
            <xm:f>'BD - Operacional'!$A241:$J241</xm:f>
          </x14:formula1>
          <xm:sqref>FJ221:FJ222</xm:sqref>
        </x14:dataValidation>
        <x14:dataValidation type="list" allowBlank="1" showInputMessage="1" showErrorMessage="1">
          <x14:formula1>
            <xm:f>'BD - Operacional'!$A241:$J241</xm:f>
          </x14:formula1>
          <xm:sqref>FN221:FN222</xm:sqref>
        </x14:dataValidation>
        <x14:dataValidation type="list" allowBlank="1" showInputMessage="1" showErrorMessage="1">
          <x14:formula1>
            <xm:f>'BD - Operacional'!$A234:$J234</xm:f>
          </x14:formula1>
          <xm:sqref>GG216:GH218</xm:sqref>
        </x14:dataValidation>
        <x14:dataValidation type="list" allowBlank="1" showInputMessage="1" showErrorMessage="1">
          <x14:formula1>
            <xm:f>'BD - Operacional'!$A234:$J234</xm:f>
          </x14:formula1>
          <xm:sqref>DF216:DG218</xm:sqref>
        </x14:dataValidation>
        <x14:dataValidation type="list" allowBlank="1" showInputMessage="1" showErrorMessage="1">
          <x14:formula1>
            <xm:f>'BD - Operacional'!$A234:$J234</xm:f>
          </x14:formula1>
          <xm:sqref>FL216:FL218</xm:sqref>
        </x14:dataValidation>
        <x14:dataValidation type="list" allowBlank="1" showInputMessage="1" showErrorMessage="1">
          <x14:formula1>
            <xm:f>'BD - Operacional'!$A234:$J234</xm:f>
          </x14:formula1>
          <xm:sqref>FP216:FP218</xm:sqref>
        </x14:dataValidation>
        <x14:dataValidation type="list" allowBlank="1" showInputMessage="1" showErrorMessage="1">
          <x14:formula1>
            <xm:f>'BD - Operacional'!$A234:$J234</xm:f>
          </x14:formula1>
          <xm:sqref>FH216:FH218</xm:sqref>
        </x14:dataValidation>
        <x14:dataValidation type="list" allowBlank="1" showInputMessage="1" showErrorMessage="1">
          <x14:formula1>
            <xm:f>'BD - Operacional'!$A234:$J234</xm:f>
          </x14:formula1>
          <xm:sqref>FD216:FD218</xm:sqref>
        </x14:dataValidation>
        <x14:dataValidation type="list" allowBlank="1" showInputMessage="1" showErrorMessage="1">
          <x14:formula1>
            <xm:f>'BD - Operacional'!$A234:$J234</xm:f>
          </x14:formula1>
          <xm:sqref>EZ216:EZ218</xm:sqref>
        </x14:dataValidation>
        <x14:dataValidation type="list" allowBlank="1" showInputMessage="1" showErrorMessage="1">
          <x14:formula1>
            <xm:f>'BD - Operacional'!$A234:$J234</xm:f>
          </x14:formula1>
          <xm:sqref>EX216:EX218</xm:sqref>
        </x14:dataValidation>
        <x14:dataValidation type="list" allowBlank="1" showInputMessage="1" showErrorMessage="1">
          <x14:formula1>
            <xm:f>'BD - Operacional'!$A234:$J234</xm:f>
          </x14:formula1>
          <xm:sqref>FB216:FB218</xm:sqref>
        </x14:dataValidation>
        <x14:dataValidation type="list" allowBlank="1" showInputMessage="1" showErrorMessage="1">
          <x14:formula1>
            <xm:f>'BD - Operacional'!$A234:$J234</xm:f>
          </x14:formula1>
          <xm:sqref>FF216:FF218</xm:sqref>
        </x14:dataValidation>
        <x14:dataValidation type="list" allowBlank="1" showInputMessage="1" showErrorMessage="1">
          <x14:formula1>
            <xm:f>'BD - Operacional'!$A234:$J234</xm:f>
          </x14:formula1>
          <xm:sqref>FJ216:FJ218</xm:sqref>
        </x14:dataValidation>
        <x14:dataValidation type="list" allowBlank="1" showInputMessage="1" showErrorMessage="1">
          <x14:formula1>
            <xm:f>'BD - Operacional'!$A234:$J234</xm:f>
          </x14:formula1>
          <xm:sqref>FN216:FN218</xm:sqref>
        </x14:dataValidation>
        <x14:dataValidation type="list" allowBlank="1" showInputMessage="1" showErrorMessage="1">
          <x14:formula1>
            <xm:f>IF($GD252="Mantém",$EQ252,'BD - Operacional'!$F278:$J278)</xm:f>
          </x14:formula1>
          <xm:sqref>HS252</xm:sqref>
        </x14:dataValidation>
        <x14:dataValidation type="list" allowBlank="1" showInputMessage="1" showErrorMessage="1">
          <x14:formula1>
            <xm:f>IF($GD252="Mantém",$ER252,'BD - Operacional'!$F278:$J278)</xm:f>
          </x14:formula1>
          <xm:sqref>HT252</xm:sqref>
        </x14:dataValidation>
        <x14:dataValidation type="list" allowBlank="1" showInputMessage="1" showErrorMessage="1">
          <x14:formula1>
            <xm:f>IF($GD252="Mantém",$ES252,'BD - Operacional'!$F278:$J278)</xm:f>
          </x14:formula1>
          <xm:sqref>HU252</xm:sqref>
        </x14:dataValidation>
        <x14:dataValidation type="list" allowBlank="1" showInputMessage="1" showErrorMessage="1">
          <x14:formula1>
            <xm:f>IF($GD252="Mantém",$EI252,'BD - Operacional'!$F278:$J278)</xm:f>
          </x14:formula1>
          <xm:sqref>HJ252</xm:sqref>
        </x14:dataValidation>
        <x14:dataValidation type="list" allowBlank="1" showInputMessage="1" showErrorMessage="1">
          <x14:formula1>
            <xm:f>IF($GD252="Mantém",$EJ252,'BD - Operacional'!$F278:$J278)</xm:f>
          </x14:formula1>
          <xm:sqref>HK252</xm:sqref>
        </x14:dataValidation>
        <x14:dataValidation type="list" allowBlank="1" showInputMessage="1" showErrorMessage="1">
          <x14:formula1>
            <xm:f>IF($GD252="Mantém",$EK252,'BD - Operacional'!$F278:$J278)</xm:f>
          </x14:formula1>
          <xm:sqref>HL252</xm:sqref>
        </x14:dataValidation>
        <x14:dataValidation type="list" allowBlank="1" showInputMessage="1" showErrorMessage="1">
          <x14:formula1>
            <xm:f>IF($GD252="Mantém",$EB252,'BD - Operacional'!$F278:$J278)</xm:f>
          </x14:formula1>
          <xm:sqref>HB252</xm:sqref>
        </x14:dataValidation>
        <x14:dataValidation type="list" allowBlank="1" showInputMessage="1" showErrorMessage="1">
          <x14:formula1>
            <xm:f>IF($GD252="Mantém",$EC252,'BD - Operacional'!$F278:$J278)</xm:f>
          </x14:formula1>
          <xm:sqref>HC252</xm:sqref>
        </x14:dataValidation>
        <x14:dataValidation type="list" allowBlank="1" showInputMessage="1" showErrorMessage="1">
          <x14:formula1>
            <xm:f>IF($GD252="Mantém",$ED252,'BD - Operacional'!$F278:$J278)</xm:f>
          </x14:formula1>
          <xm:sqref>HD252</xm:sqref>
        </x14:dataValidation>
        <x14:dataValidation type="list" allowBlank="1" showInputMessage="1" showErrorMessage="1">
          <x14:formula1>
            <xm:f>IF($GD252="Mantém",$DM252,'BD - Operacional'!$F278:$J278)</xm:f>
          </x14:formula1>
          <xm:sqref>GM252</xm:sqref>
        </x14:dataValidation>
        <x14:dataValidation type="list" allowBlank="1" showInputMessage="1" showErrorMessage="1">
          <x14:formula1>
            <xm:f>IF($GD252="Mantém",$DN252,'BD - Operacional'!$F278:$J278)</xm:f>
          </x14:formula1>
          <xm:sqref>GN252</xm:sqref>
        </x14:dataValidation>
        <x14:dataValidation type="list" allowBlank="1" showInputMessage="1" showErrorMessage="1">
          <x14:formula1>
            <xm:f>IF($GD252="Mantém",$DL252,'BD - Operacional'!$F278:$J278)</xm:f>
          </x14:formula1>
          <xm:sqref>GL252</xm:sqref>
        </x14:dataValidation>
        <x14:dataValidation type="list" allowBlank="1" showInputMessage="1" showErrorMessage="1">
          <x14:formula1>
            <xm:f>IF($GD243="Mantém",$EQ243,'BD - Operacional'!$F268:$J268)</xm:f>
          </x14:formula1>
          <xm:sqref>HS243:HS251</xm:sqref>
        </x14:dataValidation>
        <x14:dataValidation type="list" allowBlank="1" showInputMessage="1" showErrorMessage="1">
          <x14:formula1>
            <xm:f>IF($GD243="Mantém",$ER243,'BD - Operacional'!$F268:$J268)</xm:f>
          </x14:formula1>
          <xm:sqref>HT243:HT251</xm:sqref>
        </x14:dataValidation>
        <x14:dataValidation type="list" allowBlank="1" showInputMessage="1" showErrorMessage="1">
          <x14:formula1>
            <xm:f>IF($GD243="Mantém",$ES243,'BD - Operacional'!$F268:$J268)</xm:f>
          </x14:formula1>
          <xm:sqref>HU243:HU251</xm:sqref>
        </x14:dataValidation>
        <x14:dataValidation type="list" allowBlank="1" showInputMessage="1" showErrorMessage="1">
          <x14:formula1>
            <xm:f>IF($GD243="Mantém",$EI243,'BD - Operacional'!$F268:$J268)</xm:f>
          </x14:formula1>
          <xm:sqref>HJ243:HJ251</xm:sqref>
        </x14:dataValidation>
        <x14:dataValidation type="list" allowBlank="1" showInputMessage="1" showErrorMessage="1">
          <x14:formula1>
            <xm:f>IF($GD243="Mantém",$EJ243,'BD - Operacional'!$F268:$J268)</xm:f>
          </x14:formula1>
          <xm:sqref>HK243:HK251</xm:sqref>
        </x14:dataValidation>
        <x14:dataValidation type="list" allowBlank="1" showInputMessage="1" showErrorMessage="1">
          <x14:formula1>
            <xm:f>IF($GD243="Mantém",$EK243,'BD - Operacional'!$F268:$J268)</xm:f>
          </x14:formula1>
          <xm:sqref>HL243:HL251</xm:sqref>
        </x14:dataValidation>
        <x14:dataValidation type="list" allowBlank="1" showInputMessage="1" showErrorMessage="1">
          <x14:formula1>
            <xm:f>IF($GD243="Mantém",$EB243,'BD - Operacional'!$F268:$J268)</xm:f>
          </x14:formula1>
          <xm:sqref>HB243:HB251</xm:sqref>
        </x14:dataValidation>
        <x14:dataValidation type="list" allowBlank="1" showInputMessage="1" showErrorMessage="1">
          <x14:formula1>
            <xm:f>IF($GD243="Mantém",$EC243,'BD - Operacional'!$F268:$J268)</xm:f>
          </x14:formula1>
          <xm:sqref>HC243:HC251</xm:sqref>
        </x14:dataValidation>
        <x14:dataValidation type="list" allowBlank="1" showInputMessage="1" showErrorMessage="1">
          <x14:formula1>
            <xm:f>IF($GD243="Mantém",$ED243,'BD - Operacional'!$F268:$J268)</xm:f>
          </x14:formula1>
          <xm:sqref>HD243:HD251</xm:sqref>
        </x14:dataValidation>
        <x14:dataValidation type="list" allowBlank="1" showInputMessage="1" showErrorMessage="1">
          <x14:formula1>
            <xm:f>IF($GD243="Mantém",$DM243,'BD - Operacional'!$F268:$J268)</xm:f>
          </x14:formula1>
          <xm:sqref>GM243:GM251</xm:sqref>
        </x14:dataValidation>
        <x14:dataValidation type="list" allowBlank="1" showInputMessage="1" showErrorMessage="1">
          <x14:formula1>
            <xm:f>IF($GD243="Mantém",$DN243,'BD - Operacional'!$F268:$J268)</xm:f>
          </x14:formula1>
          <xm:sqref>GN243:GN251</xm:sqref>
        </x14:dataValidation>
        <x14:dataValidation type="list" allowBlank="1" showInputMessage="1" showErrorMessage="1">
          <x14:formula1>
            <xm:f>IF($GD243="Mantém",$DL243,'BD - Operacional'!$F268:$J268)</xm:f>
          </x14:formula1>
          <xm:sqref>GL243:GL251</xm:sqref>
        </x14:dataValidation>
        <x14:dataValidation type="list" allowBlank="1" showInputMessage="1" showErrorMessage="1">
          <x14:formula1>
            <xm:f>IF($GD236="Mantém",$EQ236,'BD - Operacional'!$F260:$J260)</xm:f>
          </x14:formula1>
          <xm:sqref>HS236:HS242</xm:sqref>
        </x14:dataValidation>
        <x14:dataValidation type="list" allowBlank="1" showInputMessage="1" showErrorMessage="1">
          <x14:formula1>
            <xm:f>IF($GD236="Mantém",$ER236,'BD - Operacional'!$F260:$J260)</xm:f>
          </x14:formula1>
          <xm:sqref>HT236:HT242</xm:sqref>
        </x14:dataValidation>
        <x14:dataValidation type="list" allowBlank="1" showInputMessage="1" showErrorMessage="1">
          <x14:formula1>
            <xm:f>IF($GD236="Mantém",$ES236,'BD - Operacional'!$F260:$J260)</xm:f>
          </x14:formula1>
          <xm:sqref>HU236:HU242</xm:sqref>
        </x14:dataValidation>
        <x14:dataValidation type="list" allowBlank="1" showInputMessage="1" showErrorMessage="1">
          <x14:formula1>
            <xm:f>IF($GD236="Mantém",$EI236,'BD - Operacional'!$F260:$J260)</xm:f>
          </x14:formula1>
          <xm:sqref>HJ236:HJ242</xm:sqref>
        </x14:dataValidation>
        <x14:dataValidation type="list" allowBlank="1" showInputMessage="1" showErrorMessage="1">
          <x14:formula1>
            <xm:f>IF($GD236="Mantém",$EJ236,'BD - Operacional'!$F260:$J260)</xm:f>
          </x14:formula1>
          <xm:sqref>HK236:HK242</xm:sqref>
        </x14:dataValidation>
        <x14:dataValidation type="list" allowBlank="1" showInputMessage="1" showErrorMessage="1">
          <x14:formula1>
            <xm:f>IF($GD236="Mantém",$EK236,'BD - Operacional'!$F260:$J260)</xm:f>
          </x14:formula1>
          <xm:sqref>HL236:HL242</xm:sqref>
        </x14:dataValidation>
        <x14:dataValidation type="list" allowBlank="1" showInputMessage="1" showErrorMessage="1">
          <x14:formula1>
            <xm:f>IF($GD236="Mantém",$EB236,'BD - Operacional'!$F260:$J260)</xm:f>
          </x14:formula1>
          <xm:sqref>HB236:HB242</xm:sqref>
        </x14:dataValidation>
        <x14:dataValidation type="list" allowBlank="1" showInputMessage="1" showErrorMessage="1">
          <x14:formula1>
            <xm:f>IF($GD236="Mantém",$EC236,'BD - Operacional'!$F260:$J260)</xm:f>
          </x14:formula1>
          <xm:sqref>HC236:HC242</xm:sqref>
        </x14:dataValidation>
        <x14:dataValidation type="list" allowBlank="1" showInputMessage="1" showErrorMessage="1">
          <x14:formula1>
            <xm:f>IF($GD236="Mantém",$ED236,'BD - Operacional'!$F260:$J260)</xm:f>
          </x14:formula1>
          <xm:sqref>HD236:HD242</xm:sqref>
        </x14:dataValidation>
        <x14:dataValidation type="list" allowBlank="1" showInputMessage="1" showErrorMessage="1">
          <x14:formula1>
            <xm:f>IF($GD236="Mantém",$DM236,'BD - Operacional'!$F260:$J260)</xm:f>
          </x14:formula1>
          <xm:sqref>GM236:GM242</xm:sqref>
        </x14:dataValidation>
        <x14:dataValidation type="list" allowBlank="1" showInputMessage="1" showErrorMessage="1">
          <x14:formula1>
            <xm:f>IF($GD236="Mantém",$DN236,'BD - Operacional'!$F260:$J260)</xm:f>
          </x14:formula1>
          <xm:sqref>GN236:GN242</xm:sqref>
        </x14:dataValidation>
        <x14:dataValidation type="list" allowBlank="1" showInputMessage="1" showErrorMessage="1">
          <x14:formula1>
            <xm:f>IF($GD236="Mantém",$DL236,'BD - Operacional'!$F260:$J260)</xm:f>
          </x14:formula1>
          <xm:sqref>GL236:GL242</xm:sqref>
        </x14:dataValidation>
        <x14:dataValidation type="list" allowBlank="1" showInputMessage="1" showErrorMessage="1">
          <x14:formula1>
            <xm:f>IF($GD228="Mantém",$EQ228,'BD - Operacional'!$F251:$J251)</xm:f>
          </x14:formula1>
          <xm:sqref>HS228:HS235</xm:sqref>
        </x14:dataValidation>
        <x14:dataValidation type="list" allowBlank="1" showInputMessage="1" showErrorMessage="1">
          <x14:formula1>
            <xm:f>IF($GD228="Mantém",$ER228,'BD - Operacional'!$F251:$J251)</xm:f>
          </x14:formula1>
          <xm:sqref>HT228:HT235</xm:sqref>
        </x14:dataValidation>
        <x14:dataValidation type="list" allowBlank="1" showInputMessage="1" showErrorMessage="1">
          <x14:formula1>
            <xm:f>IF($GD228="Mantém",$ES228,'BD - Operacional'!$F251:$J251)</xm:f>
          </x14:formula1>
          <xm:sqref>HU228:HU235</xm:sqref>
        </x14:dataValidation>
        <x14:dataValidation type="list" allowBlank="1" showInputMessage="1" showErrorMessage="1">
          <x14:formula1>
            <xm:f>IF($GD228="Mantém",$EI228,'BD - Operacional'!$F251:$J251)</xm:f>
          </x14:formula1>
          <xm:sqref>HJ228:HJ235</xm:sqref>
        </x14:dataValidation>
        <x14:dataValidation type="list" allowBlank="1" showInputMessage="1" showErrorMessage="1">
          <x14:formula1>
            <xm:f>IF($GD228="Mantém",$EJ228,'BD - Operacional'!$F251:$J251)</xm:f>
          </x14:formula1>
          <xm:sqref>HK228:HK235</xm:sqref>
        </x14:dataValidation>
        <x14:dataValidation type="list" allowBlank="1" showInputMessage="1" showErrorMessage="1">
          <x14:formula1>
            <xm:f>IF($GD228="Mantém",$EK228,'BD - Operacional'!$F251:$J251)</xm:f>
          </x14:formula1>
          <xm:sqref>HL228:HL235</xm:sqref>
        </x14:dataValidation>
        <x14:dataValidation type="list" allowBlank="1" showInputMessage="1" showErrorMessage="1">
          <x14:formula1>
            <xm:f>IF($GD228="Mantém",$EB228,'BD - Operacional'!$F251:$J251)</xm:f>
          </x14:formula1>
          <xm:sqref>HB228:HB235</xm:sqref>
        </x14:dataValidation>
        <x14:dataValidation type="list" allowBlank="1" showInputMessage="1" showErrorMessage="1">
          <x14:formula1>
            <xm:f>IF($GD228="Mantém",$EC228,'BD - Operacional'!$F251:$J251)</xm:f>
          </x14:formula1>
          <xm:sqref>HC228:HC235</xm:sqref>
        </x14:dataValidation>
        <x14:dataValidation type="list" allowBlank="1" showInputMessage="1" showErrorMessage="1">
          <x14:formula1>
            <xm:f>IF($GD228="Mantém",$ED228,'BD - Operacional'!$F251:$J251)</xm:f>
          </x14:formula1>
          <xm:sqref>HD228:HD235</xm:sqref>
        </x14:dataValidation>
        <x14:dataValidation type="list" allowBlank="1" showInputMessage="1" showErrorMessage="1">
          <x14:formula1>
            <xm:f>IF($GD228="Mantém",$DM228,'BD - Operacional'!$F251:$J251)</xm:f>
          </x14:formula1>
          <xm:sqref>GM228:GM235</xm:sqref>
        </x14:dataValidation>
        <x14:dataValidation type="list" allowBlank="1" showInputMessage="1" showErrorMessage="1">
          <x14:formula1>
            <xm:f>IF($GD228="Mantém",$DN228,'BD - Operacional'!$F251:$J251)</xm:f>
          </x14:formula1>
          <xm:sqref>GN228:GN235</xm:sqref>
        </x14:dataValidation>
        <x14:dataValidation type="list" allowBlank="1" showInputMessage="1" showErrorMessage="1">
          <x14:formula1>
            <xm:f>IF($GD228="Mantém",$DL228,'BD - Operacional'!$F251:$J251)</xm:f>
          </x14:formula1>
          <xm:sqref>GL228:GL235</xm:sqref>
        </x14:dataValidation>
        <x14:dataValidation type="list" allowBlank="1" showInputMessage="1" showErrorMessage="1">
          <x14:formula1>
            <xm:f>IF($GD223="Mantém",$EQ223,'BD - Operacional'!$F244:$J244)</xm:f>
          </x14:formula1>
          <xm:sqref>HS223:HS227</xm:sqref>
        </x14:dataValidation>
        <x14:dataValidation type="list" allowBlank="1" showInputMessage="1" showErrorMessage="1">
          <x14:formula1>
            <xm:f>IF($GD223="Mantém",$ER223,'BD - Operacional'!$F244:$J244)</xm:f>
          </x14:formula1>
          <xm:sqref>HT223:HT227</xm:sqref>
        </x14:dataValidation>
        <x14:dataValidation type="list" allowBlank="1" showInputMessage="1" showErrorMessage="1">
          <x14:formula1>
            <xm:f>IF($GD223="Mantém",$ES223,'BD - Operacional'!$F244:$J244)</xm:f>
          </x14:formula1>
          <xm:sqref>HU223:HU227</xm:sqref>
        </x14:dataValidation>
        <x14:dataValidation type="list" allowBlank="1" showInputMessage="1" showErrorMessage="1">
          <x14:formula1>
            <xm:f>IF($GD223="Mantém",$EI223,'BD - Operacional'!$F244:$J244)</xm:f>
          </x14:formula1>
          <xm:sqref>HJ223:HJ227</xm:sqref>
        </x14:dataValidation>
        <x14:dataValidation type="list" allowBlank="1" showInputMessage="1" showErrorMessage="1">
          <x14:formula1>
            <xm:f>IF($GD223="Mantém",$EJ223,'BD - Operacional'!$F244:$J244)</xm:f>
          </x14:formula1>
          <xm:sqref>HK223:HK227</xm:sqref>
        </x14:dataValidation>
        <x14:dataValidation type="list" allowBlank="1" showInputMessage="1" showErrorMessage="1">
          <x14:formula1>
            <xm:f>IF($GD223="Mantém",$EK223,'BD - Operacional'!$F244:$J244)</xm:f>
          </x14:formula1>
          <xm:sqref>HL223:HL227</xm:sqref>
        </x14:dataValidation>
        <x14:dataValidation type="list" allowBlank="1" showInputMessage="1" showErrorMessage="1">
          <x14:formula1>
            <xm:f>IF($GD223="Mantém",$EB223,'BD - Operacional'!$F244:$J244)</xm:f>
          </x14:formula1>
          <xm:sqref>HB223:HB227</xm:sqref>
        </x14:dataValidation>
        <x14:dataValidation type="list" allowBlank="1" showInputMessage="1" showErrorMessage="1">
          <x14:formula1>
            <xm:f>IF($GD223="Mantém",$EC223,'BD - Operacional'!$F244:$J244)</xm:f>
          </x14:formula1>
          <xm:sqref>HC223:HC227</xm:sqref>
        </x14:dataValidation>
        <x14:dataValidation type="list" allowBlank="1" showInputMessage="1" showErrorMessage="1">
          <x14:formula1>
            <xm:f>IF($GD223="Mantém",$ED223,'BD - Operacional'!$F244:$J244)</xm:f>
          </x14:formula1>
          <xm:sqref>HD223:HD227</xm:sqref>
        </x14:dataValidation>
        <x14:dataValidation type="list" allowBlank="1" showInputMessage="1" showErrorMessage="1">
          <x14:formula1>
            <xm:f>IF($GD223="Mantém",$DM223,'BD - Operacional'!$F244:$J244)</xm:f>
          </x14:formula1>
          <xm:sqref>GM223:GM227</xm:sqref>
        </x14:dataValidation>
        <x14:dataValidation type="list" allowBlank="1" showInputMessage="1" showErrorMessage="1">
          <x14:formula1>
            <xm:f>IF($GD223="Mantém",$DN223,'BD - Operacional'!$F244:$J244)</xm:f>
          </x14:formula1>
          <xm:sqref>GN223:GN227</xm:sqref>
        </x14:dataValidation>
        <x14:dataValidation type="list" allowBlank="1" showInputMessage="1" showErrorMessage="1">
          <x14:formula1>
            <xm:f>IF($GD223="Mantém",$DL223,'BD - Operacional'!$F244:$J244)</xm:f>
          </x14:formula1>
          <xm:sqref>GL223:GL227</xm:sqref>
        </x14:dataValidation>
        <x14:dataValidation type="list" allowBlank="1" showInputMessage="1" showErrorMessage="1">
          <x14:formula1>
            <xm:f>IF($GD219="Mantém",$EQ219,'BD - Operacional'!$F238:$J238)</xm:f>
          </x14:formula1>
          <xm:sqref>HS219:HS220</xm:sqref>
        </x14:dataValidation>
        <x14:dataValidation type="list" allowBlank="1" showInputMessage="1" showErrorMessage="1">
          <x14:formula1>
            <xm:f>IF($GD221="Mantém",$EQ221,'BD - Operacional'!$F241:$J241)</xm:f>
          </x14:formula1>
          <xm:sqref>HS221:HS222</xm:sqref>
        </x14:dataValidation>
        <x14:dataValidation type="list" allowBlank="1" showInputMessage="1" showErrorMessage="1">
          <x14:formula1>
            <xm:f>IF($GD219="Mantém",$ER219,'BD - Operacional'!$F238:$J238)</xm:f>
          </x14:formula1>
          <xm:sqref>HT219:HT220</xm:sqref>
        </x14:dataValidation>
        <x14:dataValidation type="list" allowBlank="1" showInputMessage="1" showErrorMessage="1">
          <x14:formula1>
            <xm:f>IF($GD221="Mantém",$ER221,'BD - Operacional'!$F241:$J241)</xm:f>
          </x14:formula1>
          <xm:sqref>HT221:HT222</xm:sqref>
        </x14:dataValidation>
        <x14:dataValidation type="list" allowBlank="1" showInputMessage="1" showErrorMessage="1">
          <x14:formula1>
            <xm:f>IF($GD219="Mantém",$ES219,'BD - Operacional'!$F238:$J238)</xm:f>
          </x14:formula1>
          <xm:sqref>HU219:HU220</xm:sqref>
        </x14:dataValidation>
        <x14:dataValidation type="list" allowBlank="1" showInputMessage="1" showErrorMessage="1">
          <x14:formula1>
            <xm:f>IF($GD221="Mantém",$ES221,'BD - Operacional'!$F241:$J241)</xm:f>
          </x14:formula1>
          <xm:sqref>HU221:HU222</xm:sqref>
        </x14:dataValidation>
        <x14:dataValidation type="list" allowBlank="1" showInputMessage="1" showErrorMessage="1">
          <x14:formula1>
            <xm:f>IF($GD219="Mantém",$EI219,'BD - Operacional'!$F238:$J238)</xm:f>
          </x14:formula1>
          <xm:sqref>HJ219:HJ220</xm:sqref>
        </x14:dataValidation>
        <x14:dataValidation type="list" allowBlank="1" showInputMessage="1" showErrorMessage="1">
          <x14:formula1>
            <xm:f>IF($GD221="Mantém",$EI221,'BD - Operacional'!$F241:$J241)</xm:f>
          </x14:formula1>
          <xm:sqref>HJ221:HJ222</xm:sqref>
        </x14:dataValidation>
        <x14:dataValidation type="list" allowBlank="1" showInputMessage="1" showErrorMessage="1">
          <x14:formula1>
            <xm:f>IF($GD219="Mantém",$EJ219,'BD - Operacional'!$F238:$J238)</xm:f>
          </x14:formula1>
          <xm:sqref>HK219:HK220</xm:sqref>
        </x14:dataValidation>
        <x14:dataValidation type="list" allowBlank="1" showInputMessage="1" showErrorMessage="1">
          <x14:formula1>
            <xm:f>IF($GD221="Mantém",$EJ221,'BD - Operacional'!$F241:$J241)</xm:f>
          </x14:formula1>
          <xm:sqref>HK221:HK222</xm:sqref>
        </x14:dataValidation>
        <x14:dataValidation type="list" allowBlank="1" showInputMessage="1" showErrorMessage="1">
          <x14:formula1>
            <xm:f>IF($GD219="Mantém",$EK219,'BD - Operacional'!$F238:$J238)</xm:f>
          </x14:formula1>
          <xm:sqref>HL219:HL220</xm:sqref>
        </x14:dataValidation>
        <x14:dataValidation type="list" allowBlank="1" showInputMessage="1" showErrorMessage="1">
          <x14:formula1>
            <xm:f>IF($GD221="Mantém",$EK221,'BD - Operacional'!$F241:$J241)</xm:f>
          </x14:formula1>
          <xm:sqref>HL221:HL222</xm:sqref>
        </x14:dataValidation>
        <x14:dataValidation type="list" allowBlank="1" showInputMessage="1" showErrorMessage="1">
          <x14:formula1>
            <xm:f>IF($GD219="Mantém",$EB219,'BD - Operacional'!$F238:$J238)</xm:f>
          </x14:formula1>
          <xm:sqref>HB219:HB220</xm:sqref>
        </x14:dataValidation>
        <x14:dataValidation type="list" allowBlank="1" showInputMessage="1" showErrorMessage="1">
          <x14:formula1>
            <xm:f>IF($GD221="Mantém",$EB221,'BD - Operacional'!$F241:$J241)</xm:f>
          </x14:formula1>
          <xm:sqref>HB221:HB222</xm:sqref>
        </x14:dataValidation>
        <x14:dataValidation type="list" allowBlank="1" showInputMessage="1" showErrorMessage="1">
          <x14:formula1>
            <xm:f>IF($GD219="Mantém",$EC219,'BD - Operacional'!$F238:$J238)</xm:f>
          </x14:formula1>
          <xm:sqref>HC219:HC220</xm:sqref>
        </x14:dataValidation>
        <x14:dataValidation type="list" allowBlank="1" showInputMessage="1" showErrorMessage="1">
          <x14:formula1>
            <xm:f>IF($GD221="Mantém",$EC221,'BD - Operacional'!$F241:$J241)</xm:f>
          </x14:formula1>
          <xm:sqref>HC221:HC222</xm:sqref>
        </x14:dataValidation>
        <x14:dataValidation type="list" allowBlank="1" showInputMessage="1" showErrorMessage="1">
          <x14:formula1>
            <xm:f>IF($GD219="Mantém",$ED219,'BD - Operacional'!$F238:$J238)</xm:f>
          </x14:formula1>
          <xm:sqref>HD219:HD220</xm:sqref>
        </x14:dataValidation>
        <x14:dataValidation type="list" allowBlank="1" showInputMessage="1" showErrorMessage="1">
          <x14:formula1>
            <xm:f>IF($GD221="Mantém",$ED221,'BD - Operacional'!$F241:$J241)</xm:f>
          </x14:formula1>
          <xm:sqref>HD221:HD222</xm:sqref>
        </x14:dataValidation>
        <x14:dataValidation type="list" allowBlank="1" showInputMessage="1" showErrorMessage="1">
          <x14:formula1>
            <xm:f>IF($GD219="Mantém",$DM219,'BD - Operacional'!$F238:$J238)</xm:f>
          </x14:formula1>
          <xm:sqref>GM219:GM220</xm:sqref>
        </x14:dataValidation>
        <x14:dataValidation type="list" allowBlank="1" showInputMessage="1" showErrorMessage="1">
          <x14:formula1>
            <xm:f>IF($GD221="Mantém",$DM221,'BD - Operacional'!$F241:$J241)</xm:f>
          </x14:formula1>
          <xm:sqref>GM221:GM222</xm:sqref>
        </x14:dataValidation>
        <x14:dataValidation type="list" allowBlank="1" showInputMessage="1" showErrorMessage="1">
          <x14:formula1>
            <xm:f>IF($GD219="Mantém",$DN219,'BD - Operacional'!$F238:$J238)</xm:f>
          </x14:formula1>
          <xm:sqref>GN219:GN220</xm:sqref>
        </x14:dataValidation>
        <x14:dataValidation type="list" allowBlank="1" showInputMessage="1" showErrorMessage="1">
          <x14:formula1>
            <xm:f>IF($GD221="Mantém",$DN221,'BD - Operacional'!$F241:$J241)</xm:f>
          </x14:formula1>
          <xm:sqref>GN221:GN222</xm:sqref>
        </x14:dataValidation>
        <x14:dataValidation type="list" allowBlank="1" showInputMessage="1" showErrorMessage="1">
          <x14:formula1>
            <xm:f>IF($GD219="Mantém",$DL219,'BD - Operacional'!$F238:$J238)</xm:f>
          </x14:formula1>
          <xm:sqref>GL219:GL220</xm:sqref>
        </x14:dataValidation>
        <x14:dataValidation type="list" allowBlank="1" showInputMessage="1" showErrorMessage="1">
          <x14:formula1>
            <xm:f>IF($GD221="Mantém",$DL221,'BD - Operacional'!$F241:$J241)</xm:f>
          </x14:formula1>
          <xm:sqref>GL221:GL222</xm:sqref>
        </x14:dataValidation>
        <x14:dataValidation type="list" allowBlank="1" showInputMessage="1" showErrorMessage="1">
          <x14:formula1>
            <xm:f>IF($GD216="Mantém",$EQ216,'BD - Operacional'!$F234:$J234)</xm:f>
          </x14:formula1>
          <xm:sqref>HS216:HS218</xm:sqref>
        </x14:dataValidation>
        <x14:dataValidation type="list" allowBlank="1" showInputMessage="1" showErrorMessage="1">
          <x14:formula1>
            <xm:f>IF($GD216="Mantém",$ER216,'BD - Operacional'!$F234:$J234)</xm:f>
          </x14:formula1>
          <xm:sqref>HT216:HT218</xm:sqref>
        </x14:dataValidation>
        <x14:dataValidation type="list" allowBlank="1" showInputMessage="1" showErrorMessage="1">
          <x14:formula1>
            <xm:f>IF($GD216="Mantém",$ES216,'BD - Operacional'!$F234:$J234)</xm:f>
          </x14:formula1>
          <xm:sqref>HU216:HU218</xm:sqref>
        </x14:dataValidation>
        <x14:dataValidation type="list" allowBlank="1" showInputMessage="1" showErrorMessage="1">
          <x14:formula1>
            <xm:f>IF($GD216="Mantém",$EI216,'BD - Operacional'!$F234:$J234)</xm:f>
          </x14:formula1>
          <xm:sqref>HJ216:HJ218</xm:sqref>
        </x14:dataValidation>
        <x14:dataValidation type="list" allowBlank="1" showInputMessage="1" showErrorMessage="1">
          <x14:formula1>
            <xm:f>IF($GD216="Mantém",$EJ216,'BD - Operacional'!$F234:$J234)</xm:f>
          </x14:formula1>
          <xm:sqref>HK216:HK218</xm:sqref>
        </x14:dataValidation>
        <x14:dataValidation type="list" allowBlank="1" showInputMessage="1" showErrorMessage="1">
          <x14:formula1>
            <xm:f>IF($GD216="Mantém",$EK216,'BD - Operacional'!$F234:$J234)</xm:f>
          </x14:formula1>
          <xm:sqref>HL216:HL218</xm:sqref>
        </x14:dataValidation>
        <x14:dataValidation type="list" allowBlank="1" showInputMessage="1" showErrorMessage="1">
          <x14:formula1>
            <xm:f>IF($GD216="Mantém",$EB216,'BD - Operacional'!$F234:$J234)</xm:f>
          </x14:formula1>
          <xm:sqref>HB216:HB218</xm:sqref>
        </x14:dataValidation>
        <x14:dataValidation type="list" allowBlank="1" showInputMessage="1" showErrorMessage="1">
          <x14:formula1>
            <xm:f>IF($GD216="Mantém",$EC216,'BD - Operacional'!$F234:$J234)</xm:f>
          </x14:formula1>
          <xm:sqref>HC216:HC218</xm:sqref>
        </x14:dataValidation>
        <x14:dataValidation type="list" allowBlank="1" showInputMessage="1" showErrorMessage="1">
          <x14:formula1>
            <xm:f>IF($GD216="Mantém",$ED216,'BD - Operacional'!$F234:$J234)</xm:f>
          </x14:formula1>
          <xm:sqref>HD216:HD218</xm:sqref>
        </x14:dataValidation>
        <x14:dataValidation type="list" allowBlank="1" showInputMessage="1" showErrorMessage="1">
          <x14:formula1>
            <xm:f>IF($GD216="Mantém",$DM216,'BD - Operacional'!$F234:$J234)</xm:f>
          </x14:formula1>
          <xm:sqref>GM216:GM218</xm:sqref>
        </x14:dataValidation>
        <x14:dataValidation type="list" allowBlank="1" showInputMessage="1" showErrorMessage="1">
          <x14:formula1>
            <xm:f>IF($GD216="Mantém",$DN216,'BD - Operacional'!$F234:$J234)</xm:f>
          </x14:formula1>
          <xm:sqref>GN216:GN218</xm:sqref>
        </x14:dataValidation>
        <x14:dataValidation type="list" allowBlank="1" showInputMessage="1" showErrorMessage="1">
          <x14:formula1>
            <xm:f>IF($GD216="Mantém",$DL216,'BD - Operacional'!$F234:$J234)</xm:f>
          </x14:formula1>
          <xm:sqref>GL216:GL218</xm:sqref>
        </x14:dataValidation>
        <x14:dataValidation type="list" allowBlank="1" showInputMessage="1" showErrorMessage="1">
          <x14:formula1>
            <xm:f>'BD - Operacional'!$F278:$J278</xm:f>
          </x14:formula1>
          <xm:sqref>EQ252:ES252</xm:sqref>
        </x14:dataValidation>
        <x14:dataValidation type="list" allowBlank="1" showInputMessage="1" showErrorMessage="1">
          <x14:formula1>
            <xm:f>'BD - Operacional'!$F278:$J278</xm:f>
          </x14:formula1>
          <xm:sqref>EI252:EK252</xm:sqref>
        </x14:dataValidation>
        <x14:dataValidation type="list" allowBlank="1" showInputMessage="1" showErrorMessage="1">
          <x14:formula1>
            <xm:f>'BD - Operacional'!$F278:$J278</xm:f>
          </x14:formula1>
          <xm:sqref>CP252:CR252</xm:sqref>
        </x14:dataValidation>
        <x14:dataValidation type="list" allowBlank="1" showInputMessage="1" showErrorMessage="1">
          <x14:formula1>
            <xm:f>'BD - Operacional'!$F278:$J278</xm:f>
          </x14:formula1>
          <xm:sqref>EB252:ED252</xm:sqref>
        </x14:dataValidation>
        <x14:dataValidation type="list" allowBlank="1" showInputMessage="1" showErrorMessage="1">
          <x14:formula1>
            <xm:f>IF($DH252="Mantém",$CP252,'BD - Operacional'!$F278:$J278)</xm:f>
          </x14:formula1>
          <xm:sqref>DL252</xm:sqref>
        </x14:dataValidation>
        <x14:dataValidation type="list" allowBlank="1" showInputMessage="1" showErrorMessage="1">
          <x14:formula1>
            <xm:f>IF($DH252="Mantém",$CQ252,'BD - Operacional'!$F278:$J278)</xm:f>
          </x14:formula1>
          <xm:sqref>DM252</xm:sqref>
        </x14:dataValidation>
        <x14:dataValidation type="list" allowBlank="1" showInputMessage="1" showErrorMessage="1">
          <x14:formula1>
            <xm:f>IF($DH252="Mantém",$CR252,'BD - Operacional'!$F278:$J278)</xm:f>
          </x14:formula1>
          <xm:sqref>DN252</xm:sqref>
        </x14:dataValidation>
        <x14:dataValidation type="list" allowBlank="1" showInputMessage="1" showErrorMessage="1">
          <x14:formula1>
            <xm:f>'BD - Operacional'!$F268:$J268</xm:f>
          </x14:formula1>
          <xm:sqref>EQ243:ES251</xm:sqref>
        </x14:dataValidation>
        <x14:dataValidation type="list" allowBlank="1" showInputMessage="1" showErrorMessage="1">
          <x14:formula1>
            <xm:f>'BD - Operacional'!$F268:$J268</xm:f>
          </x14:formula1>
          <xm:sqref>EI243:EK251</xm:sqref>
        </x14:dataValidation>
        <x14:dataValidation type="list" allowBlank="1" showInputMessage="1" showErrorMessage="1">
          <x14:formula1>
            <xm:f>'BD - Operacional'!$F268:$J268</xm:f>
          </x14:formula1>
          <xm:sqref>CP243:CR251</xm:sqref>
        </x14:dataValidation>
        <x14:dataValidation type="list" allowBlank="1" showInputMessage="1" showErrorMessage="1">
          <x14:formula1>
            <xm:f>'BD - Operacional'!$F268:$J268</xm:f>
          </x14:formula1>
          <xm:sqref>EB243:ED251</xm:sqref>
        </x14:dataValidation>
        <x14:dataValidation type="list" allowBlank="1" showInputMessage="1" showErrorMessage="1">
          <x14:formula1>
            <xm:f>IF($DH243="Mantém",$CP243,'BD - Operacional'!$F268:$J268)</xm:f>
          </x14:formula1>
          <xm:sqref>DL243:DL251</xm:sqref>
        </x14:dataValidation>
        <x14:dataValidation type="list" allowBlank="1" showInputMessage="1" showErrorMessage="1">
          <x14:formula1>
            <xm:f>IF($DH243="Mantém",$CQ243,'BD - Operacional'!$F268:$J268)</xm:f>
          </x14:formula1>
          <xm:sqref>DM243:DM251</xm:sqref>
        </x14:dataValidation>
        <x14:dataValidation type="list" allowBlank="1" showInputMessage="1" showErrorMessage="1">
          <x14:formula1>
            <xm:f>IF($DH243="Mantém",$CR243,'BD - Operacional'!$F268:$J268)</xm:f>
          </x14:formula1>
          <xm:sqref>DN243:DN251</xm:sqref>
        </x14:dataValidation>
        <x14:dataValidation type="list" allowBlank="1" showInputMessage="1" showErrorMessage="1">
          <x14:formula1>
            <xm:f>'BD - Operacional'!$F260:$J260</xm:f>
          </x14:formula1>
          <xm:sqref>EQ236:ES242</xm:sqref>
        </x14:dataValidation>
        <x14:dataValidation type="list" allowBlank="1" showInputMessage="1" showErrorMessage="1">
          <x14:formula1>
            <xm:f>'BD - Operacional'!$F260:$J260</xm:f>
          </x14:formula1>
          <xm:sqref>EI236:EK242</xm:sqref>
        </x14:dataValidation>
        <x14:dataValidation type="list" allowBlank="1" showInputMessage="1" showErrorMessage="1">
          <x14:formula1>
            <xm:f>'BD - Operacional'!$F260:$J260</xm:f>
          </x14:formula1>
          <xm:sqref>CP236:CR242</xm:sqref>
        </x14:dataValidation>
        <x14:dataValidation type="list" allowBlank="1" showInputMessage="1" showErrorMessage="1">
          <x14:formula1>
            <xm:f>'BD - Operacional'!$F260:$J260</xm:f>
          </x14:formula1>
          <xm:sqref>EB236:ED242</xm:sqref>
        </x14:dataValidation>
        <x14:dataValidation type="list" allowBlank="1" showInputMessage="1" showErrorMessage="1">
          <x14:formula1>
            <xm:f>IF($DH236="Mantém",$CP236,'BD - Operacional'!$F260:$J260)</xm:f>
          </x14:formula1>
          <xm:sqref>DL236:DL242</xm:sqref>
        </x14:dataValidation>
        <x14:dataValidation type="list" allowBlank="1" showInputMessage="1" showErrorMessage="1">
          <x14:formula1>
            <xm:f>IF($DH236="Mantém",$CQ236,'BD - Operacional'!$F260:$J260)</xm:f>
          </x14:formula1>
          <xm:sqref>DM236:DM242</xm:sqref>
        </x14:dataValidation>
        <x14:dataValidation type="list" allowBlank="1" showInputMessage="1" showErrorMessage="1">
          <x14:formula1>
            <xm:f>IF($DH236="Mantém",$CR236,'BD - Operacional'!$F260:$J260)</xm:f>
          </x14:formula1>
          <xm:sqref>DN236:DN242</xm:sqref>
        </x14:dataValidation>
        <x14:dataValidation type="list" allowBlank="1" showInputMessage="1" showErrorMessage="1">
          <x14:formula1>
            <xm:f>'BD - Operacional'!$F251:$J251</xm:f>
          </x14:formula1>
          <xm:sqref>EQ228:ES235</xm:sqref>
        </x14:dataValidation>
        <x14:dataValidation type="list" allowBlank="1" showInputMessage="1" showErrorMessage="1">
          <x14:formula1>
            <xm:f>'BD - Operacional'!$F251:$J251</xm:f>
          </x14:formula1>
          <xm:sqref>EI228:EK235</xm:sqref>
        </x14:dataValidation>
        <x14:dataValidation type="list" allowBlank="1" showInputMessage="1" showErrorMessage="1">
          <x14:formula1>
            <xm:f>'BD - Operacional'!$F251:$J251</xm:f>
          </x14:formula1>
          <xm:sqref>CP228:CR235</xm:sqref>
        </x14:dataValidation>
        <x14:dataValidation type="list" allowBlank="1" showInputMessage="1" showErrorMessage="1">
          <x14:formula1>
            <xm:f>'BD - Operacional'!$F251:$J251</xm:f>
          </x14:formula1>
          <xm:sqref>EB228:ED235</xm:sqref>
        </x14:dataValidation>
        <x14:dataValidation type="list" allowBlank="1" showInputMessage="1" showErrorMessage="1">
          <x14:formula1>
            <xm:f>IF($DH228="Mantém",$CP228,'BD - Operacional'!$F251:$J251)</xm:f>
          </x14:formula1>
          <xm:sqref>DL228:DL235</xm:sqref>
        </x14:dataValidation>
        <x14:dataValidation type="list" allowBlank="1" showInputMessage="1" showErrorMessage="1">
          <x14:formula1>
            <xm:f>IF($DH228="Mantém",$CQ228,'BD - Operacional'!$F251:$J251)</xm:f>
          </x14:formula1>
          <xm:sqref>DM228:DM235</xm:sqref>
        </x14:dataValidation>
        <x14:dataValidation type="list" allowBlank="1" showInputMessage="1" showErrorMessage="1">
          <x14:formula1>
            <xm:f>IF($DH228="Mantém",$CR228,'BD - Operacional'!$F251:$J251)</xm:f>
          </x14:formula1>
          <xm:sqref>DN228:DN235</xm:sqref>
        </x14:dataValidation>
        <x14:dataValidation type="list" allowBlank="1" showInputMessage="1" showErrorMessage="1">
          <x14:formula1>
            <xm:f>'BD - Operacional'!$F244:$J244</xm:f>
          </x14:formula1>
          <xm:sqref>EQ223:ES227</xm:sqref>
        </x14:dataValidation>
        <x14:dataValidation type="list" allowBlank="1" showInputMessage="1" showErrorMessage="1">
          <x14:formula1>
            <xm:f>'BD - Operacional'!$F244:$J244</xm:f>
          </x14:formula1>
          <xm:sqref>EI223:EK227</xm:sqref>
        </x14:dataValidation>
        <x14:dataValidation type="list" allowBlank="1" showInputMessage="1" showErrorMessage="1">
          <x14:formula1>
            <xm:f>'BD - Operacional'!$F244:$J244</xm:f>
          </x14:formula1>
          <xm:sqref>CP223:CR227</xm:sqref>
        </x14:dataValidation>
        <x14:dataValidation type="list" allowBlank="1" showInputMessage="1" showErrorMessage="1">
          <x14:formula1>
            <xm:f>'BD - Operacional'!$F244:$J244</xm:f>
          </x14:formula1>
          <xm:sqref>EB223:ED227</xm:sqref>
        </x14:dataValidation>
        <x14:dataValidation type="list" allowBlank="1" showInputMessage="1" showErrorMessage="1">
          <x14:formula1>
            <xm:f>IF($DH223="Mantém",$CP223,'BD - Operacional'!$F244:$J244)</xm:f>
          </x14:formula1>
          <xm:sqref>DL223:DL227</xm:sqref>
        </x14:dataValidation>
        <x14:dataValidation type="list" allowBlank="1" showInputMessage="1" showErrorMessage="1">
          <x14:formula1>
            <xm:f>IF($DH223="Mantém",$CQ223,'BD - Operacional'!$F244:$J244)</xm:f>
          </x14:formula1>
          <xm:sqref>DM223:DM227</xm:sqref>
        </x14:dataValidation>
        <x14:dataValidation type="list" allowBlank="1" showInputMessage="1" showErrorMessage="1">
          <x14:formula1>
            <xm:f>IF($DH223="Mantém",$CR223,'BD - Operacional'!$F244:$J244)</xm:f>
          </x14:formula1>
          <xm:sqref>DN223:DN227</xm:sqref>
        </x14:dataValidation>
        <x14:dataValidation type="list" allowBlank="1" showInputMessage="1" showErrorMessage="1">
          <x14:formula1>
            <xm:f>'BD - Operacional'!$F238:$J238</xm:f>
          </x14:formula1>
          <xm:sqref>EQ219:ES220</xm:sqref>
        </x14:dataValidation>
        <x14:dataValidation type="list" allowBlank="1" showInputMessage="1" showErrorMessage="1">
          <x14:formula1>
            <xm:f>'BD - Operacional'!$F238:$J238</xm:f>
          </x14:formula1>
          <xm:sqref>EI219:EK220</xm:sqref>
        </x14:dataValidation>
        <x14:dataValidation type="list" allowBlank="1" showInputMessage="1" showErrorMessage="1">
          <x14:formula1>
            <xm:f>'BD - Operacional'!$F238:$J238</xm:f>
          </x14:formula1>
          <xm:sqref>CP219:CR220</xm:sqref>
        </x14:dataValidation>
        <x14:dataValidation type="list" allowBlank="1" showInputMessage="1" showErrorMessage="1">
          <x14:formula1>
            <xm:f>'BD - Operacional'!$F238:$J238</xm:f>
          </x14:formula1>
          <xm:sqref>EB219:ED220</xm:sqref>
        </x14:dataValidation>
        <x14:dataValidation type="list" allowBlank="1" showInputMessage="1" showErrorMessage="1">
          <x14:formula1>
            <xm:f>'BD - Operacional'!$F241:$J241</xm:f>
          </x14:formula1>
          <xm:sqref>EQ221:ES222</xm:sqref>
        </x14:dataValidation>
        <x14:dataValidation type="list" allowBlank="1" showInputMessage="1" showErrorMessage="1">
          <x14:formula1>
            <xm:f>'BD - Operacional'!$F241:$J241</xm:f>
          </x14:formula1>
          <xm:sqref>EI221:EK222</xm:sqref>
        </x14:dataValidation>
        <x14:dataValidation type="list" allowBlank="1" showInputMessage="1" showErrorMessage="1">
          <x14:formula1>
            <xm:f>'BD - Operacional'!$F241:$J241</xm:f>
          </x14:formula1>
          <xm:sqref>CP221:CR222</xm:sqref>
        </x14:dataValidation>
        <x14:dataValidation type="list" allowBlank="1" showInputMessage="1" showErrorMessage="1">
          <x14:formula1>
            <xm:f>'BD - Operacional'!$F241:$J241</xm:f>
          </x14:formula1>
          <xm:sqref>EB221:ED222</xm:sqref>
        </x14:dataValidation>
        <x14:dataValidation type="list" allowBlank="1" showInputMessage="1" showErrorMessage="1">
          <x14:formula1>
            <xm:f>IF($DH219="Mantém",$CP219,'BD - Operacional'!$F238:$J238)</xm:f>
          </x14:formula1>
          <xm:sqref>DL219:DL220</xm:sqref>
        </x14:dataValidation>
        <x14:dataValidation type="list" allowBlank="1" showInputMessage="1" showErrorMessage="1">
          <x14:formula1>
            <xm:f>IF($DH221="Mantém",$CP221,'BD - Operacional'!$F241:$J241)</xm:f>
          </x14:formula1>
          <xm:sqref>DL221:DL222</xm:sqref>
        </x14:dataValidation>
        <x14:dataValidation type="list" allowBlank="1" showInputMessage="1" showErrorMessage="1">
          <x14:formula1>
            <xm:f>IF($DH219="Mantém",$CQ219,'BD - Operacional'!$F238:$J238)</xm:f>
          </x14:formula1>
          <xm:sqref>DM219:DM220</xm:sqref>
        </x14:dataValidation>
        <x14:dataValidation type="list" allowBlank="1" showInputMessage="1" showErrorMessage="1">
          <x14:formula1>
            <xm:f>IF($DH221="Mantém",$CQ221,'BD - Operacional'!$F241:$J241)</xm:f>
          </x14:formula1>
          <xm:sqref>DM221:DM222</xm:sqref>
        </x14:dataValidation>
        <x14:dataValidation type="list" allowBlank="1" showInputMessage="1" showErrorMessage="1">
          <x14:formula1>
            <xm:f>IF($DH219="Mantém",$CR219,'BD - Operacional'!$F238:$J238)</xm:f>
          </x14:formula1>
          <xm:sqref>DN219:DN220</xm:sqref>
        </x14:dataValidation>
        <x14:dataValidation type="list" allowBlank="1" showInputMessage="1" showErrorMessage="1">
          <x14:formula1>
            <xm:f>IF($DH221="Mantém",$CR221,'BD - Operacional'!$F241:$J241)</xm:f>
          </x14:formula1>
          <xm:sqref>DN221:DN222</xm:sqref>
        </x14:dataValidation>
        <x14:dataValidation type="list" allowBlank="1" showInputMessage="1" showErrorMessage="1">
          <x14:formula1>
            <xm:f>'BD - Operacional'!$F234:$J234</xm:f>
          </x14:formula1>
          <xm:sqref>EQ216:ES218</xm:sqref>
        </x14:dataValidation>
        <x14:dataValidation type="list" allowBlank="1" showInputMessage="1" showErrorMessage="1">
          <x14:formula1>
            <xm:f>'BD - Operacional'!$F234:$J234</xm:f>
          </x14:formula1>
          <xm:sqref>EI216:EK218</xm:sqref>
        </x14:dataValidation>
        <x14:dataValidation type="list" allowBlank="1" showInputMessage="1" showErrorMessage="1">
          <x14:formula1>
            <xm:f>'BD - Operacional'!$F234:$J234</xm:f>
          </x14:formula1>
          <xm:sqref>CP216:CR218</xm:sqref>
        </x14:dataValidation>
        <x14:dataValidation type="list" allowBlank="1" showInputMessage="1" showErrorMessage="1">
          <x14:formula1>
            <xm:f>'BD - Operacional'!$F234:$J234</xm:f>
          </x14:formula1>
          <xm:sqref>EB216:ED218</xm:sqref>
        </x14:dataValidation>
        <x14:dataValidation type="list" allowBlank="1" showInputMessage="1" showErrorMessage="1">
          <x14:formula1>
            <xm:f>IF($DH216="Mantém",$CP216,'BD - Operacional'!$F234:$J234)</xm:f>
          </x14:formula1>
          <xm:sqref>DL216:DL218</xm:sqref>
        </x14:dataValidation>
        <x14:dataValidation type="list" allowBlank="1" showInputMessage="1" showErrorMessage="1">
          <x14:formula1>
            <xm:f>IF($DH216="Mantém",$CQ216,'BD - Operacional'!$F234:$J234)</xm:f>
          </x14:formula1>
          <xm:sqref>DM216:DM218</xm:sqref>
        </x14:dataValidation>
        <x14:dataValidation type="list" allowBlank="1" showInputMessage="1" showErrorMessage="1">
          <x14:formula1>
            <xm:f>IF($DH216="Mantém",$CR216,'BD - Operacional'!$F234:$J234)</xm:f>
          </x14:formula1>
          <xm:sqref>DN216:DN218</xm:sqref>
        </x14:dataValidation>
        <x14:dataValidation type="list" allowBlank="1" showInputMessage="1" showErrorMessage="1">
          <x14:formula1>
            <xm:f>'BD - Operacional'!$A197:$J197</xm:f>
          </x14:formula1>
          <xm:sqref>GG181:GH215</xm:sqref>
        </x14:dataValidation>
        <x14:dataValidation type="list" allowBlank="1" showInputMessage="1" showErrorMessage="1">
          <x14:formula1>
            <xm:f>'BD - Operacional'!$A197:$J197</xm:f>
          </x14:formula1>
          <xm:sqref>DF181:DG215</xm:sqref>
        </x14:dataValidation>
        <x14:dataValidation type="list" allowBlank="1" showInputMessage="1" showErrorMessage="1">
          <x14:formula1>
            <xm:f>'BD - Operacional'!$A197:$J197</xm:f>
          </x14:formula1>
          <xm:sqref>FL181:FL215</xm:sqref>
        </x14:dataValidation>
        <x14:dataValidation type="list" allowBlank="1" showInputMessage="1" showErrorMessage="1">
          <x14:formula1>
            <xm:f>'BD - Operacional'!$A197:$J197</xm:f>
          </x14:formula1>
          <xm:sqref>FP181:FP215</xm:sqref>
        </x14:dataValidation>
        <x14:dataValidation type="list" allowBlank="1" showInputMessage="1" showErrorMessage="1">
          <x14:formula1>
            <xm:f>'BD - Operacional'!$A197:$J197</xm:f>
          </x14:formula1>
          <xm:sqref>FH181:FH215</xm:sqref>
        </x14:dataValidation>
        <x14:dataValidation type="list" allowBlank="1" showInputMessage="1" showErrorMessage="1">
          <x14:formula1>
            <xm:f>'BD - Operacional'!$A197:$J197</xm:f>
          </x14:formula1>
          <xm:sqref>FD181:FD215</xm:sqref>
        </x14:dataValidation>
        <x14:dataValidation type="list" allowBlank="1" showInputMessage="1" showErrorMessage="1">
          <x14:formula1>
            <xm:f>'BD - Operacional'!$A197:$J197</xm:f>
          </x14:formula1>
          <xm:sqref>EZ181:EZ215</xm:sqref>
        </x14:dataValidation>
        <x14:dataValidation type="list" allowBlank="1" showInputMessage="1" showErrorMessage="1">
          <x14:formula1>
            <xm:f>'BD - Operacional'!$A197:$J197</xm:f>
          </x14:formula1>
          <xm:sqref>EX181:EX215</xm:sqref>
        </x14:dataValidation>
        <x14:dataValidation type="list" allowBlank="1" showInputMessage="1" showErrorMessage="1">
          <x14:formula1>
            <xm:f>'BD - Operacional'!$A197:$J197</xm:f>
          </x14:formula1>
          <xm:sqref>FB181:FB215</xm:sqref>
        </x14:dataValidation>
        <x14:dataValidation type="list" allowBlank="1" showInputMessage="1" showErrorMessage="1">
          <x14:formula1>
            <xm:f>'BD - Operacional'!$A197:$J197</xm:f>
          </x14:formula1>
          <xm:sqref>FF181:FF215</xm:sqref>
        </x14:dataValidation>
        <x14:dataValidation type="list" allowBlank="1" showInputMessage="1" showErrorMessage="1">
          <x14:formula1>
            <xm:f>'BD - Operacional'!$A197:$J197</xm:f>
          </x14:formula1>
          <xm:sqref>FJ181:FJ215</xm:sqref>
        </x14:dataValidation>
        <x14:dataValidation type="list" allowBlank="1" showInputMessage="1" showErrorMessage="1">
          <x14:formula1>
            <xm:f>'BD - Operacional'!$A197:$J197</xm:f>
          </x14:formula1>
          <xm:sqref>FN181:FN215</xm:sqref>
        </x14:dataValidation>
        <x14:dataValidation type="list" allowBlank="1" showInputMessage="1" showErrorMessage="1">
          <x14:formula1>
            <xm:f>'BD - Operacional'!$A185:$J185</xm:f>
          </x14:formula1>
          <xm:sqref>GG171:GH180</xm:sqref>
        </x14:dataValidation>
        <x14:dataValidation type="list" allowBlank="1" showInputMessage="1" showErrorMessage="1">
          <x14:formula1>
            <xm:f>'BD - Operacional'!$A185:$J185</xm:f>
          </x14:formula1>
          <xm:sqref>DF171:DG180</xm:sqref>
        </x14:dataValidation>
        <x14:dataValidation type="list" allowBlank="1" showInputMessage="1" showErrorMessage="1">
          <x14:formula1>
            <xm:f>'BD - Operacional'!$A185:$J185</xm:f>
          </x14:formula1>
          <xm:sqref>FL171:FL180</xm:sqref>
        </x14:dataValidation>
        <x14:dataValidation type="list" allowBlank="1" showInputMessage="1" showErrorMessage="1">
          <x14:formula1>
            <xm:f>'BD - Operacional'!$A185:$J185</xm:f>
          </x14:formula1>
          <xm:sqref>FP171:FP180</xm:sqref>
        </x14:dataValidation>
        <x14:dataValidation type="list" allowBlank="1" showInputMessage="1" showErrorMessage="1">
          <x14:formula1>
            <xm:f>'BD - Operacional'!$A185:$J185</xm:f>
          </x14:formula1>
          <xm:sqref>FH171:FH180</xm:sqref>
        </x14:dataValidation>
        <x14:dataValidation type="list" allowBlank="1" showInputMessage="1" showErrorMessage="1">
          <x14:formula1>
            <xm:f>'BD - Operacional'!$A185:$J185</xm:f>
          </x14:formula1>
          <xm:sqref>FD171:FD180</xm:sqref>
        </x14:dataValidation>
        <x14:dataValidation type="list" allowBlank="1" showInputMessage="1" showErrorMessage="1">
          <x14:formula1>
            <xm:f>'BD - Operacional'!$A185:$J185</xm:f>
          </x14:formula1>
          <xm:sqref>EZ171:EZ180</xm:sqref>
        </x14:dataValidation>
        <x14:dataValidation type="list" allowBlank="1" showInputMessage="1" showErrorMessage="1">
          <x14:formula1>
            <xm:f>'BD - Operacional'!$A185:$J185</xm:f>
          </x14:formula1>
          <xm:sqref>EX171:EX180</xm:sqref>
        </x14:dataValidation>
        <x14:dataValidation type="list" allowBlank="1" showInputMessage="1" showErrorMessage="1">
          <x14:formula1>
            <xm:f>'BD - Operacional'!$A185:$J185</xm:f>
          </x14:formula1>
          <xm:sqref>FB171:FB180</xm:sqref>
        </x14:dataValidation>
        <x14:dataValidation type="list" allowBlank="1" showInputMessage="1" showErrorMessage="1">
          <x14:formula1>
            <xm:f>'BD - Operacional'!$A185:$J185</xm:f>
          </x14:formula1>
          <xm:sqref>FF171:FF180</xm:sqref>
        </x14:dataValidation>
        <x14:dataValidation type="list" allowBlank="1" showInputMessage="1" showErrorMessage="1">
          <x14:formula1>
            <xm:f>'BD - Operacional'!$A185:$J185</xm:f>
          </x14:formula1>
          <xm:sqref>FJ171:FJ180</xm:sqref>
        </x14:dataValidation>
        <x14:dataValidation type="list" allowBlank="1" showInputMessage="1" showErrorMessage="1">
          <x14:formula1>
            <xm:f>'BD - Operacional'!$A185:$J185</xm:f>
          </x14:formula1>
          <xm:sqref>FN171:FN180</xm:sqref>
        </x14:dataValidation>
        <x14:dataValidation type="list" allowBlank="1" showInputMessage="1" showErrorMessage="1">
          <x14:formula1>
            <xm:f>'BD - Operacional'!$A175:$J175</xm:f>
          </x14:formula1>
          <xm:sqref>FN164:FN170</xm:sqref>
        </x14:dataValidation>
        <x14:dataValidation type="list" allowBlank="1" showInputMessage="1" showErrorMessage="1">
          <x14:formula1>
            <xm:f>'BD - Operacional'!$A175:$J175</xm:f>
          </x14:formula1>
          <xm:sqref>DF164:DG170</xm:sqref>
        </x14:dataValidation>
        <x14:dataValidation type="list" allowBlank="1" showInputMessage="1" showErrorMessage="1">
          <x14:formula1>
            <xm:f>'BD - Operacional'!$A175:$J175</xm:f>
          </x14:formula1>
          <xm:sqref>GG164:GH170</xm:sqref>
        </x14:dataValidation>
        <x14:dataValidation type="list" allowBlank="1" showInputMessage="1" showErrorMessage="1">
          <x14:formula1>
            <xm:f>'BD - Operacional'!$A175:$J175</xm:f>
          </x14:formula1>
          <xm:sqref>FL164:FL170</xm:sqref>
        </x14:dataValidation>
        <x14:dataValidation type="list" allowBlank="1" showInputMessage="1" showErrorMessage="1">
          <x14:formula1>
            <xm:f>'BD - Operacional'!$A175:$J175</xm:f>
          </x14:formula1>
          <xm:sqref>FP164:FP170</xm:sqref>
        </x14:dataValidation>
        <x14:dataValidation type="list" allowBlank="1" showInputMessage="1" showErrorMessage="1">
          <x14:formula1>
            <xm:f>'BD - Operacional'!$A175:$J175</xm:f>
          </x14:formula1>
          <xm:sqref>FH164:FH170</xm:sqref>
        </x14:dataValidation>
        <x14:dataValidation type="list" allowBlank="1" showInputMessage="1" showErrorMessage="1">
          <x14:formula1>
            <xm:f>'BD - Operacional'!$A175:$J175</xm:f>
          </x14:formula1>
          <xm:sqref>FD164:FD170</xm:sqref>
        </x14:dataValidation>
        <x14:dataValidation type="list" allowBlank="1" showInputMessage="1" showErrorMessage="1">
          <x14:formula1>
            <xm:f>'BD - Operacional'!$A175:$J175</xm:f>
          </x14:formula1>
          <xm:sqref>EZ164:EZ170</xm:sqref>
        </x14:dataValidation>
        <x14:dataValidation type="list" allowBlank="1" showInputMessage="1" showErrorMessage="1">
          <x14:formula1>
            <xm:f>'BD - Operacional'!$A175:$J175</xm:f>
          </x14:formula1>
          <xm:sqref>EX164:EX170</xm:sqref>
        </x14:dataValidation>
        <x14:dataValidation type="list" allowBlank="1" showInputMessage="1" showErrorMessage="1">
          <x14:formula1>
            <xm:f>'BD - Operacional'!$A175:$J175</xm:f>
          </x14:formula1>
          <xm:sqref>FB164:FB170</xm:sqref>
        </x14:dataValidation>
        <x14:dataValidation type="list" allowBlank="1" showInputMessage="1" showErrorMessage="1">
          <x14:formula1>
            <xm:f>'BD - Operacional'!$A175:$J175</xm:f>
          </x14:formula1>
          <xm:sqref>FF164:FF170</xm:sqref>
        </x14:dataValidation>
        <x14:dataValidation type="list" allowBlank="1" showInputMessage="1" showErrorMessage="1">
          <x14:formula1>
            <xm:f>'BD - Operacional'!$A175:$J175</xm:f>
          </x14:formula1>
          <xm:sqref>FJ164:FJ170</xm:sqref>
        </x14:dataValidation>
        <x14:dataValidation type="list" allowBlank="1" showInputMessage="1" showErrorMessage="1">
          <x14:formula1>
            <xm:f>'BD - Operacional'!$A143:$J143</xm:f>
          </x14:formula1>
          <xm:sqref>FL133:FL163</xm:sqref>
        </x14:dataValidation>
        <x14:dataValidation type="list" allowBlank="1" showInputMessage="1" showErrorMessage="1">
          <x14:formula1>
            <xm:f>'BD - Operacional'!$A143:$J143</xm:f>
          </x14:formula1>
          <xm:sqref>DF133:DG163</xm:sqref>
        </x14:dataValidation>
        <x14:dataValidation type="list" allowBlank="1" showInputMessage="1" showErrorMessage="1">
          <x14:formula1>
            <xm:f>'BD - Operacional'!$A143:$J143</xm:f>
          </x14:formula1>
          <xm:sqref>FP133:FP163</xm:sqref>
        </x14:dataValidation>
        <x14:dataValidation type="list" allowBlank="1" showInputMessage="1" showErrorMessage="1">
          <x14:formula1>
            <xm:f>'BD - Operacional'!$A143:$J143</xm:f>
          </x14:formula1>
          <xm:sqref>FH133:FH163</xm:sqref>
        </x14:dataValidation>
        <x14:dataValidation type="list" allowBlank="1" showInputMessage="1" showErrorMessage="1">
          <x14:formula1>
            <xm:f>'BD - Operacional'!$A143:$J143</xm:f>
          </x14:formula1>
          <xm:sqref>FD133:FD163</xm:sqref>
        </x14:dataValidation>
        <x14:dataValidation type="list" allowBlank="1" showInputMessage="1" showErrorMessage="1">
          <x14:formula1>
            <xm:f>'BD - Operacional'!$A143:$J143</xm:f>
          </x14:formula1>
          <xm:sqref>EZ133:EZ163</xm:sqref>
        </x14:dataValidation>
        <x14:dataValidation type="list" allowBlank="1" showInputMessage="1" showErrorMessage="1">
          <x14:formula1>
            <xm:f>'BD - Operacional'!$A143:$J143</xm:f>
          </x14:formula1>
          <xm:sqref>EX133:EX163</xm:sqref>
        </x14:dataValidation>
        <x14:dataValidation type="list" allowBlank="1" showInputMessage="1" showErrorMessage="1">
          <x14:formula1>
            <xm:f>'BD - Operacional'!$A143:$J143</xm:f>
          </x14:formula1>
          <xm:sqref>FB133:FB163</xm:sqref>
        </x14:dataValidation>
        <x14:dataValidation type="list" allowBlank="1" showInputMessage="1" showErrorMessage="1">
          <x14:formula1>
            <xm:f>'BD - Operacional'!$A143:$J143</xm:f>
          </x14:formula1>
          <xm:sqref>FF133:FF163</xm:sqref>
        </x14:dataValidation>
        <x14:dataValidation type="list" allowBlank="1" showInputMessage="1" showErrorMessage="1">
          <x14:formula1>
            <xm:f>'BD - Operacional'!$A143:$J143</xm:f>
          </x14:formula1>
          <xm:sqref>FJ133:FJ163</xm:sqref>
        </x14:dataValidation>
        <x14:dataValidation type="list" allowBlank="1" showInputMessage="1" showErrorMessage="1">
          <x14:formula1>
            <xm:f>'BD - Operacional'!$A143:$J143</xm:f>
          </x14:formula1>
          <xm:sqref>FN133:FN163</xm:sqref>
        </x14:dataValidation>
        <x14:dataValidation type="list" allowBlank="1" showInputMessage="1" showErrorMessage="1">
          <x14:formula1>
            <xm:f>'BD - Operacional'!$A143:$J143</xm:f>
          </x14:formula1>
          <xm:sqref>GG133:GH163</xm:sqref>
        </x14:dataValidation>
        <x14:dataValidation type="list" allowBlank="1" showInputMessage="1" showErrorMessage="1">
          <x14:formula1>
            <xm:f>'BD - Operacional'!$A135:$J135</xm:f>
          </x14:formula1>
          <xm:sqref>FN127:FN132</xm:sqref>
        </x14:dataValidation>
        <x14:dataValidation type="list" allowBlank="1" showInputMessage="1" showErrorMessage="1">
          <x14:formula1>
            <xm:f>'BD - Operacional'!$A135:$J135</xm:f>
          </x14:formula1>
          <xm:sqref>DF127:DG132</xm:sqref>
        </x14:dataValidation>
        <x14:dataValidation type="list" allowBlank="1" showInputMessage="1" showErrorMessage="1">
          <x14:formula1>
            <xm:f>'BD - Operacional'!$A135:$J135</xm:f>
          </x14:formula1>
          <xm:sqref>GG127:GH132</xm:sqref>
        </x14:dataValidation>
        <x14:dataValidation type="list" allowBlank="1" showInputMessage="1" showErrorMessage="1">
          <x14:formula1>
            <xm:f>'BD - Operacional'!$A135:$J135</xm:f>
          </x14:formula1>
          <xm:sqref>FL127:FL132</xm:sqref>
        </x14:dataValidation>
        <x14:dataValidation type="list" allowBlank="1" showInputMessage="1" showErrorMessage="1">
          <x14:formula1>
            <xm:f>'BD - Operacional'!$A135:$J135</xm:f>
          </x14:formula1>
          <xm:sqref>FP127:FP132</xm:sqref>
        </x14:dataValidation>
        <x14:dataValidation type="list" allowBlank="1" showInputMessage="1" showErrorMessage="1">
          <x14:formula1>
            <xm:f>'BD - Operacional'!$A135:$J135</xm:f>
          </x14:formula1>
          <xm:sqref>FH127:FH132</xm:sqref>
        </x14:dataValidation>
        <x14:dataValidation type="list" allowBlank="1" showInputMessage="1" showErrorMessage="1">
          <x14:formula1>
            <xm:f>'BD - Operacional'!$A135:$J135</xm:f>
          </x14:formula1>
          <xm:sqref>FD127:FD132</xm:sqref>
        </x14:dataValidation>
        <x14:dataValidation type="list" allowBlank="1" showInputMessage="1" showErrorMessage="1">
          <x14:formula1>
            <xm:f>'BD - Operacional'!$A135:$J135</xm:f>
          </x14:formula1>
          <xm:sqref>EZ127:EZ132</xm:sqref>
        </x14:dataValidation>
        <x14:dataValidation type="list" allowBlank="1" showInputMessage="1" showErrorMessage="1">
          <x14:formula1>
            <xm:f>'BD - Operacional'!$A135:$J135</xm:f>
          </x14:formula1>
          <xm:sqref>EX127:EX132</xm:sqref>
        </x14:dataValidation>
        <x14:dataValidation type="list" allowBlank="1" showInputMessage="1" showErrorMessage="1">
          <x14:formula1>
            <xm:f>'BD - Operacional'!$A135:$J135</xm:f>
          </x14:formula1>
          <xm:sqref>FB127:FB132</xm:sqref>
        </x14:dataValidation>
        <x14:dataValidation type="list" allowBlank="1" showInputMessage="1" showErrorMessage="1">
          <x14:formula1>
            <xm:f>'BD - Operacional'!$A135:$J135</xm:f>
          </x14:formula1>
          <xm:sqref>FF127:FF132</xm:sqref>
        </x14:dataValidation>
        <x14:dataValidation type="list" allowBlank="1" showInputMessage="1" showErrorMessage="1">
          <x14:formula1>
            <xm:f>'BD - Operacional'!$A135:$J135</xm:f>
          </x14:formula1>
          <xm:sqref>FJ127:FJ132</xm:sqref>
        </x14:dataValidation>
        <x14:dataValidation type="list" allowBlank="1" showInputMessage="1" showErrorMessage="1">
          <x14:formula1>
            <xm:f>'BD - Operacional'!$A129:$J129</xm:f>
          </x14:formula1>
          <xm:sqref>FL122:FL126</xm:sqref>
        </x14:dataValidation>
        <x14:dataValidation type="list" allowBlank="1" showInputMessage="1" showErrorMessage="1">
          <x14:formula1>
            <xm:f>'BD - Operacional'!$A129:$J129</xm:f>
          </x14:formula1>
          <xm:sqref>DF122:DG126</xm:sqref>
        </x14:dataValidation>
        <x14:dataValidation type="list" allowBlank="1" showInputMessage="1" showErrorMessage="1">
          <x14:formula1>
            <xm:f>'BD - Operacional'!$A129:$J129</xm:f>
          </x14:formula1>
          <xm:sqref>FP122:FP126</xm:sqref>
        </x14:dataValidation>
        <x14:dataValidation type="list" allowBlank="1" showInputMessage="1" showErrorMessage="1">
          <x14:formula1>
            <xm:f>'BD - Operacional'!$A129:$J129</xm:f>
          </x14:formula1>
          <xm:sqref>FH122:FH126</xm:sqref>
        </x14:dataValidation>
        <x14:dataValidation type="list" allowBlank="1" showInputMessage="1" showErrorMessage="1">
          <x14:formula1>
            <xm:f>'BD - Operacional'!$A129:$J129</xm:f>
          </x14:formula1>
          <xm:sqref>FD122:FD126</xm:sqref>
        </x14:dataValidation>
        <x14:dataValidation type="list" allowBlank="1" showInputMessage="1" showErrorMessage="1">
          <x14:formula1>
            <xm:f>'BD - Operacional'!$A129:$J129</xm:f>
          </x14:formula1>
          <xm:sqref>EZ122:EZ126</xm:sqref>
        </x14:dataValidation>
        <x14:dataValidation type="list" allowBlank="1" showInputMessage="1" showErrorMessage="1">
          <x14:formula1>
            <xm:f>'BD - Operacional'!$A129:$J129</xm:f>
          </x14:formula1>
          <xm:sqref>EX122:EX126</xm:sqref>
        </x14:dataValidation>
        <x14:dataValidation type="list" allowBlank="1" showInputMessage="1" showErrorMessage="1">
          <x14:formula1>
            <xm:f>'BD - Operacional'!$A129:$J129</xm:f>
          </x14:formula1>
          <xm:sqref>FB122:FB126</xm:sqref>
        </x14:dataValidation>
        <x14:dataValidation type="list" allowBlank="1" showInputMessage="1" showErrorMessage="1">
          <x14:formula1>
            <xm:f>'BD - Operacional'!$A129:$J129</xm:f>
          </x14:formula1>
          <xm:sqref>FF122:FF126</xm:sqref>
        </x14:dataValidation>
        <x14:dataValidation type="list" allowBlank="1" showInputMessage="1" showErrorMessage="1">
          <x14:formula1>
            <xm:f>'BD - Operacional'!$A129:$J129</xm:f>
          </x14:formula1>
          <xm:sqref>FJ122:FJ126</xm:sqref>
        </x14:dataValidation>
        <x14:dataValidation type="list" allowBlank="1" showInputMessage="1" showErrorMessage="1">
          <x14:formula1>
            <xm:f>'BD - Operacional'!$A129:$J129</xm:f>
          </x14:formula1>
          <xm:sqref>FN122:FN126</xm:sqref>
        </x14:dataValidation>
        <x14:dataValidation type="list" allowBlank="1" showInputMessage="1" showErrorMessage="1">
          <x14:formula1>
            <xm:f>'BD - Operacional'!$A129:$J129</xm:f>
          </x14:formula1>
          <xm:sqref>GG122:GH126</xm:sqref>
        </x14:dataValidation>
        <x14:dataValidation type="list" allowBlank="1" showInputMessage="1" showErrorMessage="1">
          <x14:formula1>
            <xm:f>'BD - Operacional'!$A126:$J126</xm:f>
          </x14:formula1>
          <xm:sqref>FN120:FN121</xm:sqref>
        </x14:dataValidation>
        <x14:dataValidation type="list" allowBlank="1" showInputMessage="1" showErrorMessage="1">
          <x14:formula1>
            <xm:f>'BD - Operacional'!$A126:$J126</xm:f>
          </x14:formula1>
          <xm:sqref>DF120:DG121</xm:sqref>
        </x14:dataValidation>
        <x14:dataValidation type="list" allowBlank="1" showInputMessage="1" showErrorMessage="1">
          <x14:formula1>
            <xm:f>'BD - Operacional'!$A126:$J126</xm:f>
          </x14:formula1>
          <xm:sqref>GG120:GH121</xm:sqref>
        </x14:dataValidation>
        <x14:dataValidation type="list" allowBlank="1" showInputMessage="1" showErrorMessage="1">
          <x14:formula1>
            <xm:f>'BD - Operacional'!$A126:$J126</xm:f>
          </x14:formula1>
          <xm:sqref>FL120:FL121</xm:sqref>
        </x14:dataValidation>
        <x14:dataValidation type="list" allowBlank="1" showInputMessage="1" showErrorMessage="1">
          <x14:formula1>
            <xm:f>'BD - Operacional'!$A126:$J126</xm:f>
          </x14:formula1>
          <xm:sqref>FP120:FP121</xm:sqref>
        </x14:dataValidation>
        <x14:dataValidation type="list" allowBlank="1" showInputMessage="1" showErrorMessage="1">
          <x14:formula1>
            <xm:f>'BD - Operacional'!$A126:$J126</xm:f>
          </x14:formula1>
          <xm:sqref>FH120:FH121</xm:sqref>
        </x14:dataValidation>
        <x14:dataValidation type="list" allowBlank="1" showInputMessage="1" showErrorMessage="1">
          <x14:formula1>
            <xm:f>'BD - Operacional'!$A126:$J126</xm:f>
          </x14:formula1>
          <xm:sqref>FD120:FD121</xm:sqref>
        </x14:dataValidation>
        <x14:dataValidation type="list" allowBlank="1" showInputMessage="1" showErrorMessage="1">
          <x14:formula1>
            <xm:f>'BD - Operacional'!$A126:$J126</xm:f>
          </x14:formula1>
          <xm:sqref>EZ120:EZ121</xm:sqref>
        </x14:dataValidation>
        <x14:dataValidation type="list" allowBlank="1" showInputMessage="1" showErrorMessage="1">
          <x14:formula1>
            <xm:f>'BD - Operacional'!$A126:$J126</xm:f>
          </x14:formula1>
          <xm:sqref>EX120:EX121</xm:sqref>
        </x14:dataValidation>
        <x14:dataValidation type="list" allowBlank="1" showInputMessage="1" showErrorMessage="1">
          <x14:formula1>
            <xm:f>'BD - Operacional'!$A126:$J126</xm:f>
          </x14:formula1>
          <xm:sqref>FB120:FB121</xm:sqref>
        </x14:dataValidation>
        <x14:dataValidation type="list" allowBlank="1" showInputMessage="1" showErrorMessage="1">
          <x14:formula1>
            <xm:f>'BD - Operacional'!$A126:$J126</xm:f>
          </x14:formula1>
          <xm:sqref>FF120:FF121</xm:sqref>
        </x14:dataValidation>
        <x14:dataValidation type="list" allowBlank="1" showInputMessage="1" showErrorMessage="1">
          <x14:formula1>
            <xm:f>'BD - Operacional'!$A126:$J126</xm:f>
          </x14:formula1>
          <xm:sqref>FJ120:FJ121</xm:sqref>
        </x14:dataValidation>
        <x14:dataValidation type="list" allowBlank="1" showInputMessage="1" showErrorMessage="1">
          <x14:formula1>
            <xm:f>'BD - Operacional'!$A116:$J116</xm:f>
          </x14:formula1>
          <xm:sqref>FL111:FL119</xm:sqref>
        </x14:dataValidation>
        <x14:dataValidation type="list" allowBlank="1" showInputMessage="1" showErrorMessage="1">
          <x14:formula1>
            <xm:f>'BD - Operacional'!$A116:$J116</xm:f>
          </x14:formula1>
          <xm:sqref>DF111:DG119</xm:sqref>
        </x14:dataValidation>
        <x14:dataValidation type="list" allowBlank="1" showInputMessage="1" showErrorMessage="1">
          <x14:formula1>
            <xm:f>'BD - Operacional'!$A116:$J116</xm:f>
          </x14:formula1>
          <xm:sqref>FP111:FP119</xm:sqref>
        </x14:dataValidation>
        <x14:dataValidation type="list" allowBlank="1" showInputMessage="1" showErrorMessage="1">
          <x14:formula1>
            <xm:f>'BD - Operacional'!$A116:$J116</xm:f>
          </x14:formula1>
          <xm:sqref>FH111:FH119</xm:sqref>
        </x14:dataValidation>
        <x14:dataValidation type="list" allowBlank="1" showInputMessage="1" showErrorMessage="1">
          <x14:formula1>
            <xm:f>'BD - Operacional'!$A116:$J116</xm:f>
          </x14:formula1>
          <xm:sqref>FD111:FD119</xm:sqref>
        </x14:dataValidation>
        <x14:dataValidation type="list" allowBlank="1" showInputMessage="1" showErrorMessage="1">
          <x14:formula1>
            <xm:f>'BD - Operacional'!$A116:$J116</xm:f>
          </x14:formula1>
          <xm:sqref>EZ111:EZ119</xm:sqref>
        </x14:dataValidation>
        <x14:dataValidation type="list" allowBlank="1" showInputMessage="1" showErrorMessage="1">
          <x14:formula1>
            <xm:f>'BD - Operacional'!$A116:$J116</xm:f>
          </x14:formula1>
          <xm:sqref>EX111:EX119</xm:sqref>
        </x14:dataValidation>
        <x14:dataValidation type="list" allowBlank="1" showInputMessage="1" showErrorMessage="1">
          <x14:formula1>
            <xm:f>'BD - Operacional'!$A116:$J116</xm:f>
          </x14:formula1>
          <xm:sqref>FB111:FB119</xm:sqref>
        </x14:dataValidation>
        <x14:dataValidation type="list" allowBlank="1" showInputMessage="1" showErrorMessage="1">
          <x14:formula1>
            <xm:f>'BD - Operacional'!$A116:$J116</xm:f>
          </x14:formula1>
          <xm:sqref>FF111:FF119</xm:sqref>
        </x14:dataValidation>
        <x14:dataValidation type="list" allowBlank="1" showInputMessage="1" showErrorMessage="1">
          <x14:formula1>
            <xm:f>'BD - Operacional'!$A116:$J116</xm:f>
          </x14:formula1>
          <xm:sqref>FJ111:FJ119</xm:sqref>
        </x14:dataValidation>
        <x14:dataValidation type="list" allowBlank="1" showInputMessage="1" showErrorMessage="1">
          <x14:formula1>
            <xm:f>'BD - Operacional'!$A116:$J116</xm:f>
          </x14:formula1>
          <xm:sqref>FN111:FN119</xm:sqref>
        </x14:dataValidation>
        <x14:dataValidation type="list" allowBlank="1" showInputMessage="1" showErrorMessage="1">
          <x14:formula1>
            <xm:f>'BD - Operacional'!$A116:$J116</xm:f>
          </x14:formula1>
          <xm:sqref>GG111:GH119</xm:sqref>
        </x14:dataValidation>
        <x14:dataValidation type="list" allowBlank="1" showInputMessage="1" showErrorMessage="1">
          <x14:formula1>
            <xm:f>'BD - Operacional'!$A108:$J108</xm:f>
          </x14:formula1>
          <xm:sqref>FN104:FN110</xm:sqref>
        </x14:dataValidation>
        <x14:dataValidation type="list" allowBlank="1" showInputMessage="1" showErrorMessage="1">
          <x14:formula1>
            <xm:f>'BD - Operacional'!$A108:$J108</xm:f>
          </x14:formula1>
          <xm:sqref>DF104:DG110</xm:sqref>
        </x14:dataValidation>
        <x14:dataValidation type="list" allowBlank="1" showInputMessage="1" showErrorMessage="1">
          <x14:formula1>
            <xm:f>'BD - Operacional'!$A108:$J108</xm:f>
          </x14:formula1>
          <xm:sqref>GG104:GH110</xm:sqref>
        </x14:dataValidation>
        <x14:dataValidation type="list" allowBlank="1" showInputMessage="1" showErrorMessage="1">
          <x14:formula1>
            <xm:f>'BD - Operacional'!$A108:$J108</xm:f>
          </x14:formula1>
          <xm:sqref>FL104:FL110</xm:sqref>
        </x14:dataValidation>
        <x14:dataValidation type="list" allowBlank="1" showInputMessage="1" showErrorMessage="1">
          <x14:formula1>
            <xm:f>'BD - Operacional'!$A108:$J108</xm:f>
          </x14:formula1>
          <xm:sqref>FP104:FP110</xm:sqref>
        </x14:dataValidation>
        <x14:dataValidation type="list" allowBlank="1" showInputMessage="1" showErrorMessage="1">
          <x14:formula1>
            <xm:f>'BD - Operacional'!$A108:$J108</xm:f>
          </x14:formula1>
          <xm:sqref>FH104:FH110</xm:sqref>
        </x14:dataValidation>
        <x14:dataValidation type="list" allowBlank="1" showInputMessage="1" showErrorMessage="1">
          <x14:formula1>
            <xm:f>'BD - Operacional'!$A108:$J108</xm:f>
          </x14:formula1>
          <xm:sqref>FD104:FD110</xm:sqref>
        </x14:dataValidation>
        <x14:dataValidation type="list" allowBlank="1" showInputMessage="1" showErrorMessage="1">
          <x14:formula1>
            <xm:f>'BD - Operacional'!$A108:$J108</xm:f>
          </x14:formula1>
          <xm:sqref>EZ104:EZ110</xm:sqref>
        </x14:dataValidation>
        <x14:dataValidation type="list" allowBlank="1" showInputMessage="1" showErrorMessage="1">
          <x14:formula1>
            <xm:f>'BD - Operacional'!$A108:$J108</xm:f>
          </x14:formula1>
          <xm:sqref>EX104:EX110</xm:sqref>
        </x14:dataValidation>
        <x14:dataValidation type="list" allowBlank="1" showInputMessage="1" showErrorMessage="1">
          <x14:formula1>
            <xm:f>'BD - Operacional'!$A108:$J108</xm:f>
          </x14:formula1>
          <xm:sqref>FB104:FB110</xm:sqref>
        </x14:dataValidation>
        <x14:dataValidation type="list" allowBlank="1" showInputMessage="1" showErrorMessage="1">
          <x14:formula1>
            <xm:f>'BD - Operacional'!$A108:$J108</xm:f>
          </x14:formula1>
          <xm:sqref>FF104:FF110</xm:sqref>
        </x14:dataValidation>
        <x14:dataValidation type="list" allowBlank="1" showInputMessage="1" showErrorMessage="1">
          <x14:formula1>
            <xm:f>'BD - Operacional'!$A108:$J108</xm:f>
          </x14:formula1>
          <xm:sqref>FJ104:FJ110</xm:sqref>
        </x14:dataValidation>
        <x14:dataValidation type="list" allowBlank="1" showInputMessage="1" showErrorMessage="1">
          <x14:formula1>
            <xm:f>'BD - Operacional'!$A92:$J92</xm:f>
          </x14:formula1>
          <xm:sqref>FL89:FL103</xm:sqref>
        </x14:dataValidation>
        <x14:dataValidation type="list" allowBlank="1" showInputMessage="1" showErrorMessage="1">
          <x14:formula1>
            <xm:f>'BD - Operacional'!$A92:$J92</xm:f>
          </x14:formula1>
          <xm:sqref>DF89:DG103</xm:sqref>
        </x14:dataValidation>
        <x14:dataValidation type="list" allowBlank="1" showInputMessage="1" showErrorMessage="1">
          <x14:formula1>
            <xm:f>'BD - Operacional'!$A92:$J92</xm:f>
          </x14:formula1>
          <xm:sqref>FP89:FP103</xm:sqref>
        </x14:dataValidation>
        <x14:dataValidation type="list" allowBlank="1" showInputMessage="1" showErrorMessage="1">
          <x14:formula1>
            <xm:f>'BD - Operacional'!$A92:$J92</xm:f>
          </x14:formula1>
          <xm:sqref>FH89:FH103</xm:sqref>
        </x14:dataValidation>
        <x14:dataValidation type="list" allowBlank="1" showInputMessage="1" showErrorMessage="1">
          <x14:formula1>
            <xm:f>'BD - Operacional'!$A92:$J92</xm:f>
          </x14:formula1>
          <xm:sqref>FD89:FD103</xm:sqref>
        </x14:dataValidation>
        <x14:dataValidation type="list" allowBlank="1" showInputMessage="1" showErrorMessage="1">
          <x14:formula1>
            <xm:f>'BD - Operacional'!$A92:$J92</xm:f>
          </x14:formula1>
          <xm:sqref>EZ89:EZ103</xm:sqref>
        </x14:dataValidation>
        <x14:dataValidation type="list" allowBlank="1" showInputMessage="1" showErrorMessage="1">
          <x14:formula1>
            <xm:f>'BD - Operacional'!$A92:$J92</xm:f>
          </x14:formula1>
          <xm:sqref>EX89:EX103</xm:sqref>
        </x14:dataValidation>
        <x14:dataValidation type="list" allowBlank="1" showInputMessage="1" showErrorMessage="1">
          <x14:formula1>
            <xm:f>'BD - Operacional'!$A92:$J92</xm:f>
          </x14:formula1>
          <xm:sqref>FB89:FB103</xm:sqref>
        </x14:dataValidation>
        <x14:dataValidation type="list" allowBlank="1" showInputMessage="1" showErrorMessage="1">
          <x14:formula1>
            <xm:f>'BD - Operacional'!$A92:$J92</xm:f>
          </x14:formula1>
          <xm:sqref>FF89:FF103</xm:sqref>
        </x14:dataValidation>
        <x14:dataValidation type="list" allowBlank="1" showInputMessage="1" showErrorMessage="1">
          <x14:formula1>
            <xm:f>'BD - Operacional'!$A92:$J92</xm:f>
          </x14:formula1>
          <xm:sqref>FJ89:FJ103</xm:sqref>
        </x14:dataValidation>
        <x14:dataValidation type="list" allowBlank="1" showInputMessage="1" showErrorMessage="1">
          <x14:formula1>
            <xm:f>'BD - Operacional'!$A92:$J92</xm:f>
          </x14:formula1>
          <xm:sqref>FN89:FN103</xm:sqref>
        </x14:dataValidation>
        <x14:dataValidation type="list" allowBlank="1" showInputMessage="1" showErrorMessage="1">
          <x14:formula1>
            <xm:f>'BD - Operacional'!$A92:$J92</xm:f>
          </x14:formula1>
          <xm:sqref>GG89:GH103</xm:sqref>
        </x14:dataValidation>
        <x14:dataValidation type="list" allowBlank="1" showInputMessage="1" showErrorMessage="1">
          <x14:formula1>
            <xm:f>'BD - Operacional'!$A26:$J26</xm:f>
          </x14:formula1>
          <xm:sqref>FN24:FN88</xm:sqref>
        </x14:dataValidation>
        <x14:dataValidation type="list" allowBlank="1" showInputMessage="1" showErrorMessage="1">
          <x14:formula1>
            <xm:f>'BD - Operacional'!$A26:$J26</xm:f>
          </x14:formula1>
          <xm:sqref>DF24:DG88</xm:sqref>
        </x14:dataValidation>
        <x14:dataValidation type="list" allowBlank="1" showInputMessage="1" showErrorMessage="1">
          <x14:formula1>
            <xm:f>'BD - Operacional'!$A26:$J26</xm:f>
          </x14:formula1>
          <xm:sqref>GG24:GH88</xm:sqref>
        </x14:dataValidation>
        <x14:dataValidation type="list" allowBlank="1" showInputMessage="1" showErrorMessage="1">
          <x14:formula1>
            <xm:f>'BD - Operacional'!$A26:$J26</xm:f>
          </x14:formula1>
          <xm:sqref>FL24:FL88</xm:sqref>
        </x14:dataValidation>
        <x14:dataValidation type="list" allowBlank="1" showInputMessage="1" showErrorMessage="1">
          <x14:formula1>
            <xm:f>'BD - Operacional'!$A26:$J26</xm:f>
          </x14:formula1>
          <xm:sqref>FP24:FP88</xm:sqref>
        </x14:dataValidation>
        <x14:dataValidation type="list" allowBlank="1" showInputMessage="1" showErrorMessage="1">
          <x14:formula1>
            <xm:f>'BD - Operacional'!$A26:$J26</xm:f>
          </x14:formula1>
          <xm:sqref>FH24:FH88</xm:sqref>
        </x14:dataValidation>
        <x14:dataValidation type="list" allowBlank="1" showInputMessage="1" showErrorMessage="1">
          <x14:formula1>
            <xm:f>'BD - Operacional'!$A26:$J26</xm:f>
          </x14:formula1>
          <xm:sqref>FD24:FD88</xm:sqref>
        </x14:dataValidation>
        <x14:dataValidation type="list" allowBlank="1" showInputMessage="1" showErrorMessage="1">
          <x14:formula1>
            <xm:f>'BD - Operacional'!$A26:$J26</xm:f>
          </x14:formula1>
          <xm:sqref>EZ24:EZ88</xm:sqref>
        </x14:dataValidation>
        <x14:dataValidation type="list" allowBlank="1" showInputMessage="1" showErrorMessage="1">
          <x14:formula1>
            <xm:f>'BD - Operacional'!$A26:$J26</xm:f>
          </x14:formula1>
          <xm:sqref>EX24:EX88</xm:sqref>
        </x14:dataValidation>
        <x14:dataValidation type="list" allowBlank="1" showInputMessage="1" showErrorMessage="1">
          <x14:formula1>
            <xm:f>'BD - Operacional'!$A26:$J26</xm:f>
          </x14:formula1>
          <xm:sqref>FB24:FB88</xm:sqref>
        </x14:dataValidation>
        <x14:dataValidation type="list" allowBlank="1" showInputMessage="1" showErrorMessage="1">
          <x14:formula1>
            <xm:f>'BD - Operacional'!$A26:$J26</xm:f>
          </x14:formula1>
          <xm:sqref>FF24:FF88</xm:sqref>
        </x14:dataValidation>
        <x14:dataValidation type="list" allowBlank="1" showInputMessage="1" showErrorMessage="1">
          <x14:formula1>
            <xm:f>'BD - Operacional'!$A26:$J26</xm:f>
          </x14:formula1>
          <xm:sqref>FJ24:FJ88</xm:sqref>
        </x14:dataValidation>
        <x14:dataValidation type="list" allowBlank="1" showInputMessage="1" showErrorMessage="1">
          <x14:formula1>
            <xm:f>'BD - Operacional'!$A2:$J2</xm:f>
          </x14:formula1>
          <xm:sqref>FN2:FN4</xm:sqref>
        </x14:dataValidation>
        <x14:dataValidation type="list" allowBlank="1" showInputMessage="1" showErrorMessage="1">
          <x14:formula1>
            <xm:f>'BD - Operacional'!$A2:$J2</xm:f>
          </x14:formula1>
          <xm:sqref>DF2:DG4</xm:sqref>
        </x14:dataValidation>
        <x14:dataValidation type="list" allowBlank="1" showInputMessage="1" showErrorMessage="1">
          <x14:formula1>
            <xm:f>'BD - Operacional'!$A2:$J2</xm:f>
          </x14:formula1>
          <xm:sqref>GG2:GH4</xm:sqref>
        </x14:dataValidation>
        <x14:dataValidation type="list" allowBlank="1" showInputMessage="1" showErrorMessage="1">
          <x14:formula1>
            <xm:f>'BD - Operacional'!$A2:$J2</xm:f>
          </x14:formula1>
          <xm:sqref>FL2:FL4</xm:sqref>
        </x14:dataValidation>
        <x14:dataValidation type="list" allowBlank="1" showInputMessage="1" showErrorMessage="1">
          <x14:formula1>
            <xm:f>'BD - Operacional'!$A2:$J2</xm:f>
          </x14:formula1>
          <xm:sqref>FP2:FP4</xm:sqref>
        </x14:dataValidation>
        <x14:dataValidation type="list" allowBlank="1" showInputMessage="1" showErrorMessage="1">
          <x14:formula1>
            <xm:f>'BD - Operacional'!$A2:$J2</xm:f>
          </x14:formula1>
          <xm:sqref>FH2:FH4</xm:sqref>
        </x14:dataValidation>
        <x14:dataValidation type="list" allowBlank="1" showInputMessage="1" showErrorMessage="1">
          <x14:formula1>
            <xm:f>'BD - Operacional'!$A2:$J2</xm:f>
          </x14:formula1>
          <xm:sqref>FD2:FD4</xm:sqref>
        </x14:dataValidation>
        <x14:dataValidation type="list" allowBlank="1" showInputMessage="1" showErrorMessage="1">
          <x14:formula1>
            <xm:f>'BD - Operacional'!$A2:$J2</xm:f>
          </x14:formula1>
          <xm:sqref>EZ2:EZ4</xm:sqref>
        </x14:dataValidation>
        <x14:dataValidation type="list" allowBlank="1" showInputMessage="1" showErrorMessage="1">
          <x14:formula1>
            <xm:f>'BD - Operacional'!$A2:$J2</xm:f>
          </x14:formula1>
          <xm:sqref>EX2:EX4</xm:sqref>
        </x14:dataValidation>
        <x14:dataValidation type="list" allowBlank="1" showInputMessage="1" showErrorMessage="1">
          <x14:formula1>
            <xm:f>'BD - Operacional'!$A2:$J2</xm:f>
          </x14:formula1>
          <xm:sqref>FB2:FB4</xm:sqref>
        </x14:dataValidation>
        <x14:dataValidation type="list" allowBlank="1" showInputMessage="1" showErrorMessage="1">
          <x14:formula1>
            <xm:f>'BD - Operacional'!$A2:$J2</xm:f>
          </x14:formula1>
          <xm:sqref>FF2:FF4</xm:sqref>
        </x14:dataValidation>
        <x14:dataValidation type="list" allowBlank="1" showInputMessage="1" showErrorMessage="1">
          <x14:formula1>
            <xm:f>'BD - Operacional'!$A2:$J2</xm:f>
          </x14:formula1>
          <xm:sqref>FJ2:FJ4</xm:sqref>
        </x14:dataValidation>
        <x14:dataValidation type="list" allowBlank="1" showInputMessage="1" showErrorMessage="1">
          <x14:formula1>
            <xm:f>'BD - Operacional'!$A6:$J6</xm:f>
          </x14:formula1>
          <xm:sqref>FN5:FN23</xm:sqref>
        </x14:dataValidation>
        <x14:dataValidation type="list" allowBlank="1" showInputMessage="1" showErrorMessage="1">
          <x14:formula1>
            <xm:f>'BD - Operacional'!$A6:$J6</xm:f>
          </x14:formula1>
          <xm:sqref>DF5:DG23</xm:sqref>
        </x14:dataValidation>
        <x14:dataValidation type="list" allowBlank="1" showInputMessage="1" showErrorMessage="1">
          <x14:formula1>
            <xm:f>'BD - Operacional'!$A6:$J6</xm:f>
          </x14:formula1>
          <xm:sqref>GG5:GH23</xm:sqref>
        </x14:dataValidation>
        <x14:dataValidation type="list" allowBlank="1" showInputMessage="1" showErrorMessage="1">
          <x14:formula1>
            <xm:f>'BD - Operacional'!$A6:$J6</xm:f>
          </x14:formula1>
          <xm:sqref>FL5:FL23</xm:sqref>
        </x14:dataValidation>
        <x14:dataValidation type="list" allowBlank="1" showInputMessage="1" showErrorMessage="1">
          <x14:formula1>
            <xm:f>'BD - Operacional'!$A6:$J6</xm:f>
          </x14:formula1>
          <xm:sqref>FP5:FP23</xm:sqref>
        </x14:dataValidation>
        <x14:dataValidation type="list" allowBlank="1" showInputMessage="1" showErrorMessage="1">
          <x14:formula1>
            <xm:f>'BD - Operacional'!$A6:$J6</xm:f>
          </x14:formula1>
          <xm:sqref>FH5:FH23</xm:sqref>
        </x14:dataValidation>
        <x14:dataValidation type="list" allowBlank="1" showInputMessage="1" showErrorMessage="1">
          <x14:formula1>
            <xm:f>'BD - Operacional'!$A6:$J6</xm:f>
          </x14:formula1>
          <xm:sqref>FD5:FD23</xm:sqref>
        </x14:dataValidation>
        <x14:dataValidation type="list" allowBlank="1" showInputMessage="1" showErrorMessage="1">
          <x14:formula1>
            <xm:f>'BD - Operacional'!$A6:$J6</xm:f>
          </x14:formula1>
          <xm:sqref>EZ5:EZ23</xm:sqref>
        </x14:dataValidation>
        <x14:dataValidation type="list" allowBlank="1" showInputMessage="1" showErrorMessage="1">
          <x14:formula1>
            <xm:f>'BD - Operacional'!$A6:$J6</xm:f>
          </x14:formula1>
          <xm:sqref>EX5:EX23</xm:sqref>
        </x14:dataValidation>
        <x14:dataValidation type="list" allowBlank="1" showInputMessage="1" showErrorMessage="1">
          <x14:formula1>
            <xm:f>'BD - Operacional'!$A6:$J6</xm:f>
          </x14:formula1>
          <xm:sqref>FB5:FB23</xm:sqref>
        </x14:dataValidation>
        <x14:dataValidation type="list" allowBlank="1" showInputMessage="1" showErrorMessage="1">
          <x14:formula1>
            <xm:f>'BD - Operacional'!$A6:$J6</xm:f>
          </x14:formula1>
          <xm:sqref>FF5:FF23</xm:sqref>
        </x14:dataValidation>
        <x14:dataValidation type="list" allowBlank="1" showInputMessage="1" showErrorMessage="1">
          <x14:formula1>
            <xm:f>'BD - Operacional'!$A6:$J6</xm:f>
          </x14:formula1>
          <xm:sqref>FJ5:FJ23</xm:sqref>
        </x14:dataValidation>
        <x14:dataValidation type="list" allowBlank="1" showInputMessage="1" showErrorMessage="1">
          <x14:formula1>
            <xm:f>IF($GD181="Mantém",$EQ181,'BD - Operacional'!$F197:$J197)</xm:f>
          </x14:formula1>
          <xm:sqref>HS181:HS215</xm:sqref>
        </x14:dataValidation>
        <x14:dataValidation type="list" allowBlank="1" showInputMessage="1" showErrorMessage="1">
          <x14:formula1>
            <xm:f>IF($GD181="Mantém",$ER181,'BD - Operacional'!$F197:$J197)</xm:f>
          </x14:formula1>
          <xm:sqref>HT181:HT215</xm:sqref>
        </x14:dataValidation>
        <x14:dataValidation type="list" allowBlank="1" showInputMessage="1" showErrorMessage="1">
          <x14:formula1>
            <xm:f>IF($GD181="Mantém",$ES181,'BD - Operacional'!$F197:$J197)</xm:f>
          </x14:formula1>
          <xm:sqref>HU181:HU215</xm:sqref>
        </x14:dataValidation>
        <x14:dataValidation type="list" allowBlank="1" showInputMessage="1" showErrorMessage="1">
          <x14:formula1>
            <xm:f>IF($GD181="Mantém",$EI181,'BD - Operacional'!$F197:$J197)</xm:f>
          </x14:formula1>
          <xm:sqref>HJ181:HJ215</xm:sqref>
        </x14:dataValidation>
        <x14:dataValidation type="list" allowBlank="1" showInputMessage="1" showErrorMessage="1">
          <x14:formula1>
            <xm:f>IF($GD181="Mantém",$EJ181,'BD - Operacional'!$F197:$J197)</xm:f>
          </x14:formula1>
          <xm:sqref>HK181:HK215</xm:sqref>
        </x14:dataValidation>
        <x14:dataValidation type="list" allowBlank="1" showInputMessage="1" showErrorMessage="1">
          <x14:formula1>
            <xm:f>IF($GD181="Mantém",$EK181,'BD - Operacional'!$F197:$J197)</xm:f>
          </x14:formula1>
          <xm:sqref>HL181:HL215</xm:sqref>
        </x14:dataValidation>
        <x14:dataValidation type="list" allowBlank="1" showInputMessage="1" showErrorMessage="1">
          <x14:formula1>
            <xm:f>IF($GD181="Mantém",$EB181,'BD - Operacional'!$F197:$J197)</xm:f>
          </x14:formula1>
          <xm:sqref>HB181:HB215</xm:sqref>
        </x14:dataValidation>
        <x14:dataValidation type="list" allowBlank="1" showInputMessage="1" showErrorMessage="1">
          <x14:formula1>
            <xm:f>IF($GD181="Mantém",$EC181,'BD - Operacional'!$F197:$J197)</xm:f>
          </x14:formula1>
          <xm:sqref>HC181:HC215</xm:sqref>
        </x14:dataValidation>
        <x14:dataValidation type="list" allowBlank="1" showInputMessage="1" showErrorMessage="1">
          <x14:formula1>
            <xm:f>IF($GD181="Mantém",$ED181,'BD - Operacional'!$F197:$J197)</xm:f>
          </x14:formula1>
          <xm:sqref>HD181:HD215</xm:sqref>
        </x14:dataValidation>
        <x14:dataValidation type="list" allowBlank="1" showInputMessage="1" showErrorMessage="1">
          <x14:formula1>
            <xm:f>IF($GD181="Mantém",$DM181,'BD - Operacional'!$F197:$J197)</xm:f>
          </x14:formula1>
          <xm:sqref>GM181:GM215</xm:sqref>
        </x14:dataValidation>
        <x14:dataValidation type="list" allowBlank="1" showInputMessage="1" showErrorMessage="1">
          <x14:formula1>
            <xm:f>IF($GD181="Mantém",$DN181,'BD - Operacional'!$F197:$J197)</xm:f>
          </x14:formula1>
          <xm:sqref>GN181:GN215</xm:sqref>
        </x14:dataValidation>
        <x14:dataValidation type="list" allowBlank="1" showInputMessage="1" showErrorMessage="1">
          <x14:formula1>
            <xm:f>IF($GD181="Mantém",$DL181,'BD - Operacional'!$F197:$J197)</xm:f>
          </x14:formula1>
          <xm:sqref>GL181:GL215</xm:sqref>
        </x14:dataValidation>
        <x14:dataValidation type="list" allowBlank="1" showInputMessage="1" showErrorMessage="1">
          <x14:formula1>
            <xm:f>IF($GD171="Mantém",$EQ171,'BD - Operacional'!$F185:$J185)</xm:f>
          </x14:formula1>
          <xm:sqref>HS171:HS180</xm:sqref>
        </x14:dataValidation>
        <x14:dataValidation type="list" allowBlank="1" showInputMessage="1" showErrorMessage="1">
          <x14:formula1>
            <xm:f>IF($GD171="Mantém",$ER171,'BD - Operacional'!$F185:$J185)</xm:f>
          </x14:formula1>
          <xm:sqref>HT171:HT180</xm:sqref>
        </x14:dataValidation>
        <x14:dataValidation type="list" allowBlank="1" showInputMessage="1" showErrorMessage="1">
          <x14:formula1>
            <xm:f>IF($GD171="Mantém",$ES171,'BD - Operacional'!$F185:$J185)</xm:f>
          </x14:formula1>
          <xm:sqref>HU171:HU180</xm:sqref>
        </x14:dataValidation>
        <x14:dataValidation type="list" allowBlank="1" showInputMessage="1" showErrorMessage="1">
          <x14:formula1>
            <xm:f>IF($GD171="Mantém",$EI171,'BD - Operacional'!$F185:$J185)</xm:f>
          </x14:formula1>
          <xm:sqref>HJ171:HJ180</xm:sqref>
        </x14:dataValidation>
        <x14:dataValidation type="list" allowBlank="1" showInputMessage="1" showErrorMessage="1">
          <x14:formula1>
            <xm:f>IF($GD171="Mantém",$EJ171,'BD - Operacional'!$F185:$J185)</xm:f>
          </x14:formula1>
          <xm:sqref>HK171:HK180</xm:sqref>
        </x14:dataValidation>
        <x14:dataValidation type="list" allowBlank="1" showInputMessage="1" showErrorMessage="1">
          <x14:formula1>
            <xm:f>IF($GD171="Mantém",$EK171,'BD - Operacional'!$F185:$J185)</xm:f>
          </x14:formula1>
          <xm:sqref>HL171:HL180</xm:sqref>
        </x14:dataValidation>
        <x14:dataValidation type="list" allowBlank="1" showInputMessage="1" showErrorMessage="1">
          <x14:formula1>
            <xm:f>IF($GD171="Mantém",$EB171,'BD - Operacional'!$F185:$J185)</xm:f>
          </x14:formula1>
          <xm:sqref>HB171:HB180</xm:sqref>
        </x14:dataValidation>
        <x14:dataValidation type="list" allowBlank="1" showInputMessage="1" showErrorMessage="1">
          <x14:formula1>
            <xm:f>IF($GD171="Mantém",$EC171,'BD - Operacional'!$F185:$J185)</xm:f>
          </x14:formula1>
          <xm:sqref>HC171:HC180</xm:sqref>
        </x14:dataValidation>
        <x14:dataValidation type="list" allowBlank="1" showInputMessage="1" showErrorMessage="1">
          <x14:formula1>
            <xm:f>IF($GD171="Mantém",$ED171,'BD - Operacional'!$F185:$J185)</xm:f>
          </x14:formula1>
          <xm:sqref>HD171:HD180</xm:sqref>
        </x14:dataValidation>
        <x14:dataValidation type="list" allowBlank="1" showInputMessage="1" showErrorMessage="1">
          <x14:formula1>
            <xm:f>IF($GD171="Mantém",$DM171,'BD - Operacional'!$F185:$J185)</xm:f>
          </x14:formula1>
          <xm:sqref>GM171:GM180</xm:sqref>
        </x14:dataValidation>
        <x14:dataValidation type="list" allowBlank="1" showInputMessage="1" showErrorMessage="1">
          <x14:formula1>
            <xm:f>IF($GD171="Mantém",$DN171,'BD - Operacional'!$F185:$J185)</xm:f>
          </x14:formula1>
          <xm:sqref>GN171:GN180</xm:sqref>
        </x14:dataValidation>
        <x14:dataValidation type="list" allowBlank="1" showInputMessage="1" showErrorMessage="1">
          <x14:formula1>
            <xm:f>IF($GD171="Mantém",$DL171,'BD - Operacional'!$F185:$J185)</xm:f>
          </x14:formula1>
          <xm:sqref>GL171:GL180</xm:sqref>
        </x14:dataValidation>
        <x14:dataValidation type="list" allowBlank="1" showInputMessage="1" showErrorMessage="1">
          <x14:formula1>
            <xm:f>IF($GD164="Mantém",$EQ164,'BD - Operacional'!$F175:$J175)</xm:f>
          </x14:formula1>
          <xm:sqref>HS164:HS170</xm:sqref>
        </x14:dataValidation>
        <x14:dataValidation type="list" allowBlank="1" showInputMessage="1" showErrorMessage="1">
          <x14:formula1>
            <xm:f>IF($GD164="Mantém",$ER164,'BD - Operacional'!$F175:$J175)</xm:f>
          </x14:formula1>
          <xm:sqref>HT164:HT170</xm:sqref>
        </x14:dataValidation>
        <x14:dataValidation type="list" allowBlank="1" showInputMessage="1" showErrorMessage="1">
          <x14:formula1>
            <xm:f>IF($GD164="Mantém",$ES164,'BD - Operacional'!$F175:$J175)</xm:f>
          </x14:formula1>
          <xm:sqref>HU164:HU170</xm:sqref>
        </x14:dataValidation>
        <x14:dataValidation type="list" allowBlank="1" showInputMessage="1" showErrorMessage="1">
          <x14:formula1>
            <xm:f>IF($GD164="Mantém",$EI164,'BD - Operacional'!$F175:$J175)</xm:f>
          </x14:formula1>
          <xm:sqref>HJ164:HJ170</xm:sqref>
        </x14:dataValidation>
        <x14:dataValidation type="list" allowBlank="1" showInputMessage="1" showErrorMessage="1">
          <x14:formula1>
            <xm:f>IF($GD164="Mantém",$EJ164,'BD - Operacional'!$F175:$J175)</xm:f>
          </x14:formula1>
          <xm:sqref>HK164:HK170</xm:sqref>
        </x14:dataValidation>
        <x14:dataValidation type="list" allowBlank="1" showInputMessage="1" showErrorMessage="1">
          <x14:formula1>
            <xm:f>IF($GD164="Mantém",$EK164,'BD - Operacional'!$F175:$J175)</xm:f>
          </x14:formula1>
          <xm:sqref>HL164:HL170</xm:sqref>
        </x14:dataValidation>
        <x14:dataValidation type="list" allowBlank="1" showInputMessage="1" showErrorMessage="1">
          <x14:formula1>
            <xm:f>IF($GD164="Mantém",$EB164,'BD - Operacional'!$F175:$J175)</xm:f>
          </x14:formula1>
          <xm:sqref>HB164:HB170</xm:sqref>
        </x14:dataValidation>
        <x14:dataValidation type="list" allowBlank="1" showInputMessage="1" showErrorMessage="1">
          <x14:formula1>
            <xm:f>IF($GD164="Mantém",$EC164,'BD - Operacional'!$F175:$J175)</xm:f>
          </x14:formula1>
          <xm:sqref>HC164:HC170</xm:sqref>
        </x14:dataValidation>
        <x14:dataValidation type="list" allowBlank="1" showInputMessage="1" showErrorMessage="1">
          <x14:formula1>
            <xm:f>IF($GD164="Mantém",$ED164,'BD - Operacional'!$F175:$J175)</xm:f>
          </x14:formula1>
          <xm:sqref>HD164:HD170</xm:sqref>
        </x14:dataValidation>
        <x14:dataValidation type="list" allowBlank="1" showInputMessage="1" showErrorMessage="1">
          <x14:formula1>
            <xm:f>IF($GD164="Mantém",$DM164,'BD - Operacional'!$F175:$J175)</xm:f>
          </x14:formula1>
          <xm:sqref>GM164:GM170</xm:sqref>
        </x14:dataValidation>
        <x14:dataValidation type="list" allowBlank="1" showInputMessage="1" showErrorMessage="1">
          <x14:formula1>
            <xm:f>IF($GD164="Mantém",$DN164,'BD - Operacional'!$F175:$J175)</xm:f>
          </x14:formula1>
          <xm:sqref>GN164:GN170</xm:sqref>
        </x14:dataValidation>
        <x14:dataValidation type="list" allowBlank="1" showInputMessage="1" showErrorMessage="1">
          <x14:formula1>
            <xm:f>IF($GD164="Mantém",$DL164,'BD - Operacional'!$F175:$J175)</xm:f>
          </x14:formula1>
          <xm:sqref>GL164:GL170</xm:sqref>
        </x14:dataValidation>
        <x14:dataValidation type="list" allowBlank="1" showInputMessage="1" showErrorMessage="1">
          <x14:formula1>
            <xm:f>IF($GD133="Mantém",$EQ133,'BD - Operacional'!$F143:$J143)</xm:f>
          </x14:formula1>
          <xm:sqref>HS133:HS163</xm:sqref>
        </x14:dataValidation>
        <x14:dataValidation type="list" allowBlank="1" showInputMessage="1" showErrorMessage="1">
          <x14:formula1>
            <xm:f>IF($GD133="Mantém",$ER133,'BD - Operacional'!$F143:$J143)</xm:f>
          </x14:formula1>
          <xm:sqref>HT133:HT163</xm:sqref>
        </x14:dataValidation>
        <x14:dataValidation type="list" allowBlank="1" showInputMessage="1" showErrorMessage="1">
          <x14:formula1>
            <xm:f>IF($GD133="Mantém",$ES133,'BD - Operacional'!$F143:$J143)</xm:f>
          </x14:formula1>
          <xm:sqref>HU133:HU163</xm:sqref>
        </x14:dataValidation>
        <x14:dataValidation type="list" allowBlank="1" showInputMessage="1" showErrorMessage="1">
          <x14:formula1>
            <xm:f>IF($GD133="Mantém",$EI133,'BD - Operacional'!$F143:$J143)</xm:f>
          </x14:formula1>
          <xm:sqref>HJ133:HJ163</xm:sqref>
        </x14:dataValidation>
        <x14:dataValidation type="list" allowBlank="1" showInputMessage="1" showErrorMessage="1">
          <x14:formula1>
            <xm:f>IF($GD133="Mantém",$EJ133,'BD - Operacional'!$F143:$J143)</xm:f>
          </x14:formula1>
          <xm:sqref>HK133:HK163</xm:sqref>
        </x14:dataValidation>
        <x14:dataValidation type="list" allowBlank="1" showInputMessage="1" showErrorMessage="1">
          <x14:formula1>
            <xm:f>IF($GD133="Mantém",$EK133,'BD - Operacional'!$F143:$J143)</xm:f>
          </x14:formula1>
          <xm:sqref>HL133:HL163</xm:sqref>
        </x14:dataValidation>
        <x14:dataValidation type="list" allowBlank="1" showInputMessage="1" showErrorMessage="1">
          <x14:formula1>
            <xm:f>IF($GD133="Mantém",$EB133,'BD - Operacional'!$F143:$J143)</xm:f>
          </x14:formula1>
          <xm:sqref>HB133:HB163</xm:sqref>
        </x14:dataValidation>
        <x14:dataValidation type="list" allowBlank="1" showInputMessage="1" showErrorMessage="1">
          <x14:formula1>
            <xm:f>IF($GD133="Mantém",$EC133,'BD - Operacional'!$F143:$J143)</xm:f>
          </x14:formula1>
          <xm:sqref>HC133:HC163</xm:sqref>
        </x14:dataValidation>
        <x14:dataValidation type="list" allowBlank="1" showInputMessage="1" showErrorMessage="1">
          <x14:formula1>
            <xm:f>IF($GD133="Mantém",$ED133,'BD - Operacional'!$F143:$J143)</xm:f>
          </x14:formula1>
          <xm:sqref>HD133:HD163</xm:sqref>
        </x14:dataValidation>
        <x14:dataValidation type="list" allowBlank="1" showInputMessage="1" showErrorMessage="1">
          <x14:formula1>
            <xm:f>IF($GD133="Mantém",$DM133,'BD - Operacional'!$F143:$J143)</xm:f>
          </x14:formula1>
          <xm:sqref>GM133:GM163</xm:sqref>
        </x14:dataValidation>
        <x14:dataValidation type="list" allowBlank="1" showInputMessage="1" showErrorMessage="1">
          <x14:formula1>
            <xm:f>IF($GD133="Mantém",$DN133,'BD - Operacional'!$F143:$J143)</xm:f>
          </x14:formula1>
          <xm:sqref>GN133:GN163</xm:sqref>
        </x14:dataValidation>
        <x14:dataValidation type="list" allowBlank="1" showInputMessage="1" showErrorMessage="1">
          <x14:formula1>
            <xm:f>IF($GD133="Mantém",$DL133,'BD - Operacional'!$F143:$J143)</xm:f>
          </x14:formula1>
          <xm:sqref>GL133:GL163</xm:sqref>
        </x14:dataValidation>
        <x14:dataValidation type="list" allowBlank="1" showInputMessage="1" showErrorMessage="1">
          <x14:formula1>
            <xm:f>IF($GD127="Mantém",$EQ127,'BD - Operacional'!$F135:$J135)</xm:f>
          </x14:formula1>
          <xm:sqref>HS127:HS132</xm:sqref>
        </x14:dataValidation>
        <x14:dataValidation type="list" allowBlank="1" showInputMessage="1" showErrorMessage="1">
          <x14:formula1>
            <xm:f>IF($GD127="Mantém",$ER127,'BD - Operacional'!$F135:$J135)</xm:f>
          </x14:formula1>
          <xm:sqref>HT127:HT132</xm:sqref>
        </x14:dataValidation>
        <x14:dataValidation type="list" allowBlank="1" showInputMessage="1" showErrorMessage="1">
          <x14:formula1>
            <xm:f>IF($GD127="Mantém",$ES127,'BD - Operacional'!$F135:$J135)</xm:f>
          </x14:formula1>
          <xm:sqref>HU127:HU132</xm:sqref>
        </x14:dataValidation>
        <x14:dataValidation type="list" allowBlank="1" showInputMessage="1" showErrorMessage="1">
          <x14:formula1>
            <xm:f>IF($GD127="Mantém",$EI127,'BD - Operacional'!$F135:$J135)</xm:f>
          </x14:formula1>
          <xm:sqref>HJ127:HJ132</xm:sqref>
        </x14:dataValidation>
        <x14:dataValidation type="list" allowBlank="1" showInputMessage="1" showErrorMessage="1">
          <x14:formula1>
            <xm:f>IF($GD127="Mantém",$EJ127,'BD - Operacional'!$F135:$J135)</xm:f>
          </x14:formula1>
          <xm:sqref>HK127:HK132</xm:sqref>
        </x14:dataValidation>
        <x14:dataValidation type="list" allowBlank="1" showInputMessage="1" showErrorMessage="1">
          <x14:formula1>
            <xm:f>IF($GD127="Mantém",$EK127,'BD - Operacional'!$F135:$J135)</xm:f>
          </x14:formula1>
          <xm:sqref>HL127:HL132</xm:sqref>
        </x14:dataValidation>
        <x14:dataValidation type="list" allowBlank="1" showInputMessage="1" showErrorMessage="1">
          <x14:formula1>
            <xm:f>IF($GD127="Mantém",$EB127,'BD - Operacional'!$F135:$J135)</xm:f>
          </x14:formula1>
          <xm:sqref>HB127:HB132</xm:sqref>
        </x14:dataValidation>
        <x14:dataValidation type="list" allowBlank="1" showInputMessage="1" showErrorMessage="1">
          <x14:formula1>
            <xm:f>IF($GD127="Mantém",$EC127,'BD - Operacional'!$F135:$J135)</xm:f>
          </x14:formula1>
          <xm:sqref>HC127:HC132</xm:sqref>
        </x14:dataValidation>
        <x14:dataValidation type="list" allowBlank="1" showInputMessage="1" showErrorMessage="1">
          <x14:formula1>
            <xm:f>IF($GD127="Mantém",$ED127,'BD - Operacional'!$F135:$J135)</xm:f>
          </x14:formula1>
          <xm:sqref>HD127:HD132</xm:sqref>
        </x14:dataValidation>
        <x14:dataValidation type="list" allowBlank="1" showInputMessage="1" showErrorMessage="1">
          <x14:formula1>
            <xm:f>IF($GD127="Mantém",$DM127,'BD - Operacional'!$F135:$J135)</xm:f>
          </x14:formula1>
          <xm:sqref>GM127:GM132</xm:sqref>
        </x14:dataValidation>
        <x14:dataValidation type="list" allowBlank="1" showInputMessage="1" showErrorMessage="1">
          <x14:formula1>
            <xm:f>IF($GD127="Mantém",$DN127,'BD - Operacional'!$F135:$J135)</xm:f>
          </x14:formula1>
          <xm:sqref>GN127:GN132</xm:sqref>
        </x14:dataValidation>
        <x14:dataValidation type="list" allowBlank="1" showInputMessage="1" showErrorMessage="1">
          <x14:formula1>
            <xm:f>IF($GD127="Mantém",$DL127,'BD - Operacional'!$F135:$J135)</xm:f>
          </x14:formula1>
          <xm:sqref>GL127:GL132</xm:sqref>
        </x14:dataValidation>
        <x14:dataValidation type="list" allowBlank="1" showInputMessage="1" showErrorMessage="1">
          <x14:formula1>
            <xm:f>IF($GD122="Mantém",$EQ122,'BD - Operacional'!$F129:$J129)</xm:f>
          </x14:formula1>
          <xm:sqref>HS122:HS126</xm:sqref>
        </x14:dataValidation>
        <x14:dataValidation type="list" allowBlank="1" showInputMessage="1" showErrorMessage="1">
          <x14:formula1>
            <xm:f>IF($GD122="Mantém",$ER122,'BD - Operacional'!$F129:$J129)</xm:f>
          </x14:formula1>
          <xm:sqref>HT122:HT126</xm:sqref>
        </x14:dataValidation>
        <x14:dataValidation type="list" allowBlank="1" showInputMessage="1" showErrorMessage="1">
          <x14:formula1>
            <xm:f>IF($GD122="Mantém",$ES122,'BD - Operacional'!$F129:$J129)</xm:f>
          </x14:formula1>
          <xm:sqref>HU122:HU126</xm:sqref>
        </x14:dataValidation>
        <x14:dataValidation type="list" allowBlank="1" showInputMessage="1" showErrorMessage="1">
          <x14:formula1>
            <xm:f>IF($GD122="Mantém",$EI122,'BD - Operacional'!$F129:$J129)</xm:f>
          </x14:formula1>
          <xm:sqref>HJ122:HJ126</xm:sqref>
        </x14:dataValidation>
        <x14:dataValidation type="list" allowBlank="1" showInputMessage="1" showErrorMessage="1">
          <x14:formula1>
            <xm:f>IF($GD122="Mantém",$EJ122,'BD - Operacional'!$F129:$J129)</xm:f>
          </x14:formula1>
          <xm:sqref>HK122:HK126</xm:sqref>
        </x14:dataValidation>
        <x14:dataValidation type="list" allowBlank="1" showInputMessage="1" showErrorMessage="1">
          <x14:formula1>
            <xm:f>IF($GD122="Mantém",$EK122,'BD - Operacional'!$F129:$J129)</xm:f>
          </x14:formula1>
          <xm:sqref>HL122:HL126</xm:sqref>
        </x14:dataValidation>
        <x14:dataValidation type="list" allowBlank="1" showInputMessage="1" showErrorMessage="1">
          <x14:formula1>
            <xm:f>IF($GD122="Mantém",$EB122,'BD - Operacional'!$F129:$J129)</xm:f>
          </x14:formula1>
          <xm:sqref>HB122:HB126</xm:sqref>
        </x14:dataValidation>
        <x14:dataValidation type="list" allowBlank="1" showInputMessage="1" showErrorMessage="1">
          <x14:formula1>
            <xm:f>IF($GD122="Mantém",$EC122,'BD - Operacional'!$F129:$J129)</xm:f>
          </x14:formula1>
          <xm:sqref>HC122:HC126</xm:sqref>
        </x14:dataValidation>
        <x14:dataValidation type="list" allowBlank="1" showInputMessage="1" showErrorMessage="1">
          <x14:formula1>
            <xm:f>IF($GD122="Mantém",$ED122,'BD - Operacional'!$F129:$J129)</xm:f>
          </x14:formula1>
          <xm:sqref>HD122:HD126</xm:sqref>
        </x14:dataValidation>
        <x14:dataValidation type="list" allowBlank="1" showInputMessage="1" showErrorMessage="1">
          <x14:formula1>
            <xm:f>IF($GD122="Mantém",$DM122,'BD - Operacional'!$F129:$J129)</xm:f>
          </x14:formula1>
          <xm:sqref>GM122:GM126</xm:sqref>
        </x14:dataValidation>
        <x14:dataValidation type="list" allowBlank="1" showInputMessage="1" showErrorMessage="1">
          <x14:formula1>
            <xm:f>IF($GD122="Mantém",$DN122,'BD - Operacional'!$F129:$J129)</xm:f>
          </x14:formula1>
          <xm:sqref>GN122:GN126</xm:sqref>
        </x14:dataValidation>
        <x14:dataValidation type="list" allowBlank="1" showInputMessage="1" showErrorMessage="1">
          <x14:formula1>
            <xm:f>IF($GD122="Mantém",$DL122,'BD - Operacional'!$F129:$J129)</xm:f>
          </x14:formula1>
          <xm:sqref>GL122:GL126</xm:sqref>
        </x14:dataValidation>
        <x14:dataValidation type="list" allowBlank="1" showInputMessage="1" showErrorMessage="1">
          <x14:formula1>
            <xm:f>IF($GD120="Mantém",$EQ120,'BD - Operacional'!$F126:$J126)</xm:f>
          </x14:formula1>
          <xm:sqref>HS120:HS121</xm:sqref>
        </x14:dataValidation>
        <x14:dataValidation type="list" allowBlank="1" showInputMessage="1" showErrorMessage="1">
          <x14:formula1>
            <xm:f>IF($GD120="Mantém",$ER120,'BD - Operacional'!$F126:$J126)</xm:f>
          </x14:formula1>
          <xm:sqref>HT120:HT121</xm:sqref>
        </x14:dataValidation>
        <x14:dataValidation type="list" allowBlank="1" showInputMessage="1" showErrorMessage="1">
          <x14:formula1>
            <xm:f>IF($GD120="Mantém",$ES120,'BD - Operacional'!$F126:$J126)</xm:f>
          </x14:formula1>
          <xm:sqref>HU120:HU121</xm:sqref>
        </x14:dataValidation>
        <x14:dataValidation type="list" allowBlank="1" showInputMessage="1" showErrorMessage="1">
          <x14:formula1>
            <xm:f>IF($GD120="Mantém",$EI120,'BD - Operacional'!$F126:$J126)</xm:f>
          </x14:formula1>
          <xm:sqref>HJ120:HJ121</xm:sqref>
        </x14:dataValidation>
        <x14:dataValidation type="list" allowBlank="1" showInputMessage="1" showErrorMessage="1">
          <x14:formula1>
            <xm:f>IF($GD120="Mantém",$EJ120,'BD - Operacional'!$F126:$J126)</xm:f>
          </x14:formula1>
          <xm:sqref>HK120:HK121</xm:sqref>
        </x14:dataValidation>
        <x14:dataValidation type="list" allowBlank="1" showInputMessage="1" showErrorMessage="1">
          <x14:formula1>
            <xm:f>IF($GD120="Mantém",$EK120,'BD - Operacional'!$F126:$J126)</xm:f>
          </x14:formula1>
          <xm:sqref>HL120:HL121</xm:sqref>
        </x14:dataValidation>
        <x14:dataValidation type="list" allowBlank="1" showInputMessage="1" showErrorMessage="1">
          <x14:formula1>
            <xm:f>IF($GD120="Mantém",$EB120,'BD - Operacional'!$F126:$J126)</xm:f>
          </x14:formula1>
          <xm:sqref>HB120:HB121</xm:sqref>
        </x14:dataValidation>
        <x14:dataValidation type="list" allowBlank="1" showInputMessage="1" showErrorMessage="1">
          <x14:formula1>
            <xm:f>IF($GD120="Mantém",$EC120,'BD - Operacional'!$F126:$J126)</xm:f>
          </x14:formula1>
          <xm:sqref>HC120:HC121</xm:sqref>
        </x14:dataValidation>
        <x14:dataValidation type="list" allowBlank="1" showInputMessage="1" showErrorMessage="1">
          <x14:formula1>
            <xm:f>IF($GD120="Mantém",$ED120,'BD - Operacional'!$F126:$J126)</xm:f>
          </x14:formula1>
          <xm:sqref>HD120:HD121</xm:sqref>
        </x14:dataValidation>
        <x14:dataValidation type="list" allowBlank="1" showInputMessage="1" showErrorMessage="1">
          <x14:formula1>
            <xm:f>IF($GD120="Mantém",$DM120,'BD - Operacional'!$F126:$J126)</xm:f>
          </x14:formula1>
          <xm:sqref>GM120:GM121</xm:sqref>
        </x14:dataValidation>
        <x14:dataValidation type="list" allowBlank="1" showInputMessage="1" showErrorMessage="1">
          <x14:formula1>
            <xm:f>IF($GD120="Mantém",$DN120,'BD - Operacional'!$F126:$J126)</xm:f>
          </x14:formula1>
          <xm:sqref>GN120:GN121</xm:sqref>
        </x14:dataValidation>
        <x14:dataValidation type="list" allowBlank="1" showInputMessage="1" showErrorMessage="1">
          <x14:formula1>
            <xm:f>IF($GD120="Mantém",$DL120,'BD - Operacional'!$F126:$J126)</xm:f>
          </x14:formula1>
          <xm:sqref>GL120:GL121</xm:sqref>
        </x14:dataValidation>
        <x14:dataValidation type="list" allowBlank="1" showInputMessage="1" showErrorMessage="1">
          <x14:formula1>
            <xm:f>IF($GD111="Mantém",$EQ111,'BD - Operacional'!$F116:$J116)</xm:f>
          </x14:formula1>
          <xm:sqref>HS111:HS119</xm:sqref>
        </x14:dataValidation>
        <x14:dataValidation type="list" allowBlank="1" showInputMessage="1" showErrorMessage="1">
          <x14:formula1>
            <xm:f>IF($GD111="Mantém",$ER111,'BD - Operacional'!$F116:$J116)</xm:f>
          </x14:formula1>
          <xm:sqref>HT111:HT119</xm:sqref>
        </x14:dataValidation>
        <x14:dataValidation type="list" allowBlank="1" showInputMessage="1" showErrorMessage="1">
          <x14:formula1>
            <xm:f>IF($GD111="Mantém",$ES111,'BD - Operacional'!$F116:$J116)</xm:f>
          </x14:formula1>
          <xm:sqref>HU111:HU119</xm:sqref>
        </x14:dataValidation>
        <x14:dataValidation type="list" allowBlank="1" showInputMessage="1" showErrorMessage="1">
          <x14:formula1>
            <xm:f>IF($GD111="Mantém",$EI111,'BD - Operacional'!$F116:$J116)</xm:f>
          </x14:formula1>
          <xm:sqref>HJ111:HJ119</xm:sqref>
        </x14:dataValidation>
        <x14:dataValidation type="list" allowBlank="1" showInputMessage="1" showErrorMessage="1">
          <x14:formula1>
            <xm:f>IF($GD111="Mantém",$EJ111,'BD - Operacional'!$F116:$J116)</xm:f>
          </x14:formula1>
          <xm:sqref>HK111:HK119</xm:sqref>
        </x14:dataValidation>
        <x14:dataValidation type="list" allowBlank="1" showInputMessage="1" showErrorMessage="1">
          <x14:formula1>
            <xm:f>IF($GD111="Mantém",$EK111,'BD - Operacional'!$F116:$J116)</xm:f>
          </x14:formula1>
          <xm:sqref>HL111:HL119</xm:sqref>
        </x14:dataValidation>
        <x14:dataValidation type="list" allowBlank="1" showInputMessage="1" showErrorMessage="1">
          <x14:formula1>
            <xm:f>IF($GD111="Mantém",$EB111,'BD - Operacional'!$F116:$J116)</xm:f>
          </x14:formula1>
          <xm:sqref>HB111:HB119</xm:sqref>
        </x14:dataValidation>
        <x14:dataValidation type="list" allowBlank="1" showInputMessage="1" showErrorMessage="1">
          <x14:formula1>
            <xm:f>IF($GD111="Mantém",$EC111,'BD - Operacional'!$F116:$J116)</xm:f>
          </x14:formula1>
          <xm:sqref>HC111:HC119</xm:sqref>
        </x14:dataValidation>
        <x14:dataValidation type="list" allowBlank="1" showInputMessage="1" showErrorMessage="1">
          <x14:formula1>
            <xm:f>IF($GD111="Mantém",$ED111,'BD - Operacional'!$F116:$J116)</xm:f>
          </x14:formula1>
          <xm:sqref>HD111:HD119</xm:sqref>
        </x14:dataValidation>
        <x14:dataValidation type="list" allowBlank="1" showInputMessage="1" showErrorMessage="1">
          <x14:formula1>
            <xm:f>IF($GD111="Mantém",$DM111,'BD - Operacional'!$F116:$J116)</xm:f>
          </x14:formula1>
          <xm:sqref>GM111:GM119</xm:sqref>
        </x14:dataValidation>
        <x14:dataValidation type="list" allowBlank="1" showInputMessage="1" showErrorMessage="1">
          <x14:formula1>
            <xm:f>IF($GD111="Mantém",$DN111,'BD - Operacional'!$F116:$J116)</xm:f>
          </x14:formula1>
          <xm:sqref>GN111:GN119</xm:sqref>
        </x14:dataValidation>
        <x14:dataValidation type="list" allowBlank="1" showInputMessage="1" showErrorMessage="1">
          <x14:formula1>
            <xm:f>IF($GD111="Mantém",$DL111,'BD - Operacional'!$F116:$J116)</xm:f>
          </x14:formula1>
          <xm:sqref>GL111:GL119</xm:sqref>
        </x14:dataValidation>
        <x14:dataValidation type="list" allowBlank="1" showInputMessage="1" showErrorMessage="1">
          <x14:formula1>
            <xm:f>IF($GD104="Mantém",$EQ104,'BD - Operacional'!$F108:$J108)</xm:f>
          </x14:formula1>
          <xm:sqref>HS104:HS110</xm:sqref>
        </x14:dataValidation>
        <x14:dataValidation type="list" allowBlank="1" showInputMessage="1" showErrorMessage="1">
          <x14:formula1>
            <xm:f>IF($GD104="Mantém",$ER104,'BD - Operacional'!$F108:$J108)</xm:f>
          </x14:formula1>
          <xm:sqref>HT104:HT110</xm:sqref>
        </x14:dataValidation>
        <x14:dataValidation type="list" allowBlank="1" showInputMessage="1" showErrorMessage="1">
          <x14:formula1>
            <xm:f>IF($GD104="Mantém",$ES104,'BD - Operacional'!$F108:$J108)</xm:f>
          </x14:formula1>
          <xm:sqref>HU104:HU110</xm:sqref>
        </x14:dataValidation>
        <x14:dataValidation type="list" allowBlank="1" showInputMessage="1" showErrorMessage="1">
          <x14:formula1>
            <xm:f>IF($GD104="Mantém",$EI104,'BD - Operacional'!$F108:$J108)</xm:f>
          </x14:formula1>
          <xm:sqref>HJ104:HJ110</xm:sqref>
        </x14:dataValidation>
        <x14:dataValidation type="list" allowBlank="1" showInputMessage="1" showErrorMessage="1">
          <x14:formula1>
            <xm:f>IF($GD104="Mantém",$EJ104,'BD - Operacional'!$F108:$J108)</xm:f>
          </x14:formula1>
          <xm:sqref>HK104:HK110</xm:sqref>
        </x14:dataValidation>
        <x14:dataValidation type="list" allowBlank="1" showInputMessage="1" showErrorMessage="1">
          <x14:formula1>
            <xm:f>IF($GD104="Mantém",$EK104,'BD - Operacional'!$F108:$J108)</xm:f>
          </x14:formula1>
          <xm:sqref>HL104:HL110</xm:sqref>
        </x14:dataValidation>
        <x14:dataValidation type="list" allowBlank="1" showInputMessage="1" showErrorMessage="1">
          <x14:formula1>
            <xm:f>IF($GD104="Mantém",$EB104,'BD - Operacional'!$F108:$J108)</xm:f>
          </x14:formula1>
          <xm:sqref>HB104:HB110</xm:sqref>
        </x14:dataValidation>
        <x14:dataValidation type="list" allowBlank="1" showInputMessage="1" showErrorMessage="1">
          <x14:formula1>
            <xm:f>IF($GD104="Mantém",$EC104,'BD - Operacional'!$F108:$J108)</xm:f>
          </x14:formula1>
          <xm:sqref>HC104:HC110</xm:sqref>
        </x14:dataValidation>
        <x14:dataValidation type="list" allowBlank="1" showInputMessage="1" showErrorMessage="1">
          <x14:formula1>
            <xm:f>IF($GD104="Mantém",$ED104,'BD - Operacional'!$F108:$J108)</xm:f>
          </x14:formula1>
          <xm:sqref>HD104:HD110</xm:sqref>
        </x14:dataValidation>
        <x14:dataValidation type="list" allowBlank="1" showInputMessage="1" showErrorMessage="1">
          <x14:formula1>
            <xm:f>IF($GD104="Mantém",$DM104,'BD - Operacional'!$F108:$J108)</xm:f>
          </x14:formula1>
          <xm:sqref>GM104:GM110</xm:sqref>
        </x14:dataValidation>
        <x14:dataValidation type="list" allowBlank="1" showInputMessage="1" showErrorMessage="1">
          <x14:formula1>
            <xm:f>IF($GD104="Mantém",$DN104,'BD - Operacional'!$F108:$J108)</xm:f>
          </x14:formula1>
          <xm:sqref>GN104:GN110</xm:sqref>
        </x14:dataValidation>
        <x14:dataValidation type="list" allowBlank="1" showInputMessage="1" showErrorMessage="1">
          <x14:formula1>
            <xm:f>IF($GD104="Mantém",$DL104,'BD - Operacional'!$F108:$J108)</xm:f>
          </x14:formula1>
          <xm:sqref>GL104:GL110</xm:sqref>
        </x14:dataValidation>
        <x14:dataValidation type="list" allowBlank="1" showInputMessage="1" showErrorMessage="1">
          <x14:formula1>
            <xm:f>IF($GD89="Mantém",$EQ89,'BD - Operacional'!$F92:$J92)</xm:f>
          </x14:formula1>
          <xm:sqref>HS89:HS103</xm:sqref>
        </x14:dataValidation>
        <x14:dataValidation type="list" allowBlank="1" showInputMessage="1" showErrorMessage="1">
          <x14:formula1>
            <xm:f>IF($GD89="Mantém",$ER89,'BD - Operacional'!$F92:$J92)</xm:f>
          </x14:formula1>
          <xm:sqref>HT89:HT103</xm:sqref>
        </x14:dataValidation>
        <x14:dataValidation type="list" allowBlank="1" showInputMessage="1" showErrorMessage="1">
          <x14:formula1>
            <xm:f>IF($GD89="Mantém",$ES89,'BD - Operacional'!$F92:$J92)</xm:f>
          </x14:formula1>
          <xm:sqref>HU89:HU103</xm:sqref>
        </x14:dataValidation>
        <x14:dataValidation type="list" allowBlank="1" showInputMessage="1" showErrorMessage="1">
          <x14:formula1>
            <xm:f>IF($GD89="Mantém",$EI89,'BD - Operacional'!$F92:$J92)</xm:f>
          </x14:formula1>
          <xm:sqref>HJ89:HJ103</xm:sqref>
        </x14:dataValidation>
        <x14:dataValidation type="list" allowBlank="1" showInputMessage="1" showErrorMessage="1">
          <x14:formula1>
            <xm:f>IF($GD89="Mantém",$EJ89,'BD - Operacional'!$F92:$J92)</xm:f>
          </x14:formula1>
          <xm:sqref>HK89:HK103</xm:sqref>
        </x14:dataValidation>
        <x14:dataValidation type="list" allowBlank="1" showInputMessage="1" showErrorMessage="1">
          <x14:formula1>
            <xm:f>IF($GD89="Mantém",$EK89,'BD - Operacional'!$F92:$J92)</xm:f>
          </x14:formula1>
          <xm:sqref>HL89:HL103</xm:sqref>
        </x14:dataValidation>
        <x14:dataValidation type="list" allowBlank="1" showInputMessage="1" showErrorMessage="1">
          <x14:formula1>
            <xm:f>IF($GD89="Mantém",$EB89,'BD - Operacional'!$F92:$J92)</xm:f>
          </x14:formula1>
          <xm:sqref>HB89:HB103</xm:sqref>
        </x14:dataValidation>
        <x14:dataValidation type="list" allowBlank="1" showInputMessage="1" showErrorMessage="1">
          <x14:formula1>
            <xm:f>IF($GD89="Mantém",$EC89,'BD - Operacional'!$F92:$J92)</xm:f>
          </x14:formula1>
          <xm:sqref>HC89:HC103</xm:sqref>
        </x14:dataValidation>
        <x14:dataValidation type="list" allowBlank="1" showInputMessage="1" showErrorMessage="1">
          <x14:formula1>
            <xm:f>IF($GD89="Mantém",$ED89,'BD - Operacional'!$F92:$J92)</xm:f>
          </x14:formula1>
          <xm:sqref>HD89:HD103</xm:sqref>
        </x14:dataValidation>
        <x14:dataValidation type="list" allowBlank="1" showInputMessage="1" showErrorMessage="1">
          <x14:formula1>
            <xm:f>IF($GD89="Mantém",$DM89,'BD - Operacional'!$F92:$J92)</xm:f>
          </x14:formula1>
          <xm:sqref>GM89:GM103</xm:sqref>
        </x14:dataValidation>
        <x14:dataValidation type="list" allowBlank="1" showInputMessage="1" showErrorMessage="1">
          <x14:formula1>
            <xm:f>IF($GD89="Mantém",$DN89,'BD - Operacional'!$F92:$J92)</xm:f>
          </x14:formula1>
          <xm:sqref>GN89:GN103</xm:sqref>
        </x14:dataValidation>
        <x14:dataValidation type="list" allowBlank="1" showInputMessage="1" showErrorMessage="1">
          <x14:formula1>
            <xm:f>IF($GD89="Mantém",$DL89,'BD - Operacional'!$F92:$J92)</xm:f>
          </x14:formula1>
          <xm:sqref>GL89:GL103</xm:sqref>
        </x14:dataValidation>
        <x14:dataValidation type="list" allowBlank="1" showInputMessage="1" showErrorMessage="1">
          <x14:formula1>
            <xm:f>IF($GD24="Mantém",$EQ24,'BD - Operacional'!$F26:$J26)</xm:f>
          </x14:formula1>
          <xm:sqref>HS24:HS88</xm:sqref>
        </x14:dataValidation>
        <x14:dataValidation type="list" allowBlank="1" showInputMessage="1" showErrorMessage="1">
          <x14:formula1>
            <xm:f>IF($GD24="Mantém",$ER24,'BD - Operacional'!$F26:$J26)</xm:f>
          </x14:formula1>
          <xm:sqref>HT24:HT88</xm:sqref>
        </x14:dataValidation>
        <x14:dataValidation type="list" allowBlank="1" showInputMessage="1" showErrorMessage="1">
          <x14:formula1>
            <xm:f>IF($GD24="Mantém",$ES24,'BD - Operacional'!$F26:$J26)</xm:f>
          </x14:formula1>
          <xm:sqref>HU24:HU88</xm:sqref>
        </x14:dataValidation>
        <x14:dataValidation type="list" allowBlank="1" showInputMessage="1" showErrorMessage="1">
          <x14:formula1>
            <xm:f>IF($GD24="Mantém",$EI24,'BD - Operacional'!$F26:$J26)</xm:f>
          </x14:formula1>
          <xm:sqref>HJ24:HJ88</xm:sqref>
        </x14:dataValidation>
        <x14:dataValidation type="list" allowBlank="1" showInputMessage="1" showErrorMessage="1">
          <x14:formula1>
            <xm:f>IF($GD24="Mantém",$EJ24,'BD - Operacional'!$F26:$J26)</xm:f>
          </x14:formula1>
          <xm:sqref>HK24:HK88</xm:sqref>
        </x14:dataValidation>
        <x14:dataValidation type="list" allowBlank="1" showInputMessage="1" showErrorMessage="1">
          <x14:formula1>
            <xm:f>IF($GD24="Mantém",$EK24,'BD - Operacional'!$F26:$J26)</xm:f>
          </x14:formula1>
          <xm:sqref>HL24:HL88</xm:sqref>
        </x14:dataValidation>
        <x14:dataValidation type="list" allowBlank="1" showInputMessage="1" showErrorMessage="1">
          <x14:formula1>
            <xm:f>IF($GD24="Mantém",$EB24,'BD - Operacional'!$F26:$J26)</xm:f>
          </x14:formula1>
          <xm:sqref>HB24:HB88</xm:sqref>
        </x14:dataValidation>
        <x14:dataValidation type="list" allowBlank="1" showInputMessage="1" showErrorMessage="1">
          <x14:formula1>
            <xm:f>IF($GD24="Mantém",$EC24,'BD - Operacional'!$F26:$J26)</xm:f>
          </x14:formula1>
          <xm:sqref>HC24:HC88</xm:sqref>
        </x14:dataValidation>
        <x14:dataValidation type="list" allowBlank="1" showInputMessage="1" showErrorMessage="1">
          <x14:formula1>
            <xm:f>IF($GD24="Mantém",$ED24,'BD - Operacional'!$F26:$J26)</xm:f>
          </x14:formula1>
          <xm:sqref>HD24:HD88</xm:sqref>
        </x14:dataValidation>
        <x14:dataValidation type="list" allowBlank="1" showInputMessage="1" showErrorMessage="1">
          <x14:formula1>
            <xm:f>IF($GD24="Mantém",$DM24,'BD - Operacional'!$F26:$J26)</xm:f>
          </x14:formula1>
          <xm:sqref>GM24:GM88</xm:sqref>
        </x14:dataValidation>
        <x14:dataValidation type="list" allowBlank="1" showInputMessage="1" showErrorMessage="1">
          <x14:formula1>
            <xm:f>IF($GD24="Mantém",$DN24,'BD - Operacional'!$F26:$J26)</xm:f>
          </x14:formula1>
          <xm:sqref>GN24:GN88</xm:sqref>
        </x14:dataValidation>
        <x14:dataValidation type="list" allowBlank="1" showInputMessage="1" showErrorMessage="1">
          <x14:formula1>
            <xm:f>IF($GD24="Mantém",$DL24,'BD - Operacional'!$F26:$J26)</xm:f>
          </x14:formula1>
          <xm:sqref>GL24:GL88</xm:sqref>
        </x14:dataValidation>
        <x14:dataValidation type="list" allowBlank="1" showInputMessage="1" showErrorMessage="1">
          <x14:formula1>
            <xm:f>IF($GD2="Mantém",$EQ2,'BD - Operacional'!$F2:$J2)</xm:f>
          </x14:formula1>
          <xm:sqref>HS2:HS4</xm:sqref>
        </x14:dataValidation>
        <x14:dataValidation type="list" allowBlank="1" showInputMessage="1" showErrorMessage="1">
          <x14:formula1>
            <xm:f>IF($GD5="Mantém",$EQ5,'BD - Operacional'!$F6:$J6)</xm:f>
          </x14:formula1>
          <xm:sqref>HS5:HS23</xm:sqref>
        </x14:dataValidation>
        <x14:dataValidation type="list" allowBlank="1" showInputMessage="1" showErrorMessage="1">
          <x14:formula1>
            <xm:f>IF($GD2="Mantém",$ER2,'BD - Operacional'!$F2:$J2)</xm:f>
          </x14:formula1>
          <xm:sqref>HT2:HT4</xm:sqref>
        </x14:dataValidation>
        <x14:dataValidation type="list" allowBlank="1" showInputMessage="1" showErrorMessage="1">
          <x14:formula1>
            <xm:f>IF($GD5="Mantém",$ER5,'BD - Operacional'!$F6:$J6)</xm:f>
          </x14:formula1>
          <xm:sqref>HT5:HT23</xm:sqref>
        </x14:dataValidation>
        <x14:dataValidation type="list" allowBlank="1" showInputMessage="1" showErrorMessage="1">
          <x14:formula1>
            <xm:f>IF($GD2="Mantém",$ES2,'BD - Operacional'!$F2:$J2)</xm:f>
          </x14:formula1>
          <xm:sqref>HU2:HU4</xm:sqref>
        </x14:dataValidation>
        <x14:dataValidation type="list" allowBlank="1" showInputMessage="1" showErrorMessage="1">
          <x14:formula1>
            <xm:f>IF($GD5="Mantém",$ES5,'BD - Operacional'!$F6:$J6)</xm:f>
          </x14:formula1>
          <xm:sqref>HU5:HU23</xm:sqref>
        </x14:dataValidation>
        <x14:dataValidation type="list" allowBlank="1" showInputMessage="1" showErrorMessage="1">
          <x14:formula1>
            <xm:f>IF($GD2="Mantém",$EI2,'BD - Operacional'!$F2:$J2)</xm:f>
          </x14:formula1>
          <xm:sqref>HJ2:HJ4</xm:sqref>
        </x14:dataValidation>
        <x14:dataValidation type="list" allowBlank="1" showInputMessage="1" showErrorMessage="1">
          <x14:formula1>
            <xm:f>IF($GD5="Mantém",$EI5,'BD - Operacional'!$F6:$J6)</xm:f>
          </x14:formula1>
          <xm:sqref>HJ5:HJ23</xm:sqref>
        </x14:dataValidation>
        <x14:dataValidation type="list" allowBlank="1" showInputMessage="1" showErrorMessage="1">
          <x14:formula1>
            <xm:f>IF($GD2="Mantém",$EJ2,'BD - Operacional'!$F2:$J2)</xm:f>
          </x14:formula1>
          <xm:sqref>HK2:HK4</xm:sqref>
        </x14:dataValidation>
        <x14:dataValidation type="list" allowBlank="1" showInputMessage="1" showErrorMessage="1">
          <x14:formula1>
            <xm:f>IF($GD5="Mantém",$EJ5,'BD - Operacional'!$F6:$J6)</xm:f>
          </x14:formula1>
          <xm:sqref>HK5:HK23</xm:sqref>
        </x14:dataValidation>
        <x14:dataValidation type="list" allowBlank="1" showInputMessage="1" showErrorMessage="1">
          <x14:formula1>
            <xm:f>IF($GD2="Mantém",$EK2,'BD - Operacional'!$F2:$J2)</xm:f>
          </x14:formula1>
          <xm:sqref>HL2:HL4</xm:sqref>
        </x14:dataValidation>
        <x14:dataValidation type="list" allowBlank="1" showInputMessage="1" showErrorMessage="1">
          <x14:formula1>
            <xm:f>IF($GD5="Mantém",$EK5,'BD - Operacional'!$F6:$J6)</xm:f>
          </x14:formula1>
          <xm:sqref>HL5:HL23</xm:sqref>
        </x14:dataValidation>
        <x14:dataValidation type="list" allowBlank="1" showInputMessage="1" showErrorMessage="1">
          <x14:formula1>
            <xm:f>IF($GD2="Mantém",$EB2,'BD - Operacional'!$F2:$J2)</xm:f>
          </x14:formula1>
          <xm:sqref>HB2:HB4</xm:sqref>
        </x14:dataValidation>
        <x14:dataValidation type="list" allowBlank="1" showInputMessage="1" showErrorMessage="1">
          <x14:formula1>
            <xm:f>IF($GD5="Mantém",$EB5,'BD - Operacional'!$F6:$J6)</xm:f>
          </x14:formula1>
          <xm:sqref>HB5:HB23</xm:sqref>
        </x14:dataValidation>
        <x14:dataValidation type="list" allowBlank="1" showInputMessage="1" showErrorMessage="1">
          <x14:formula1>
            <xm:f>IF($GD2="Mantém",$EC2,'BD - Operacional'!$F2:$J2)</xm:f>
          </x14:formula1>
          <xm:sqref>HC2:HC4</xm:sqref>
        </x14:dataValidation>
        <x14:dataValidation type="list" allowBlank="1" showInputMessage="1" showErrorMessage="1">
          <x14:formula1>
            <xm:f>IF($GD5="Mantém",$EC5,'BD - Operacional'!$F6:$J6)</xm:f>
          </x14:formula1>
          <xm:sqref>HC5:HC23</xm:sqref>
        </x14:dataValidation>
        <x14:dataValidation type="list" allowBlank="1" showInputMessage="1" showErrorMessage="1">
          <x14:formula1>
            <xm:f>IF($GD2="Mantém",$ED2,'BD - Operacional'!$F2:$J2)</xm:f>
          </x14:formula1>
          <xm:sqref>HD2:HD4</xm:sqref>
        </x14:dataValidation>
        <x14:dataValidation type="list" allowBlank="1" showInputMessage="1" showErrorMessage="1">
          <x14:formula1>
            <xm:f>IF($GD5="Mantém",$ED5,'BD - Operacional'!$F6:$J6)</xm:f>
          </x14:formula1>
          <xm:sqref>HD5:HD23</xm:sqref>
        </x14:dataValidation>
        <x14:dataValidation type="list" allowBlank="1" showInputMessage="1" showErrorMessage="1">
          <x14:formula1>
            <xm:f>IF($GD2="Mantém",$DM2,'BD - Operacional'!$F2:$J2)</xm:f>
          </x14:formula1>
          <xm:sqref>GM2:GM4</xm:sqref>
        </x14:dataValidation>
        <x14:dataValidation type="list" allowBlank="1" showInputMessage="1" showErrorMessage="1">
          <x14:formula1>
            <xm:f>IF($GD5="Mantém",$DM5,'BD - Operacional'!$F6:$J6)</xm:f>
          </x14:formula1>
          <xm:sqref>GM5:GM23</xm:sqref>
        </x14:dataValidation>
        <x14:dataValidation type="list" allowBlank="1" showInputMessage="1" showErrorMessage="1">
          <x14:formula1>
            <xm:f>IF($GD2="Mantém",$DN2,'BD - Operacional'!$F2:$J2)</xm:f>
          </x14:formula1>
          <xm:sqref>GN2:GN4</xm:sqref>
        </x14:dataValidation>
        <x14:dataValidation type="list" allowBlank="1" showInputMessage="1" showErrorMessage="1">
          <x14:formula1>
            <xm:f>IF($GD5="Mantém",$DN5,'BD - Operacional'!$F6:$J6)</xm:f>
          </x14:formula1>
          <xm:sqref>GN5:GN23</xm:sqref>
        </x14:dataValidation>
        <x14:dataValidation type="list" allowBlank="1" showInputMessage="1" showErrorMessage="1">
          <x14:formula1>
            <xm:f>IF($GD2="Mantém",$DL2,'BD - Operacional'!$F2:$J2)</xm:f>
          </x14:formula1>
          <xm:sqref>GL2:GL4</xm:sqref>
        </x14:dataValidation>
        <x14:dataValidation type="list" allowBlank="1" showInputMessage="1" showErrorMessage="1">
          <x14:formula1>
            <xm:f>IF($GD5="Mantém",$DL5,'BD - Operacional'!$F6:$J6)</xm:f>
          </x14:formula1>
          <xm:sqref>GL5:GL23</xm:sqref>
        </x14:dataValidation>
        <x14:dataValidation type="list" allowBlank="1" showInputMessage="1" showErrorMessage="1">
          <x14:formula1>
            <xm:f>'BD - Operacional'!$F197:$J197</xm:f>
          </x14:formula1>
          <xm:sqref>EQ181:ES215</xm:sqref>
        </x14:dataValidation>
        <x14:dataValidation type="list" allowBlank="1" showInputMessage="1" showErrorMessage="1">
          <x14:formula1>
            <xm:f>'BD - Operacional'!$F197:$J197</xm:f>
          </x14:formula1>
          <xm:sqref>EI181:EK215</xm:sqref>
        </x14:dataValidation>
        <x14:dataValidation type="list" allowBlank="1" showInputMessage="1" showErrorMessage="1">
          <x14:formula1>
            <xm:f>'BD - Operacional'!$F197:$J197</xm:f>
          </x14:formula1>
          <xm:sqref>CP181:CR215</xm:sqref>
        </x14:dataValidation>
        <x14:dataValidation type="list" allowBlank="1" showInputMessage="1" showErrorMessage="1">
          <x14:formula1>
            <xm:f>'BD - Operacional'!$F197:$J197</xm:f>
          </x14:formula1>
          <xm:sqref>EB181:ED215</xm:sqref>
        </x14:dataValidation>
        <x14:dataValidation type="list" allowBlank="1" showInputMessage="1" showErrorMessage="1">
          <x14:formula1>
            <xm:f>IF($DH181="Mantém",$CP181,'BD - Operacional'!$F197:$J197)</xm:f>
          </x14:formula1>
          <xm:sqref>DL181:DL215</xm:sqref>
        </x14:dataValidation>
        <x14:dataValidation type="list" allowBlank="1" showInputMessage="1" showErrorMessage="1">
          <x14:formula1>
            <xm:f>IF($DH181="Mantém",$CQ181,'BD - Operacional'!$F197:$J197)</xm:f>
          </x14:formula1>
          <xm:sqref>DM181:DM215</xm:sqref>
        </x14:dataValidation>
        <x14:dataValidation type="list" allowBlank="1" showInputMessage="1" showErrorMessage="1">
          <x14:formula1>
            <xm:f>IF($DH181="Mantém",$CR181,'BD - Operacional'!$F197:$J197)</xm:f>
          </x14:formula1>
          <xm:sqref>DN181:DN215</xm:sqref>
        </x14:dataValidation>
        <x14:dataValidation type="list" allowBlank="1" showInputMessage="1" showErrorMessage="1">
          <x14:formula1>
            <xm:f>'BD - Operacional'!$F185:$J185</xm:f>
          </x14:formula1>
          <xm:sqref>EQ171:ES180</xm:sqref>
        </x14:dataValidation>
        <x14:dataValidation type="list" allowBlank="1" showInputMessage="1" showErrorMessage="1">
          <x14:formula1>
            <xm:f>'BD - Operacional'!$F185:$J185</xm:f>
          </x14:formula1>
          <xm:sqref>EI171:EK180</xm:sqref>
        </x14:dataValidation>
        <x14:dataValidation type="list" allowBlank="1" showInputMessage="1" showErrorMessage="1">
          <x14:formula1>
            <xm:f>'BD - Operacional'!$F185:$J185</xm:f>
          </x14:formula1>
          <xm:sqref>CP171:CR180</xm:sqref>
        </x14:dataValidation>
        <x14:dataValidation type="list" allowBlank="1" showInputMessage="1" showErrorMessage="1">
          <x14:formula1>
            <xm:f>'BD - Operacional'!$F185:$J185</xm:f>
          </x14:formula1>
          <xm:sqref>EB171:ED180</xm:sqref>
        </x14:dataValidation>
        <x14:dataValidation type="list" allowBlank="1" showInputMessage="1" showErrorMessage="1">
          <x14:formula1>
            <xm:f>IF($DH171="Mantém",$CP171,'BD - Operacional'!$F185:$J185)</xm:f>
          </x14:formula1>
          <xm:sqref>DL171:DL180</xm:sqref>
        </x14:dataValidation>
        <x14:dataValidation type="list" allowBlank="1" showInputMessage="1" showErrorMessage="1">
          <x14:formula1>
            <xm:f>IF($DH171="Mantém",$CQ171,'BD - Operacional'!$F185:$J185)</xm:f>
          </x14:formula1>
          <xm:sqref>DM171:DM180</xm:sqref>
        </x14:dataValidation>
        <x14:dataValidation type="list" allowBlank="1" showInputMessage="1" showErrorMessage="1">
          <x14:formula1>
            <xm:f>IF($DH171="Mantém",$CR171,'BD - Operacional'!$F185:$J185)</xm:f>
          </x14:formula1>
          <xm:sqref>DN171:DN180</xm:sqref>
        </x14:dataValidation>
        <x14:dataValidation type="list" allowBlank="1" showInputMessage="1" showErrorMessage="1">
          <x14:formula1>
            <xm:f>'BD - Operacional'!$F175:$J175</xm:f>
          </x14:formula1>
          <xm:sqref>EB164:ED170</xm:sqref>
        </x14:dataValidation>
        <x14:dataValidation type="list" allowBlank="1" showInputMessage="1" showErrorMessage="1">
          <x14:formula1>
            <xm:f>'BD - Operacional'!$F175:$J175</xm:f>
          </x14:formula1>
          <xm:sqref>EQ164:ES170</xm:sqref>
        </x14:dataValidation>
        <x14:dataValidation type="list" allowBlank="1" showInputMessage="1" showErrorMessage="1">
          <x14:formula1>
            <xm:f>'BD - Operacional'!$F175:$J175</xm:f>
          </x14:formula1>
          <xm:sqref>EI164:EK170</xm:sqref>
        </x14:dataValidation>
        <x14:dataValidation type="list" allowBlank="1" showInputMessage="1" showErrorMessage="1">
          <x14:formula1>
            <xm:f>'BD - Operacional'!$F175:$J175</xm:f>
          </x14:formula1>
          <xm:sqref>CP164:CR170</xm:sqref>
        </x14:dataValidation>
        <x14:dataValidation type="list" allowBlank="1" showInputMessage="1" showErrorMessage="1">
          <x14:formula1>
            <xm:f>IF($DH164="Mantém",$CP164,'BD - Operacional'!$F175:$J175)</xm:f>
          </x14:formula1>
          <xm:sqref>DL164:DL170</xm:sqref>
        </x14:dataValidation>
        <x14:dataValidation type="list" allowBlank="1" showInputMessage="1" showErrorMessage="1">
          <x14:formula1>
            <xm:f>IF($DH164="Mantém",$CQ164,'BD - Operacional'!$F175:$J175)</xm:f>
          </x14:formula1>
          <xm:sqref>DM164:DM170</xm:sqref>
        </x14:dataValidation>
        <x14:dataValidation type="list" allowBlank="1" showInputMessage="1" showErrorMessage="1">
          <x14:formula1>
            <xm:f>IF($DH164="Mantém",$CR164,'BD - Operacional'!$F175:$J175)</xm:f>
          </x14:formula1>
          <xm:sqref>DN164:DN170</xm:sqref>
        </x14:dataValidation>
        <x14:dataValidation type="list" allowBlank="1" showInputMessage="1" showErrorMessage="1">
          <x14:formula1>
            <xm:f>'BD - Operacional'!$F143:$J143</xm:f>
          </x14:formula1>
          <xm:sqref>EI133:EK163</xm:sqref>
        </x14:dataValidation>
        <x14:dataValidation type="list" allowBlank="1" showInputMessage="1" showErrorMessage="1">
          <x14:formula1>
            <xm:f>'BD - Operacional'!$F143:$J143</xm:f>
          </x14:formula1>
          <xm:sqref>CP133:CR163</xm:sqref>
        </x14:dataValidation>
        <x14:dataValidation type="list" allowBlank="1" showInputMessage="1" showErrorMessage="1">
          <x14:formula1>
            <xm:f>'BD - Operacional'!$F143:$J143</xm:f>
          </x14:formula1>
          <xm:sqref>EB133:ED163</xm:sqref>
        </x14:dataValidation>
        <x14:dataValidation type="list" allowBlank="1" showInputMessage="1" showErrorMessage="1">
          <x14:formula1>
            <xm:f>'BD - Operacional'!$F143:$J143</xm:f>
          </x14:formula1>
          <xm:sqref>EQ133:ES163</xm:sqref>
        </x14:dataValidation>
        <x14:dataValidation type="list" allowBlank="1" showInputMessage="1" showErrorMessage="1">
          <x14:formula1>
            <xm:f>IF($DH133="Mantém",$CP133,'BD - Operacional'!$F143:$J143)</xm:f>
          </x14:formula1>
          <xm:sqref>DL133:DL163</xm:sqref>
        </x14:dataValidation>
        <x14:dataValidation type="list" allowBlank="1" showInputMessage="1" showErrorMessage="1">
          <x14:formula1>
            <xm:f>IF($DH133="Mantém",$CQ133,'BD - Operacional'!$F143:$J143)</xm:f>
          </x14:formula1>
          <xm:sqref>DM133:DM163</xm:sqref>
        </x14:dataValidation>
        <x14:dataValidation type="list" allowBlank="1" showInputMessage="1" showErrorMessage="1">
          <x14:formula1>
            <xm:f>IF($DH133="Mantém",$CR133,'BD - Operacional'!$F143:$J143)</xm:f>
          </x14:formula1>
          <xm:sqref>DN133:DN163</xm:sqref>
        </x14:dataValidation>
        <x14:dataValidation type="list" allowBlank="1" showInputMessage="1" showErrorMessage="1">
          <x14:formula1>
            <xm:f>'BD - Operacional'!$F135:$J135</xm:f>
          </x14:formula1>
          <xm:sqref>EB127:ED132</xm:sqref>
        </x14:dataValidation>
        <x14:dataValidation type="list" allowBlank="1" showInputMessage="1" showErrorMessage="1">
          <x14:formula1>
            <xm:f>'BD - Operacional'!$F135:$J135</xm:f>
          </x14:formula1>
          <xm:sqref>EQ127:ES132</xm:sqref>
        </x14:dataValidation>
        <x14:dataValidation type="list" allowBlank="1" showInputMessage="1" showErrorMessage="1">
          <x14:formula1>
            <xm:f>'BD - Operacional'!$F135:$J135</xm:f>
          </x14:formula1>
          <xm:sqref>EI127:EK132</xm:sqref>
        </x14:dataValidation>
        <x14:dataValidation type="list" allowBlank="1" showInputMessage="1" showErrorMessage="1">
          <x14:formula1>
            <xm:f>'BD - Operacional'!$F135:$J135</xm:f>
          </x14:formula1>
          <xm:sqref>CP127:CR132</xm:sqref>
        </x14:dataValidation>
        <x14:dataValidation type="list" allowBlank="1" showInputMessage="1" showErrorMessage="1">
          <x14:formula1>
            <xm:f>IF($DH127="Mantém",$CP127,'BD - Operacional'!$F135:$J135)</xm:f>
          </x14:formula1>
          <xm:sqref>DL127:DL132</xm:sqref>
        </x14:dataValidation>
        <x14:dataValidation type="list" allowBlank="1" showInputMessage="1" showErrorMessage="1">
          <x14:formula1>
            <xm:f>IF($DH127="Mantém",$CQ127,'BD - Operacional'!$F135:$J135)</xm:f>
          </x14:formula1>
          <xm:sqref>DM127:DM132</xm:sqref>
        </x14:dataValidation>
        <x14:dataValidation type="list" allowBlank="1" showInputMessage="1" showErrorMessage="1">
          <x14:formula1>
            <xm:f>IF($DH127="Mantém",$CR127,'BD - Operacional'!$F135:$J135)</xm:f>
          </x14:formula1>
          <xm:sqref>DN127:DN132</xm:sqref>
        </x14:dataValidation>
        <x14:dataValidation type="list" allowBlank="1" showInputMessage="1" showErrorMessage="1">
          <x14:formula1>
            <xm:f>'BD - Operacional'!$F129:$J129</xm:f>
          </x14:formula1>
          <xm:sqref>EI122:EK126</xm:sqref>
        </x14:dataValidation>
        <x14:dataValidation type="list" allowBlank="1" showInputMessage="1" showErrorMessage="1">
          <x14:formula1>
            <xm:f>'BD - Operacional'!$F129:$J129</xm:f>
          </x14:formula1>
          <xm:sqref>CP122:CR126</xm:sqref>
        </x14:dataValidation>
        <x14:dataValidation type="list" allowBlank="1" showInputMessage="1" showErrorMessage="1">
          <x14:formula1>
            <xm:f>'BD - Operacional'!$F129:$J129</xm:f>
          </x14:formula1>
          <xm:sqref>EB122:ED126</xm:sqref>
        </x14:dataValidation>
        <x14:dataValidation type="list" allowBlank="1" showInputMessage="1" showErrorMessage="1">
          <x14:formula1>
            <xm:f>'BD - Operacional'!$F129:$J129</xm:f>
          </x14:formula1>
          <xm:sqref>EQ122:ES126</xm:sqref>
        </x14:dataValidation>
        <x14:dataValidation type="list" allowBlank="1" showInputMessage="1" showErrorMessage="1">
          <x14:formula1>
            <xm:f>IF($DH122="Mantém",$CP122,'BD - Operacional'!$F129:$J129)</xm:f>
          </x14:formula1>
          <xm:sqref>DL122:DL126</xm:sqref>
        </x14:dataValidation>
        <x14:dataValidation type="list" allowBlank="1" showInputMessage="1" showErrorMessage="1">
          <x14:formula1>
            <xm:f>IF($DH122="Mantém",$CQ122,'BD - Operacional'!$F129:$J129)</xm:f>
          </x14:formula1>
          <xm:sqref>DM122:DM126</xm:sqref>
        </x14:dataValidation>
        <x14:dataValidation type="list" allowBlank="1" showInputMessage="1" showErrorMessage="1">
          <x14:formula1>
            <xm:f>IF($DH122="Mantém",$CR122,'BD - Operacional'!$F129:$J129)</xm:f>
          </x14:formula1>
          <xm:sqref>DN122:DN126</xm:sqref>
        </x14:dataValidation>
        <x14:dataValidation type="list" allowBlank="1" showInputMessage="1" showErrorMessage="1">
          <x14:formula1>
            <xm:f>'BD - Operacional'!$F126:$J126</xm:f>
          </x14:formula1>
          <xm:sqref>EB120:ED121</xm:sqref>
        </x14:dataValidation>
        <x14:dataValidation type="list" allowBlank="1" showInputMessage="1" showErrorMessage="1">
          <x14:formula1>
            <xm:f>'BD - Operacional'!$F126:$J126</xm:f>
          </x14:formula1>
          <xm:sqref>EQ120:ES121</xm:sqref>
        </x14:dataValidation>
        <x14:dataValidation type="list" allowBlank="1" showInputMessage="1" showErrorMessage="1">
          <x14:formula1>
            <xm:f>'BD - Operacional'!$F126:$J126</xm:f>
          </x14:formula1>
          <xm:sqref>EI120:EK121</xm:sqref>
        </x14:dataValidation>
        <x14:dataValidation type="list" allowBlank="1" showInputMessage="1" showErrorMessage="1">
          <x14:formula1>
            <xm:f>'BD - Operacional'!$F126:$J126</xm:f>
          </x14:formula1>
          <xm:sqref>CP120:CR121</xm:sqref>
        </x14:dataValidation>
        <x14:dataValidation type="list" allowBlank="1" showInputMessage="1" showErrorMessage="1">
          <x14:formula1>
            <xm:f>IF($DH120="Mantém",$CP120,'BD - Operacional'!$F126:$J126)</xm:f>
          </x14:formula1>
          <xm:sqref>DL120:DL121</xm:sqref>
        </x14:dataValidation>
        <x14:dataValidation type="list" allowBlank="1" showInputMessage="1" showErrorMessage="1">
          <x14:formula1>
            <xm:f>IF($DH120="Mantém",$CQ120,'BD - Operacional'!$F126:$J126)</xm:f>
          </x14:formula1>
          <xm:sqref>DM120:DM121</xm:sqref>
        </x14:dataValidation>
        <x14:dataValidation type="list" allowBlank="1" showInputMessage="1" showErrorMessage="1">
          <x14:formula1>
            <xm:f>IF($DH120="Mantém",$CR120,'BD - Operacional'!$F126:$J126)</xm:f>
          </x14:formula1>
          <xm:sqref>DN120:DN121</xm:sqref>
        </x14:dataValidation>
        <x14:dataValidation type="list" allowBlank="1" showInputMessage="1" showErrorMessage="1">
          <x14:formula1>
            <xm:f>'BD - Operacional'!$F116:$J116</xm:f>
          </x14:formula1>
          <xm:sqref>EI111:EK119</xm:sqref>
        </x14:dataValidation>
        <x14:dataValidation type="list" allowBlank="1" showInputMessage="1" showErrorMessage="1">
          <x14:formula1>
            <xm:f>'BD - Operacional'!$F116:$J116</xm:f>
          </x14:formula1>
          <xm:sqref>CP111:CR119</xm:sqref>
        </x14:dataValidation>
        <x14:dataValidation type="list" allowBlank="1" showInputMessage="1" showErrorMessage="1">
          <x14:formula1>
            <xm:f>'BD - Operacional'!$F116:$J116</xm:f>
          </x14:formula1>
          <xm:sqref>EB111:ED119</xm:sqref>
        </x14:dataValidation>
        <x14:dataValidation type="list" allowBlank="1" showInputMessage="1" showErrorMessage="1">
          <x14:formula1>
            <xm:f>'BD - Operacional'!$F116:$J116</xm:f>
          </x14:formula1>
          <xm:sqref>EQ111:ES119</xm:sqref>
        </x14:dataValidation>
        <x14:dataValidation type="list" allowBlank="1" showInputMessage="1" showErrorMessage="1">
          <x14:formula1>
            <xm:f>IF($DH111="Mantém",$CP111,'BD - Operacional'!$F116:$J116)</xm:f>
          </x14:formula1>
          <xm:sqref>DL111:DL119</xm:sqref>
        </x14:dataValidation>
        <x14:dataValidation type="list" allowBlank="1" showInputMessage="1" showErrorMessage="1">
          <x14:formula1>
            <xm:f>IF($DH111="Mantém",$CQ111,'BD - Operacional'!$F116:$J116)</xm:f>
          </x14:formula1>
          <xm:sqref>DM111:DM119</xm:sqref>
        </x14:dataValidation>
        <x14:dataValidation type="list" allowBlank="1" showInputMessage="1" showErrorMessage="1">
          <x14:formula1>
            <xm:f>IF($DH111="Mantém",$CR111,'BD - Operacional'!$F116:$J116)</xm:f>
          </x14:formula1>
          <xm:sqref>DN111:DN119</xm:sqref>
        </x14:dataValidation>
        <x14:dataValidation type="list" allowBlank="1" showInputMessage="1" showErrorMessage="1">
          <x14:formula1>
            <xm:f>'BD - Operacional'!$F108:$J108</xm:f>
          </x14:formula1>
          <xm:sqref>EB104:ED110</xm:sqref>
        </x14:dataValidation>
        <x14:dataValidation type="list" allowBlank="1" showInputMessage="1" showErrorMessage="1">
          <x14:formula1>
            <xm:f>'BD - Operacional'!$F108:$J108</xm:f>
          </x14:formula1>
          <xm:sqref>EQ104:ES110</xm:sqref>
        </x14:dataValidation>
        <x14:dataValidation type="list" allowBlank="1" showInputMessage="1" showErrorMessage="1">
          <x14:formula1>
            <xm:f>'BD - Operacional'!$F108:$J108</xm:f>
          </x14:formula1>
          <xm:sqref>EI104:EK110</xm:sqref>
        </x14:dataValidation>
        <x14:dataValidation type="list" allowBlank="1" showInputMessage="1" showErrorMessage="1">
          <x14:formula1>
            <xm:f>'BD - Operacional'!$F108:$J108</xm:f>
          </x14:formula1>
          <xm:sqref>CP104:CR110</xm:sqref>
        </x14:dataValidation>
        <x14:dataValidation type="list" allowBlank="1" showInputMessage="1" showErrorMessage="1">
          <x14:formula1>
            <xm:f>IF($DH104="Mantém",$CP104,'BD - Operacional'!$F108:$J108)</xm:f>
          </x14:formula1>
          <xm:sqref>DL104:DL110</xm:sqref>
        </x14:dataValidation>
        <x14:dataValidation type="list" allowBlank="1" showInputMessage="1" showErrorMessage="1">
          <x14:formula1>
            <xm:f>IF($DH104="Mantém",$CQ104,'BD - Operacional'!$F108:$J108)</xm:f>
          </x14:formula1>
          <xm:sqref>DM104:DM110</xm:sqref>
        </x14:dataValidation>
        <x14:dataValidation type="list" allowBlank="1" showInputMessage="1" showErrorMessage="1">
          <x14:formula1>
            <xm:f>IF($DH104="Mantém",$CR104,'BD - Operacional'!$F108:$J108)</xm:f>
          </x14:formula1>
          <xm:sqref>DN104:DN110</xm:sqref>
        </x14:dataValidation>
        <x14:dataValidation type="list" allowBlank="1" showInputMessage="1" showErrorMessage="1">
          <x14:formula1>
            <xm:f>'BD - Operacional'!$F92:$J92</xm:f>
          </x14:formula1>
          <xm:sqref>EI89:EK103</xm:sqref>
        </x14:dataValidation>
        <x14:dataValidation type="list" allowBlank="1" showInputMessage="1" showErrorMessage="1">
          <x14:formula1>
            <xm:f>'BD - Operacional'!$F92:$J92</xm:f>
          </x14:formula1>
          <xm:sqref>CP89:CR103</xm:sqref>
        </x14:dataValidation>
        <x14:dataValidation type="list" allowBlank="1" showInputMessage="1" showErrorMessage="1">
          <x14:formula1>
            <xm:f>'BD - Operacional'!$F92:$J92</xm:f>
          </x14:formula1>
          <xm:sqref>EB89:ED103</xm:sqref>
        </x14:dataValidation>
        <x14:dataValidation type="list" allowBlank="1" showInputMessage="1" showErrorMessage="1">
          <x14:formula1>
            <xm:f>'BD - Operacional'!$F92:$J92</xm:f>
          </x14:formula1>
          <xm:sqref>EQ89:ES103</xm:sqref>
        </x14:dataValidation>
        <x14:dataValidation type="list" allowBlank="1" showInputMessage="1" showErrorMessage="1">
          <x14:formula1>
            <xm:f>IF($DH89="Mantém",$CP89,'BD - Operacional'!$F92:$J92)</xm:f>
          </x14:formula1>
          <xm:sqref>DL89:DL103</xm:sqref>
        </x14:dataValidation>
        <x14:dataValidation type="list" allowBlank="1" showInputMessage="1" showErrorMessage="1">
          <x14:formula1>
            <xm:f>IF($DH89="Mantém",$CQ89,'BD - Operacional'!$F92:$J92)</xm:f>
          </x14:formula1>
          <xm:sqref>DM89:DM103</xm:sqref>
        </x14:dataValidation>
        <x14:dataValidation type="list" allowBlank="1" showInputMessage="1" showErrorMessage="1">
          <x14:formula1>
            <xm:f>IF($DH89="Mantém",$CR89,'BD - Operacional'!$F92:$J92)</xm:f>
          </x14:formula1>
          <xm:sqref>DN89:DN103</xm:sqref>
        </x14:dataValidation>
        <x14:dataValidation type="list" allowBlank="1" showInputMessage="1" showErrorMessage="1">
          <x14:formula1>
            <xm:f>'BD - Operacional'!$F26:$J26</xm:f>
          </x14:formula1>
          <xm:sqref>EB24:ED88</xm:sqref>
        </x14:dataValidation>
        <x14:dataValidation type="list" allowBlank="1" showInputMessage="1" showErrorMessage="1">
          <x14:formula1>
            <xm:f>'BD - Operacional'!$F26:$J26</xm:f>
          </x14:formula1>
          <xm:sqref>EQ24:ES88</xm:sqref>
        </x14:dataValidation>
        <x14:dataValidation type="list" allowBlank="1" showInputMessage="1" showErrorMessage="1">
          <x14:formula1>
            <xm:f>'BD - Operacional'!$F26:$J26</xm:f>
          </x14:formula1>
          <xm:sqref>EI24:EK88</xm:sqref>
        </x14:dataValidation>
        <x14:dataValidation type="list" allowBlank="1" showInputMessage="1" showErrorMessage="1">
          <x14:formula1>
            <xm:f>'BD - Operacional'!$F26:$J26</xm:f>
          </x14:formula1>
          <xm:sqref>CP24:CR88</xm:sqref>
        </x14:dataValidation>
        <x14:dataValidation type="list" allowBlank="1" showInputMessage="1" showErrorMessage="1">
          <x14:formula1>
            <xm:f>IF($DH24="Mantém",$CP24,'BD - Operacional'!$F26:$J26)</xm:f>
          </x14:formula1>
          <xm:sqref>DL24:DL88</xm:sqref>
        </x14:dataValidation>
        <x14:dataValidation type="list" allowBlank="1" showInputMessage="1" showErrorMessage="1">
          <x14:formula1>
            <xm:f>IF($DH24="Mantém",$CQ24,'BD - Operacional'!$F26:$J26)</xm:f>
          </x14:formula1>
          <xm:sqref>DM24:DM88</xm:sqref>
        </x14:dataValidation>
        <x14:dataValidation type="list" allowBlank="1" showInputMessage="1" showErrorMessage="1">
          <x14:formula1>
            <xm:f>IF($DH24="Mantém",$CR24,'BD - Operacional'!$F26:$J26)</xm:f>
          </x14:formula1>
          <xm:sqref>DN24:DN88</xm:sqref>
        </x14:dataValidation>
        <x14:dataValidation type="list" allowBlank="1" showInputMessage="1" showErrorMessage="1">
          <x14:formula1>
            <xm:f>'BD - Operacional'!$F2:$J2</xm:f>
          </x14:formula1>
          <xm:sqref>EB2:ED4</xm:sqref>
        </x14:dataValidation>
        <x14:dataValidation type="list" allowBlank="1" showInputMessage="1" showErrorMessage="1">
          <x14:formula1>
            <xm:f>'BD - Operacional'!$F2:$J2</xm:f>
          </x14:formula1>
          <xm:sqref>EQ2:ES4</xm:sqref>
        </x14:dataValidation>
        <x14:dataValidation type="list" allowBlank="1" showInputMessage="1" showErrorMessage="1">
          <x14:formula1>
            <xm:f>'BD - Operacional'!$F2:$J2</xm:f>
          </x14:formula1>
          <xm:sqref>EI2:EK4</xm:sqref>
        </x14:dataValidation>
        <x14:dataValidation type="list" allowBlank="1" showInputMessage="1" showErrorMessage="1">
          <x14:formula1>
            <xm:f>'BD - Operacional'!$F2:$J2</xm:f>
          </x14:formula1>
          <xm:sqref>CP2:CR4</xm:sqref>
        </x14:dataValidation>
        <x14:dataValidation type="list" allowBlank="1" showInputMessage="1" showErrorMessage="1">
          <x14:formula1>
            <xm:f>'BD - Operacional'!$F6:$J6</xm:f>
          </x14:formula1>
          <xm:sqref>EB5:ED23</xm:sqref>
        </x14:dataValidation>
        <x14:dataValidation type="list" allowBlank="1" showInputMessage="1" showErrorMessage="1">
          <x14:formula1>
            <xm:f>'BD - Operacional'!$F6:$J6</xm:f>
          </x14:formula1>
          <xm:sqref>EQ5:ES23</xm:sqref>
        </x14:dataValidation>
        <x14:dataValidation type="list" allowBlank="1" showInputMessage="1" showErrorMessage="1">
          <x14:formula1>
            <xm:f>'BD - Operacional'!$F6:$J6</xm:f>
          </x14:formula1>
          <xm:sqref>EI5:EK23</xm:sqref>
        </x14:dataValidation>
        <x14:dataValidation type="list" allowBlank="1" showInputMessage="1" showErrorMessage="1">
          <x14:formula1>
            <xm:f>'BD - Operacional'!$F6:$J6</xm:f>
          </x14:formula1>
          <xm:sqref>CP5:CR23</xm:sqref>
        </x14:dataValidation>
        <x14:dataValidation type="list" allowBlank="1" showInputMessage="1" showErrorMessage="1">
          <x14:formula1>
            <xm:f>IF($DH2="Mantém",$CP2,'BD - Operacional'!$F2:$J2)</xm:f>
          </x14:formula1>
          <xm:sqref>DL2:DL4</xm:sqref>
        </x14:dataValidation>
        <x14:dataValidation type="list" allowBlank="1" showInputMessage="1" showErrorMessage="1">
          <x14:formula1>
            <xm:f>IF($DH5="Mantém",$CP5,'BD - Operacional'!$F6:$J6)</xm:f>
          </x14:formula1>
          <xm:sqref>DL5:DL23</xm:sqref>
        </x14:dataValidation>
        <x14:dataValidation type="list" allowBlank="1" showInputMessage="1" showErrorMessage="1">
          <x14:formula1>
            <xm:f>IF($DH2="Mantém",$CQ2,'BD - Operacional'!$F2:$J2)</xm:f>
          </x14:formula1>
          <xm:sqref>DM2:DM4</xm:sqref>
        </x14:dataValidation>
        <x14:dataValidation type="list" allowBlank="1" showInputMessage="1" showErrorMessage="1">
          <x14:formula1>
            <xm:f>IF($DH5="Mantém",$CQ5,'BD - Operacional'!$F6:$J6)</xm:f>
          </x14:formula1>
          <xm:sqref>DM5:DM23</xm:sqref>
        </x14:dataValidation>
        <x14:dataValidation type="list" allowBlank="1" showInputMessage="1" showErrorMessage="1">
          <x14:formula1>
            <xm:f>IF($DH2="Mantém",$CR2,'BD - Operacional'!$F2:$J2)</xm:f>
          </x14:formula1>
          <xm:sqref>DN2:DN4</xm:sqref>
        </x14:dataValidation>
        <x14:dataValidation type="list" allowBlank="1" showInputMessage="1" showErrorMessage="1">
          <x14:formula1>
            <xm:f>IF($DH5="Mantém",$CR5,'BD - Operacional'!$F6:$J6)</xm:f>
          </x14:formula1>
          <xm:sqref>DN5:DN23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O86"/>
  <sheetViews>
    <sheetView topLeftCell="R1" zoomScale="85" zoomScaleNormal="85" workbookViewId="0">
      <selection activeCell="AC5" sqref="AC5"/>
    </sheetView>
  </sheetViews>
  <sheetFormatPr defaultRowHeight="15" x14ac:dyDescent="0.25"/>
  <cols>
    <col min="2" max="2" width="63.140625" customWidth="1"/>
    <col min="7" max="8" width="8.85546875" style="2"/>
    <col min="13" max="14" width="8.85546875" style="2"/>
    <col min="19" max="20" width="8.85546875" style="2"/>
    <col min="22" max="22" width="71.140625" bestFit="1" customWidth="1"/>
    <col min="27" max="28" width="8.85546875" style="2"/>
    <col min="33" max="34" width="8.85546875" style="2"/>
  </cols>
  <sheetData>
    <row r="2" spans="2:34" s="2" customFormat="1" x14ac:dyDescent="0.25">
      <c r="B2" s="66" t="s">
        <v>2134</v>
      </c>
      <c r="C2" s="217" t="s">
        <v>2111</v>
      </c>
      <c r="D2" s="217"/>
      <c r="E2" s="217"/>
      <c r="F2" s="217"/>
      <c r="G2" s="217"/>
      <c r="H2" s="217"/>
      <c r="I2" s="217" t="s">
        <v>2113</v>
      </c>
      <c r="J2" s="217"/>
      <c r="K2" s="217"/>
      <c r="L2" s="217"/>
      <c r="M2" s="217"/>
      <c r="N2" s="217"/>
      <c r="O2" s="217" t="s">
        <v>2114</v>
      </c>
      <c r="P2" s="217"/>
      <c r="Q2" s="217"/>
      <c r="R2" s="217"/>
      <c r="S2" s="217"/>
      <c r="T2" s="217"/>
      <c r="V2" s="66" t="s">
        <v>2135</v>
      </c>
      <c r="W2" s="217" t="s">
        <v>2113</v>
      </c>
      <c r="X2" s="217"/>
      <c r="Y2" s="217"/>
      <c r="Z2" s="217"/>
      <c r="AA2" s="217"/>
      <c r="AB2" s="217"/>
      <c r="AC2" s="217" t="s">
        <v>2114</v>
      </c>
      <c r="AD2" s="217"/>
      <c r="AE2" s="217"/>
      <c r="AF2" s="217"/>
      <c r="AG2" s="217"/>
      <c r="AH2" s="217"/>
    </row>
    <row r="3" spans="2:34" s="2" customFormat="1" x14ac:dyDescent="0.25">
      <c r="B3" s="101" t="s">
        <v>2136</v>
      </c>
      <c r="C3" s="223" t="s">
        <v>2132</v>
      </c>
      <c r="D3" s="223"/>
      <c r="E3" s="223" t="s">
        <v>2133</v>
      </c>
      <c r="F3" s="223"/>
      <c r="G3" s="223" t="s">
        <v>2100</v>
      </c>
      <c r="H3" s="223"/>
      <c r="I3" s="223" t="s">
        <v>2132</v>
      </c>
      <c r="J3" s="223"/>
      <c r="K3" s="223" t="s">
        <v>2133</v>
      </c>
      <c r="L3" s="223"/>
      <c r="M3" s="223" t="s">
        <v>2100</v>
      </c>
      <c r="N3" s="223"/>
      <c r="O3" s="223" t="s">
        <v>2132</v>
      </c>
      <c r="P3" s="223"/>
      <c r="Q3" s="223" t="s">
        <v>2133</v>
      </c>
      <c r="R3" s="223"/>
      <c r="S3" s="223" t="s">
        <v>2100</v>
      </c>
      <c r="T3" s="223"/>
      <c r="V3" s="101" t="s">
        <v>2138</v>
      </c>
      <c r="W3" s="223" t="s">
        <v>2132</v>
      </c>
      <c r="X3" s="223"/>
      <c r="Y3" s="223" t="s">
        <v>2133</v>
      </c>
      <c r="Z3" s="223"/>
      <c r="AA3" s="223" t="s">
        <v>2100</v>
      </c>
      <c r="AB3" s="223"/>
      <c r="AC3" s="223" t="s">
        <v>2132</v>
      </c>
      <c r="AD3" s="223"/>
      <c r="AE3" s="223" t="s">
        <v>2133</v>
      </c>
      <c r="AF3" s="223"/>
      <c r="AG3" s="223" t="s">
        <v>2100</v>
      </c>
      <c r="AH3" s="223"/>
    </row>
    <row r="4" spans="2:34" x14ac:dyDescent="0.25">
      <c r="B4" s="43" t="s">
        <v>179</v>
      </c>
      <c r="C4" s="89">
        <f>COUNTIF('Base de Dados'!$CW$2:$CY$484,B4)</f>
        <v>5</v>
      </c>
      <c r="D4" s="95">
        <f>C4/$G$31</f>
        <v>1.6393442622950821E-2</v>
      </c>
      <c r="E4" s="89">
        <f>COUNTIF('Base de Dados'!$CZ$2:$DB$484,B4)</f>
        <v>1</v>
      </c>
      <c r="F4" s="95">
        <f>E4/$G$31</f>
        <v>3.2786885245901639E-3</v>
      </c>
      <c r="G4" s="118">
        <f>C4+E4</f>
        <v>6</v>
      </c>
      <c r="H4" s="95">
        <f>G4/$G$31</f>
        <v>1.9672131147540985E-2</v>
      </c>
      <c r="I4" s="89">
        <f>COUNTIF('Base de Dados'!$DT$2:$DV$484,B4)</f>
        <v>3</v>
      </c>
      <c r="J4" s="95">
        <f>I4/$M$31</f>
        <v>1.1627906976744186E-2</v>
      </c>
      <c r="K4" s="89">
        <f>COUNTIF('Base de Dados'!$DW$2:$DY$484,B4)</f>
        <v>1</v>
      </c>
      <c r="L4" s="95">
        <f>K4/$M$31</f>
        <v>3.875968992248062E-3</v>
      </c>
      <c r="M4" s="118">
        <f>I4+K4</f>
        <v>4</v>
      </c>
      <c r="N4" s="95">
        <f>M4/$M$31</f>
        <v>1.5503875968992248E-2</v>
      </c>
      <c r="O4" s="89">
        <f>COUNTIF('Base de Dados'!$GT$2:$GV$484,B4)</f>
        <v>4</v>
      </c>
      <c r="P4" s="95">
        <f>O4/$S$31</f>
        <v>1.3289036544850499E-2</v>
      </c>
      <c r="Q4" s="89">
        <f>COUNTIF('Base de Dados'!$GW$2:$GY$484,B4)</f>
        <v>2</v>
      </c>
      <c r="R4" s="95">
        <f>Q4/$S$31</f>
        <v>6.6445182724252493E-3</v>
      </c>
      <c r="S4" s="118">
        <f>O4+Q4</f>
        <v>6</v>
      </c>
      <c r="T4" s="95">
        <f>S4/$S$31</f>
        <v>1.9933554817275746E-2</v>
      </c>
      <c r="V4" s="43" t="s">
        <v>179</v>
      </c>
      <c r="W4" s="89">
        <f>COUNTIF('Base de Dados'!$EF$2:$EF$484,V4)+COUNTIF('Base de Dados'!$EM$2:$EM$484,V4)</f>
        <v>7</v>
      </c>
      <c r="X4" s="95">
        <f>W4/$AA$24</f>
        <v>2.8688524590163935E-2</v>
      </c>
      <c r="Y4" s="89">
        <f>COUNTIF('Base de Dados'!$EG$2:$EG$484,V4)+COUNTIF('Base de Dados'!$EN$2:$EN$484,V4)</f>
        <v>1</v>
      </c>
      <c r="Z4" s="95">
        <f>Y4/$AA$24</f>
        <v>4.0983606557377051E-3</v>
      </c>
      <c r="AA4" s="118">
        <f>W4+Y4</f>
        <v>8</v>
      </c>
      <c r="AB4" s="95">
        <f>AA4/$AA$24</f>
        <v>3.2786885245901641E-2</v>
      </c>
      <c r="AC4" s="89">
        <f>COUNTIF('Base de Dados'!$HG$2:$HG$484,V4)+COUNTIF('Base de Dados'!$HO$2:$HO$484,V4)</f>
        <v>6</v>
      </c>
      <c r="AD4" s="95">
        <f>AC4/$AG$24</f>
        <v>1.9292604501607719E-2</v>
      </c>
      <c r="AE4" s="89">
        <f>COUNTIF('Base de Dados'!$HH$2:$HH$484,V4)+COUNTIF('Base de Dados'!$HP$2:$HP$484,V4)</f>
        <v>2</v>
      </c>
      <c r="AF4" s="95">
        <f>AE4/$AG$24</f>
        <v>6.4308681672025723E-3</v>
      </c>
      <c r="AG4" s="118">
        <f>AC4+AE4</f>
        <v>8</v>
      </c>
      <c r="AH4" s="95">
        <f>AG4/$AG$24</f>
        <v>2.5723472668810289E-2</v>
      </c>
    </row>
    <row r="5" spans="2:34" x14ac:dyDescent="0.25">
      <c r="B5" s="100" t="s">
        <v>180</v>
      </c>
      <c r="C5" s="96">
        <f>COUNTIF('Base de Dados'!$CW$2:$CY$484,B5)</f>
        <v>0</v>
      </c>
      <c r="D5" s="97">
        <f t="shared" ref="D5:D30" si="0">C5/$G$31</f>
        <v>0</v>
      </c>
      <c r="E5" s="96">
        <f>COUNTIF('Base de Dados'!$CZ$2:$DB$484,B5)</f>
        <v>0</v>
      </c>
      <c r="F5" s="97">
        <f t="shared" ref="F5:F30" si="1">E5/$G$31</f>
        <v>0</v>
      </c>
      <c r="G5" s="119">
        <f t="shared" ref="G5:G30" si="2">C5+E5</f>
        <v>0</v>
      </c>
      <c r="H5" s="97">
        <f t="shared" ref="H5:H30" si="3">G5/$G$31</f>
        <v>0</v>
      </c>
      <c r="I5" s="96">
        <f>COUNTIF('Base de Dados'!$DT$2:$DV$484,B5)</f>
        <v>0</v>
      </c>
      <c r="J5" s="97">
        <f t="shared" ref="J5:J30" si="4">I5/$M$31</f>
        <v>0</v>
      </c>
      <c r="K5" s="96">
        <f>COUNTIF('Base de Dados'!$DW$2:$DY$484,B5)</f>
        <v>0</v>
      </c>
      <c r="L5" s="97">
        <f t="shared" ref="L5:L30" si="5">K5/$M$31</f>
        <v>0</v>
      </c>
      <c r="M5" s="119">
        <f t="shared" ref="M5:M30" si="6">I5+K5</f>
        <v>0</v>
      </c>
      <c r="N5" s="97">
        <f t="shared" ref="N5:N30" si="7">M5/$M$31</f>
        <v>0</v>
      </c>
      <c r="O5" s="96">
        <f>COUNTIF('Base de Dados'!$GT$2:$GV$484,B5)</f>
        <v>0</v>
      </c>
      <c r="P5" s="97">
        <f t="shared" ref="P5:P30" si="8">O5/$S$31</f>
        <v>0</v>
      </c>
      <c r="Q5" s="96">
        <f>COUNTIF('Base de Dados'!$GW$2:$GY$484,B5)</f>
        <v>0</v>
      </c>
      <c r="R5" s="97">
        <f t="shared" ref="R5:R30" si="9">Q5/$S$31</f>
        <v>0</v>
      </c>
      <c r="S5" s="119">
        <f t="shared" ref="S5:S30" si="10">O5+Q5</f>
        <v>0</v>
      </c>
      <c r="T5" s="97">
        <f t="shared" ref="T5:T30" si="11">S5/$S$31</f>
        <v>0</v>
      </c>
      <c r="V5" s="100" t="s">
        <v>180</v>
      </c>
      <c r="W5" s="96">
        <f>COUNTIF('Base de Dados'!$EF$2:$EF$484,V5)+COUNTIF('Base de Dados'!$EM$2:$EM$484,V5)</f>
        <v>0</v>
      </c>
      <c r="X5" s="97">
        <f>W5/$AA$24</f>
        <v>0</v>
      </c>
      <c r="Y5" s="96">
        <f>COUNTIF('Base de Dados'!$EG$2:$EG$484,V5)+COUNTIF('Base de Dados'!$EN$2:$EN$484,V5)</f>
        <v>0</v>
      </c>
      <c r="Z5" s="97">
        <f>Y5/$AA$24</f>
        <v>0</v>
      </c>
      <c r="AA5" s="119">
        <f>W5+Y5</f>
        <v>0</v>
      </c>
      <c r="AB5" s="97">
        <f>AA5/$AA$24</f>
        <v>0</v>
      </c>
      <c r="AC5" s="96">
        <f>COUNTIF('Base de Dados'!$HG$2:$HG$484,V5)+COUNTIF('Base de Dados'!$HO$2:$HO$484,V5)</f>
        <v>1</v>
      </c>
      <c r="AD5" s="97">
        <f>AC5/$AG$24</f>
        <v>3.2154340836012861E-3</v>
      </c>
      <c r="AE5" s="96">
        <f>COUNTIF('Base de Dados'!$HH$2:$HH$484,V5)+COUNTIF('Base de Dados'!$HP$2:$HP$484,V5)</f>
        <v>0</v>
      </c>
      <c r="AF5" s="97">
        <f>AE5/$AG$24</f>
        <v>0</v>
      </c>
      <c r="AG5" s="119">
        <f>AC5+AE5</f>
        <v>1</v>
      </c>
      <c r="AH5" s="97">
        <f>AG5/$AG$24</f>
        <v>3.2154340836012861E-3</v>
      </c>
    </row>
    <row r="6" spans="2:34" x14ac:dyDescent="0.25">
      <c r="B6" s="43" t="s">
        <v>2180</v>
      </c>
      <c r="C6" s="89">
        <f>COUNTIF('Base de Dados'!$CW$2:$CY$484,B6)</f>
        <v>43</v>
      </c>
      <c r="D6" s="95">
        <f t="shared" si="0"/>
        <v>0.14098360655737704</v>
      </c>
      <c r="E6" s="89">
        <f>COUNTIF('Base de Dados'!$CZ$2:$DB$484,B6)</f>
        <v>20</v>
      </c>
      <c r="F6" s="95">
        <f t="shared" si="1"/>
        <v>6.5573770491803282E-2</v>
      </c>
      <c r="G6" s="118">
        <f t="shared" si="2"/>
        <v>63</v>
      </c>
      <c r="H6" s="95">
        <f t="shared" si="3"/>
        <v>0.20655737704918034</v>
      </c>
      <c r="I6" s="89">
        <f>COUNTIF('Base de Dados'!$DT$2:$DV$484,B6)</f>
        <v>37</v>
      </c>
      <c r="J6" s="95">
        <f t="shared" si="4"/>
        <v>0.1434108527131783</v>
      </c>
      <c r="K6" s="89">
        <f>COUNTIF('Base de Dados'!$DW$2:$DY$484,B6)</f>
        <v>22</v>
      </c>
      <c r="L6" s="95">
        <f t="shared" si="5"/>
        <v>8.5271317829457363E-2</v>
      </c>
      <c r="M6" s="118">
        <f t="shared" si="6"/>
        <v>59</v>
      </c>
      <c r="N6" s="95">
        <f t="shared" si="7"/>
        <v>0.22868217054263565</v>
      </c>
      <c r="O6" s="89">
        <f>COUNTIF('Base de Dados'!$GT$2:$GV$484,B6)</f>
        <v>29</v>
      </c>
      <c r="P6" s="95">
        <f t="shared" si="8"/>
        <v>9.634551495016612E-2</v>
      </c>
      <c r="Q6" s="89">
        <f>COUNTIF('Base de Dados'!$GW$2:$GY$484,B6)</f>
        <v>22</v>
      </c>
      <c r="R6" s="95">
        <f t="shared" si="9"/>
        <v>7.3089700996677748E-2</v>
      </c>
      <c r="S6" s="118">
        <f t="shared" si="10"/>
        <v>51</v>
      </c>
      <c r="T6" s="95">
        <f t="shared" si="11"/>
        <v>0.16943521594684385</v>
      </c>
      <c r="V6" s="43" t="s">
        <v>2534</v>
      </c>
      <c r="W6" s="89">
        <f>COUNTIF('Base de Dados'!$EF$2:$EF$484,V6)+COUNTIF('Base de Dados'!$EM$2:$EM$484,V6)</f>
        <v>80</v>
      </c>
      <c r="X6" s="95">
        <f t="shared" ref="X6:X23" si="12">W6/$AA$24</f>
        <v>0.32786885245901637</v>
      </c>
      <c r="Y6" s="89">
        <f>COUNTIF('Base de Dados'!$EG$2:$EG$484,V6)+COUNTIF('Base de Dados'!$EN$2:$EN$484,V6)</f>
        <v>30</v>
      </c>
      <c r="Z6" s="95">
        <f t="shared" ref="Z6:Z23" si="13">Y6/$AA$24</f>
        <v>0.12295081967213115</v>
      </c>
      <c r="AA6" s="118">
        <f t="shared" ref="AA6:AA23" si="14">W6+Y6</f>
        <v>110</v>
      </c>
      <c r="AB6" s="95">
        <f t="shared" ref="AB6:AB23" si="15">AA6/$AA$24</f>
        <v>0.45081967213114754</v>
      </c>
      <c r="AC6" s="89">
        <f>COUNTIF('Base de Dados'!$HG$2:$HG$484,V6)+COUNTIF('Base de Dados'!$HO$2:$HO$484,V6)</f>
        <v>82</v>
      </c>
      <c r="AD6" s="95">
        <f t="shared" ref="AD6:AD23" si="16">AC6/$AG$24</f>
        <v>0.26366559485530544</v>
      </c>
      <c r="AE6" s="89">
        <f>COUNTIF('Base de Dados'!$HH$2:$HH$484,V6)+COUNTIF('Base de Dados'!$HP$2:$HP$484,V6)</f>
        <v>32</v>
      </c>
      <c r="AF6" s="95">
        <f t="shared" ref="AF6:AF23" si="17">AE6/$AG$24</f>
        <v>0.10289389067524116</v>
      </c>
      <c r="AG6" s="118">
        <f t="shared" ref="AG6:AG23" si="18">AC6+AE6</f>
        <v>114</v>
      </c>
      <c r="AH6" s="95">
        <f t="shared" ref="AH6:AH23" si="19">AG6/$AG$24</f>
        <v>0.36655948553054662</v>
      </c>
    </row>
    <row r="7" spans="2:34" x14ac:dyDescent="0.25">
      <c r="B7" s="100" t="s">
        <v>182</v>
      </c>
      <c r="C7" s="96">
        <f>COUNTIF('Base de Dados'!$CW$2:$CY$484,B7)</f>
        <v>1</v>
      </c>
      <c r="D7" s="97">
        <f t="shared" si="0"/>
        <v>3.2786885245901639E-3</v>
      </c>
      <c r="E7" s="96">
        <f>COUNTIF('Base de Dados'!$CZ$2:$DB$484,B7)</f>
        <v>1</v>
      </c>
      <c r="F7" s="97">
        <f t="shared" si="1"/>
        <v>3.2786885245901639E-3</v>
      </c>
      <c r="G7" s="119">
        <f t="shared" si="2"/>
        <v>2</v>
      </c>
      <c r="H7" s="97">
        <f t="shared" si="3"/>
        <v>6.5573770491803279E-3</v>
      </c>
      <c r="I7" s="96">
        <f>COUNTIF('Base de Dados'!$DT$2:$DV$484,B7)</f>
        <v>1</v>
      </c>
      <c r="J7" s="97">
        <f t="shared" si="4"/>
        <v>3.875968992248062E-3</v>
      </c>
      <c r="K7" s="96">
        <f>COUNTIF('Base de Dados'!$DW$2:$DY$484,B7)</f>
        <v>0</v>
      </c>
      <c r="L7" s="97">
        <f t="shared" si="5"/>
        <v>0</v>
      </c>
      <c r="M7" s="119">
        <f t="shared" si="6"/>
        <v>1</v>
      </c>
      <c r="N7" s="97">
        <f t="shared" si="7"/>
        <v>3.875968992248062E-3</v>
      </c>
      <c r="O7" s="96">
        <f>COUNTIF('Base de Dados'!$GT$2:$GV$484,B7)</f>
        <v>0</v>
      </c>
      <c r="P7" s="97">
        <f t="shared" si="8"/>
        <v>0</v>
      </c>
      <c r="Q7" s="96">
        <f>COUNTIF('Base de Dados'!$GW$2:$GY$484,B7)</f>
        <v>0</v>
      </c>
      <c r="R7" s="97">
        <f t="shared" si="9"/>
        <v>0</v>
      </c>
      <c r="S7" s="119">
        <f t="shared" si="10"/>
        <v>0</v>
      </c>
      <c r="T7" s="97">
        <f t="shared" si="11"/>
        <v>0</v>
      </c>
      <c r="V7" s="100" t="s">
        <v>182</v>
      </c>
      <c r="W7" s="96">
        <f>COUNTIF('Base de Dados'!$EF$2:$EF$484,V7)+COUNTIF('Base de Dados'!$EM$2:$EM$484,V7)</f>
        <v>0</v>
      </c>
      <c r="X7" s="97">
        <f t="shared" si="12"/>
        <v>0</v>
      </c>
      <c r="Y7" s="96">
        <f>COUNTIF('Base de Dados'!$EG$2:$EG$484,V7)+COUNTIF('Base de Dados'!$EN$2:$EN$484,V7)</f>
        <v>0</v>
      </c>
      <c r="Z7" s="97">
        <f t="shared" si="13"/>
        <v>0</v>
      </c>
      <c r="AA7" s="119">
        <f t="shared" si="14"/>
        <v>0</v>
      </c>
      <c r="AB7" s="97">
        <f t="shared" si="15"/>
        <v>0</v>
      </c>
      <c r="AC7" s="96">
        <f>COUNTIF('Base de Dados'!$HG$2:$HG$484,V7)+COUNTIF('Base de Dados'!$HO$2:$HO$484,V7)</f>
        <v>0</v>
      </c>
      <c r="AD7" s="97">
        <f t="shared" si="16"/>
        <v>0</v>
      </c>
      <c r="AE7" s="96">
        <f>COUNTIF('Base de Dados'!$HH$2:$HH$484,V7)+COUNTIF('Base de Dados'!$HP$2:$HP$484,V7)</f>
        <v>0</v>
      </c>
      <c r="AF7" s="97">
        <f t="shared" si="17"/>
        <v>0</v>
      </c>
      <c r="AG7" s="119">
        <f t="shared" si="18"/>
        <v>0</v>
      </c>
      <c r="AH7" s="97">
        <f t="shared" si="19"/>
        <v>0</v>
      </c>
    </row>
    <row r="8" spans="2:34" x14ac:dyDescent="0.25">
      <c r="B8" s="43" t="s">
        <v>2181</v>
      </c>
      <c r="C8" s="89">
        <f>COUNTIF('Base de Dados'!$CW$2:$CY$484,B8)</f>
        <v>20</v>
      </c>
      <c r="D8" s="95">
        <f t="shared" si="0"/>
        <v>6.5573770491803282E-2</v>
      </c>
      <c r="E8" s="89">
        <f>COUNTIF('Base de Dados'!$CZ$2:$DB$484,B8)</f>
        <v>9</v>
      </c>
      <c r="F8" s="95">
        <f t="shared" si="1"/>
        <v>2.9508196721311476E-2</v>
      </c>
      <c r="G8" s="118">
        <f t="shared" si="2"/>
        <v>29</v>
      </c>
      <c r="H8" s="95">
        <f t="shared" si="3"/>
        <v>9.5081967213114751E-2</v>
      </c>
      <c r="I8" s="89">
        <f>COUNTIF('Base de Dados'!$DT$2:$DV$484,B8)</f>
        <v>15</v>
      </c>
      <c r="J8" s="95">
        <f t="shared" si="4"/>
        <v>5.8139534883720929E-2</v>
      </c>
      <c r="K8" s="89">
        <f>COUNTIF('Base de Dados'!$DW$2:$DY$484,B8)</f>
        <v>11</v>
      </c>
      <c r="L8" s="95">
        <f t="shared" si="5"/>
        <v>4.2635658914728682E-2</v>
      </c>
      <c r="M8" s="118">
        <f t="shared" si="6"/>
        <v>26</v>
      </c>
      <c r="N8" s="95">
        <f t="shared" si="7"/>
        <v>0.10077519379844961</v>
      </c>
      <c r="O8" s="89">
        <f>COUNTIF('Base de Dados'!$GT$2:$GV$484,B8)</f>
        <v>14</v>
      </c>
      <c r="P8" s="95">
        <f t="shared" si="8"/>
        <v>4.6511627906976744E-2</v>
      </c>
      <c r="Q8" s="89">
        <f>COUNTIF('Base de Dados'!$GW$2:$GY$484,B8)</f>
        <v>16</v>
      </c>
      <c r="R8" s="95">
        <f t="shared" si="9"/>
        <v>5.3156146179401995E-2</v>
      </c>
      <c r="S8" s="118">
        <f t="shared" si="10"/>
        <v>30</v>
      </c>
      <c r="T8" s="95">
        <f t="shared" si="11"/>
        <v>9.9667774086378738E-2</v>
      </c>
      <c r="V8" s="43" t="s">
        <v>2535</v>
      </c>
      <c r="W8" s="89">
        <f>COUNTIF('Base de Dados'!$EF$2:$EF$484,V8)+COUNTIF('Base de Dados'!$EM$2:$EM$484,V8)</f>
        <v>28</v>
      </c>
      <c r="X8" s="95">
        <f t="shared" si="12"/>
        <v>0.11475409836065574</v>
      </c>
      <c r="Y8" s="89">
        <f>COUNTIF('Base de Dados'!$EG$2:$EG$484,V8)+COUNTIF('Base de Dados'!$EN$2:$EN$484,V8)</f>
        <v>15</v>
      </c>
      <c r="Z8" s="95">
        <f t="shared" si="13"/>
        <v>6.1475409836065573E-2</v>
      </c>
      <c r="AA8" s="118">
        <f t="shared" si="14"/>
        <v>43</v>
      </c>
      <c r="AB8" s="95">
        <f t="shared" si="15"/>
        <v>0.17622950819672131</v>
      </c>
      <c r="AC8" s="89">
        <f>COUNTIF('Base de Dados'!$HG$2:$HG$484,V8)+COUNTIF('Base de Dados'!$HO$2:$HO$484,V8)</f>
        <v>30</v>
      </c>
      <c r="AD8" s="95">
        <f t="shared" si="16"/>
        <v>9.6463022508038579E-2</v>
      </c>
      <c r="AE8" s="89">
        <f>COUNTIF('Base de Dados'!$HH$2:$HH$484,V8)+COUNTIF('Base de Dados'!$HP$2:$HP$484,V8)</f>
        <v>16</v>
      </c>
      <c r="AF8" s="95">
        <f t="shared" si="17"/>
        <v>5.1446945337620578E-2</v>
      </c>
      <c r="AG8" s="118">
        <f t="shared" si="18"/>
        <v>46</v>
      </c>
      <c r="AH8" s="95">
        <f t="shared" si="19"/>
        <v>0.14790996784565916</v>
      </c>
    </row>
    <row r="9" spans="2:34" x14ac:dyDescent="0.25">
      <c r="B9" s="100" t="s">
        <v>184</v>
      </c>
      <c r="C9" s="96">
        <f>COUNTIF('Base de Dados'!$CW$2:$CY$484,B9)</f>
        <v>13</v>
      </c>
      <c r="D9" s="97">
        <f t="shared" si="0"/>
        <v>4.2622950819672129E-2</v>
      </c>
      <c r="E9" s="96">
        <f>COUNTIF('Base de Dados'!$CZ$2:$DB$484,B9)</f>
        <v>1</v>
      </c>
      <c r="F9" s="97">
        <f t="shared" si="1"/>
        <v>3.2786885245901639E-3</v>
      </c>
      <c r="G9" s="119">
        <f t="shared" si="2"/>
        <v>14</v>
      </c>
      <c r="H9" s="97">
        <f t="shared" si="3"/>
        <v>4.5901639344262293E-2</v>
      </c>
      <c r="I9" s="96">
        <f>COUNTIF('Base de Dados'!$DT$2:$DV$484,B9)</f>
        <v>10</v>
      </c>
      <c r="J9" s="97">
        <f t="shared" si="4"/>
        <v>3.875968992248062E-2</v>
      </c>
      <c r="K9" s="96">
        <f>COUNTIF('Base de Dados'!$DW$2:$DY$484,B9)</f>
        <v>3</v>
      </c>
      <c r="L9" s="97">
        <f t="shared" si="5"/>
        <v>1.1627906976744186E-2</v>
      </c>
      <c r="M9" s="119">
        <f t="shared" si="6"/>
        <v>13</v>
      </c>
      <c r="N9" s="97">
        <f t="shared" si="7"/>
        <v>5.0387596899224806E-2</v>
      </c>
      <c r="O9" s="96">
        <f>COUNTIF('Base de Dados'!$GT$2:$GV$484,B9)</f>
        <v>12</v>
      </c>
      <c r="P9" s="97">
        <f t="shared" si="8"/>
        <v>3.9867109634551492E-2</v>
      </c>
      <c r="Q9" s="96">
        <f>COUNTIF('Base de Dados'!$GW$2:$GY$484,B9)</f>
        <v>3</v>
      </c>
      <c r="R9" s="97">
        <f t="shared" si="9"/>
        <v>9.9667774086378731E-3</v>
      </c>
      <c r="S9" s="119">
        <f t="shared" si="10"/>
        <v>15</v>
      </c>
      <c r="T9" s="97">
        <f t="shared" si="11"/>
        <v>4.9833887043189369E-2</v>
      </c>
      <c r="V9" s="100" t="s">
        <v>247</v>
      </c>
      <c r="W9" s="96">
        <f>COUNTIF('Base de Dados'!$EF$2:$EF$484,V9)+COUNTIF('Base de Dados'!$EM$2:$EM$484,V9)</f>
        <v>13</v>
      </c>
      <c r="X9" s="97">
        <f t="shared" si="12"/>
        <v>5.3278688524590161E-2</v>
      </c>
      <c r="Y9" s="96">
        <f>COUNTIF('Base de Dados'!$EG$2:$EG$484,V9)+COUNTIF('Base de Dados'!$EN$2:$EN$484,V9)</f>
        <v>6</v>
      </c>
      <c r="Z9" s="97">
        <f t="shared" si="13"/>
        <v>2.4590163934426229E-2</v>
      </c>
      <c r="AA9" s="119">
        <f t="shared" si="14"/>
        <v>19</v>
      </c>
      <c r="AB9" s="97">
        <f t="shared" si="15"/>
        <v>7.7868852459016397E-2</v>
      </c>
      <c r="AC9" s="96">
        <f>COUNTIF('Base de Dados'!$HG$2:$HG$484,V9)+COUNTIF('Base de Dados'!$HO$2:$HO$484,V9)</f>
        <v>17</v>
      </c>
      <c r="AD9" s="97">
        <f t="shared" si="16"/>
        <v>5.4662379421221867E-2</v>
      </c>
      <c r="AE9" s="96">
        <f>COUNTIF('Base de Dados'!$HH$2:$HH$484,V9)+COUNTIF('Base de Dados'!$HP$2:$HP$484,V9)</f>
        <v>7</v>
      </c>
      <c r="AF9" s="97">
        <f t="shared" si="17"/>
        <v>2.2508038585209004E-2</v>
      </c>
      <c r="AG9" s="119">
        <f t="shared" si="18"/>
        <v>24</v>
      </c>
      <c r="AH9" s="97">
        <f t="shared" si="19"/>
        <v>7.7170418006430874E-2</v>
      </c>
    </row>
    <row r="10" spans="2:34" x14ac:dyDescent="0.25">
      <c r="B10" s="43" t="s">
        <v>185</v>
      </c>
      <c r="C10" s="89">
        <f>COUNTIF('Base de Dados'!$CW$2:$CY$484,B10)</f>
        <v>2</v>
      </c>
      <c r="D10" s="95">
        <f t="shared" si="0"/>
        <v>6.5573770491803279E-3</v>
      </c>
      <c r="E10" s="89">
        <f>COUNTIF('Base de Dados'!$CZ$2:$DB$484,B10)</f>
        <v>1</v>
      </c>
      <c r="F10" s="95">
        <f t="shared" si="1"/>
        <v>3.2786885245901639E-3</v>
      </c>
      <c r="G10" s="118">
        <f t="shared" si="2"/>
        <v>3</v>
      </c>
      <c r="H10" s="95">
        <f t="shared" si="3"/>
        <v>9.8360655737704927E-3</v>
      </c>
      <c r="I10" s="89">
        <f>COUNTIF('Base de Dados'!$DT$2:$DV$484,B10)</f>
        <v>3</v>
      </c>
      <c r="J10" s="95">
        <f t="shared" si="4"/>
        <v>1.1627906976744186E-2</v>
      </c>
      <c r="K10" s="89">
        <f>COUNTIF('Base de Dados'!$DW$2:$DY$484,B10)</f>
        <v>1</v>
      </c>
      <c r="L10" s="95">
        <f t="shared" si="5"/>
        <v>3.875968992248062E-3</v>
      </c>
      <c r="M10" s="118">
        <f t="shared" si="6"/>
        <v>4</v>
      </c>
      <c r="N10" s="95">
        <f t="shared" si="7"/>
        <v>1.5503875968992248E-2</v>
      </c>
      <c r="O10" s="89">
        <f>COUNTIF('Base de Dados'!$GT$2:$GV$484,B10)</f>
        <v>2</v>
      </c>
      <c r="P10" s="95">
        <f t="shared" si="8"/>
        <v>6.6445182724252493E-3</v>
      </c>
      <c r="Q10" s="89">
        <f>COUNTIF('Base de Dados'!$GW$2:$GY$484,B10)</f>
        <v>0</v>
      </c>
      <c r="R10" s="95">
        <f t="shared" si="9"/>
        <v>0</v>
      </c>
      <c r="S10" s="118">
        <f t="shared" si="10"/>
        <v>2</v>
      </c>
      <c r="T10" s="95">
        <f t="shared" si="11"/>
        <v>6.6445182724252493E-3</v>
      </c>
      <c r="V10" s="43" t="s">
        <v>248</v>
      </c>
      <c r="W10" s="89">
        <f>COUNTIF('Base de Dados'!$EF$2:$EF$484,V10)+COUNTIF('Base de Dados'!$EM$2:$EM$484,V10)</f>
        <v>9</v>
      </c>
      <c r="X10" s="95">
        <f t="shared" si="12"/>
        <v>3.6885245901639344E-2</v>
      </c>
      <c r="Y10" s="89">
        <f>COUNTIF('Base de Dados'!$EG$2:$EG$484,V10)+COUNTIF('Base de Dados'!$EN$2:$EN$484,V10)</f>
        <v>0</v>
      </c>
      <c r="Z10" s="95">
        <f t="shared" si="13"/>
        <v>0</v>
      </c>
      <c r="AA10" s="118">
        <f t="shared" si="14"/>
        <v>9</v>
      </c>
      <c r="AB10" s="95">
        <f t="shared" si="15"/>
        <v>3.6885245901639344E-2</v>
      </c>
      <c r="AC10" s="89">
        <f>COUNTIF('Base de Dados'!$HG$2:$HG$484,V10)+COUNTIF('Base de Dados'!$HO$2:$HO$484,V10)</f>
        <v>8</v>
      </c>
      <c r="AD10" s="95">
        <f t="shared" si="16"/>
        <v>2.5723472668810289E-2</v>
      </c>
      <c r="AE10" s="89">
        <f>COUNTIF('Base de Dados'!$HH$2:$HH$484,V10)+COUNTIF('Base de Dados'!$HP$2:$HP$484,V10)</f>
        <v>0</v>
      </c>
      <c r="AF10" s="95">
        <f t="shared" si="17"/>
        <v>0</v>
      </c>
      <c r="AG10" s="118">
        <f t="shared" si="18"/>
        <v>8</v>
      </c>
      <c r="AH10" s="95">
        <f t="shared" si="19"/>
        <v>2.5723472668810289E-2</v>
      </c>
    </row>
    <row r="11" spans="2:34" x14ac:dyDescent="0.25">
      <c r="B11" s="100" t="s">
        <v>2182</v>
      </c>
      <c r="C11" s="96">
        <f>COUNTIF('Base de Dados'!$CW$2:$CY$484,B11)</f>
        <v>18</v>
      </c>
      <c r="D11" s="97">
        <f t="shared" si="0"/>
        <v>5.9016393442622953E-2</v>
      </c>
      <c r="E11" s="96">
        <f>COUNTIF('Base de Dados'!$CZ$2:$DB$484,B11)</f>
        <v>5</v>
      </c>
      <c r="F11" s="97">
        <f t="shared" si="1"/>
        <v>1.6393442622950821E-2</v>
      </c>
      <c r="G11" s="119">
        <f t="shared" si="2"/>
        <v>23</v>
      </c>
      <c r="H11" s="97">
        <f t="shared" si="3"/>
        <v>7.5409836065573776E-2</v>
      </c>
      <c r="I11" s="96">
        <f>COUNTIF('Base de Dados'!$DT$2:$DV$484,B11)</f>
        <v>18</v>
      </c>
      <c r="J11" s="97">
        <f t="shared" si="4"/>
        <v>6.9767441860465115E-2</v>
      </c>
      <c r="K11" s="96">
        <f>COUNTIF('Base de Dados'!$DW$2:$DY$484,B11)</f>
        <v>4</v>
      </c>
      <c r="L11" s="97">
        <f t="shared" si="5"/>
        <v>1.5503875968992248E-2</v>
      </c>
      <c r="M11" s="119">
        <f t="shared" si="6"/>
        <v>22</v>
      </c>
      <c r="N11" s="97">
        <f t="shared" si="7"/>
        <v>8.5271317829457363E-2</v>
      </c>
      <c r="O11" s="96">
        <f>COUNTIF('Base de Dados'!$GT$2:$GV$484,B11)</f>
        <v>18</v>
      </c>
      <c r="P11" s="97">
        <f t="shared" si="8"/>
        <v>5.9800664451827246E-2</v>
      </c>
      <c r="Q11" s="96">
        <f>COUNTIF('Base de Dados'!$GW$2:$GY$484,B11)</f>
        <v>3</v>
      </c>
      <c r="R11" s="97">
        <f t="shared" si="9"/>
        <v>9.9667774086378731E-3</v>
      </c>
      <c r="S11" s="119">
        <f t="shared" si="10"/>
        <v>21</v>
      </c>
      <c r="T11" s="97">
        <f t="shared" si="11"/>
        <v>6.9767441860465115E-2</v>
      </c>
      <c r="V11" s="100" t="s">
        <v>2536</v>
      </c>
      <c r="W11" s="96">
        <f>COUNTIF('Base de Dados'!$EF$2:$EF$484,V11)+COUNTIF('Base de Dados'!$EM$2:$EM$484,V11)</f>
        <v>4</v>
      </c>
      <c r="X11" s="97">
        <f t="shared" si="12"/>
        <v>1.6393442622950821E-2</v>
      </c>
      <c r="Y11" s="96">
        <f>COUNTIF('Base de Dados'!$EG$2:$EG$484,V11)+COUNTIF('Base de Dados'!$EN$2:$EN$484,V11)</f>
        <v>5</v>
      </c>
      <c r="Z11" s="97">
        <f t="shared" si="13"/>
        <v>2.0491803278688523E-2</v>
      </c>
      <c r="AA11" s="119">
        <f t="shared" si="14"/>
        <v>9</v>
      </c>
      <c r="AB11" s="97">
        <f t="shared" si="15"/>
        <v>3.6885245901639344E-2</v>
      </c>
      <c r="AC11" s="96">
        <f>COUNTIF('Base de Dados'!$HG$2:$HG$484,V11)+COUNTIF('Base de Dados'!$HO$2:$HO$484,V11)</f>
        <v>4</v>
      </c>
      <c r="AD11" s="97">
        <f t="shared" si="16"/>
        <v>1.2861736334405145E-2</v>
      </c>
      <c r="AE11" s="96">
        <f>COUNTIF('Base de Dados'!$HH$2:$HH$484,V11)+COUNTIF('Base de Dados'!$HP$2:$HP$484,V11)</f>
        <v>5</v>
      </c>
      <c r="AF11" s="97">
        <f t="shared" si="17"/>
        <v>1.607717041800643E-2</v>
      </c>
      <c r="AG11" s="119">
        <f t="shared" si="18"/>
        <v>9</v>
      </c>
      <c r="AH11" s="97">
        <f t="shared" si="19"/>
        <v>2.8938906752411574E-2</v>
      </c>
    </row>
    <row r="12" spans="2:34" x14ac:dyDescent="0.25">
      <c r="B12" s="43" t="s">
        <v>2057</v>
      </c>
      <c r="C12" s="89">
        <f>COUNTIF('Base de Dados'!$CW$2:$CY$484,B12)</f>
        <v>28</v>
      </c>
      <c r="D12" s="95">
        <f t="shared" si="0"/>
        <v>9.1803278688524587E-2</v>
      </c>
      <c r="E12" s="89">
        <f>COUNTIF('Base de Dados'!$CZ$2:$DB$484,B12)</f>
        <v>22</v>
      </c>
      <c r="F12" s="95">
        <f t="shared" si="1"/>
        <v>7.2131147540983612E-2</v>
      </c>
      <c r="G12" s="118">
        <f t="shared" si="2"/>
        <v>50</v>
      </c>
      <c r="H12" s="95">
        <f t="shared" si="3"/>
        <v>0.16393442622950818</v>
      </c>
      <c r="I12" s="89">
        <f>COUNTIF('Base de Dados'!$DT$2:$DV$484,B12)</f>
        <v>27</v>
      </c>
      <c r="J12" s="95">
        <f t="shared" si="4"/>
        <v>0.10465116279069768</v>
      </c>
      <c r="K12" s="89">
        <f>COUNTIF('Base de Dados'!$DW$2:$DY$484,B12)</f>
        <v>17</v>
      </c>
      <c r="L12" s="95">
        <f t="shared" si="5"/>
        <v>6.589147286821706E-2</v>
      </c>
      <c r="M12" s="118">
        <f t="shared" si="6"/>
        <v>44</v>
      </c>
      <c r="N12" s="95">
        <f t="shared" si="7"/>
        <v>0.17054263565891473</v>
      </c>
      <c r="O12" s="89">
        <f>COUNTIF('Base de Dados'!$GT$2:$GV$484,B12)</f>
        <v>26</v>
      </c>
      <c r="P12" s="95">
        <f t="shared" si="8"/>
        <v>8.6378737541528236E-2</v>
      </c>
      <c r="Q12" s="89">
        <f>COUNTIF('Base de Dados'!$GW$2:$GY$484,B12)</f>
        <v>22</v>
      </c>
      <c r="R12" s="95">
        <f t="shared" si="9"/>
        <v>7.3089700996677748E-2</v>
      </c>
      <c r="S12" s="118">
        <f t="shared" si="10"/>
        <v>48</v>
      </c>
      <c r="T12" s="95">
        <f t="shared" si="11"/>
        <v>0.15946843853820597</v>
      </c>
      <c r="V12" s="43" t="s">
        <v>250</v>
      </c>
      <c r="W12" s="89">
        <f>COUNTIF('Base de Dados'!$EF$2:$EF$484,V12)+COUNTIF('Base de Dados'!$EM$2:$EM$484,V12)</f>
        <v>4</v>
      </c>
      <c r="X12" s="95">
        <f t="shared" si="12"/>
        <v>1.6393442622950821E-2</v>
      </c>
      <c r="Y12" s="89">
        <f>COUNTIF('Base de Dados'!$EG$2:$EG$484,V12)+COUNTIF('Base de Dados'!$EN$2:$EN$484,V12)</f>
        <v>10</v>
      </c>
      <c r="Z12" s="95">
        <f t="shared" si="13"/>
        <v>4.0983606557377046E-2</v>
      </c>
      <c r="AA12" s="118">
        <f t="shared" si="14"/>
        <v>14</v>
      </c>
      <c r="AB12" s="95">
        <f t="shared" si="15"/>
        <v>5.737704918032787E-2</v>
      </c>
      <c r="AC12" s="89">
        <f>COUNTIF('Base de Dados'!$HG$2:$HG$484,V12)+COUNTIF('Base de Dados'!$HO$2:$HO$484,V12)</f>
        <v>8</v>
      </c>
      <c r="AD12" s="95">
        <f t="shared" si="16"/>
        <v>2.5723472668810289E-2</v>
      </c>
      <c r="AE12" s="89">
        <f>COUNTIF('Base de Dados'!$HH$2:$HH$484,V12)+COUNTIF('Base de Dados'!$HP$2:$HP$484,V12)</f>
        <v>14</v>
      </c>
      <c r="AF12" s="95">
        <f t="shared" si="17"/>
        <v>4.5016077170418008E-2</v>
      </c>
      <c r="AG12" s="118">
        <f t="shared" si="18"/>
        <v>22</v>
      </c>
      <c r="AH12" s="95">
        <f t="shared" si="19"/>
        <v>7.0739549839228297E-2</v>
      </c>
    </row>
    <row r="13" spans="2:34" x14ac:dyDescent="0.25">
      <c r="B13" s="100" t="s">
        <v>187</v>
      </c>
      <c r="C13" s="96">
        <f>COUNTIF('Base de Dados'!$CW$2:$CY$484,B13)</f>
        <v>15</v>
      </c>
      <c r="D13" s="97">
        <f t="shared" si="0"/>
        <v>4.9180327868852458E-2</v>
      </c>
      <c r="E13" s="96">
        <f>COUNTIF('Base de Dados'!$CZ$2:$DB$484,B13)</f>
        <v>5</v>
      </c>
      <c r="F13" s="97">
        <f t="shared" si="1"/>
        <v>1.6393442622950821E-2</v>
      </c>
      <c r="G13" s="119">
        <f t="shared" si="2"/>
        <v>20</v>
      </c>
      <c r="H13" s="97">
        <f t="shared" si="3"/>
        <v>6.5573770491803282E-2</v>
      </c>
      <c r="I13" s="96">
        <f>COUNTIF('Base de Dados'!$DT$2:$DV$484,B13)</f>
        <v>8</v>
      </c>
      <c r="J13" s="97">
        <f t="shared" si="4"/>
        <v>3.1007751937984496E-2</v>
      </c>
      <c r="K13" s="96">
        <f>COUNTIF('Base de Dados'!$DW$2:$DY$484,B13)</f>
        <v>6</v>
      </c>
      <c r="L13" s="97">
        <f t="shared" si="5"/>
        <v>2.3255813953488372E-2</v>
      </c>
      <c r="M13" s="119">
        <f t="shared" si="6"/>
        <v>14</v>
      </c>
      <c r="N13" s="97">
        <f t="shared" si="7"/>
        <v>5.4263565891472867E-2</v>
      </c>
      <c r="O13" s="96">
        <f>COUNTIF('Base de Dados'!$GT$2:$GV$484,B13)</f>
        <v>12</v>
      </c>
      <c r="P13" s="97">
        <f t="shared" si="8"/>
        <v>3.9867109634551492E-2</v>
      </c>
      <c r="Q13" s="96">
        <f>COUNTIF('Base de Dados'!$GW$2:$GY$484,B13)</f>
        <v>4</v>
      </c>
      <c r="R13" s="97">
        <f t="shared" si="9"/>
        <v>1.3289036544850499E-2</v>
      </c>
      <c r="S13" s="119">
        <f t="shared" si="10"/>
        <v>16</v>
      </c>
      <c r="T13" s="97">
        <f t="shared" si="11"/>
        <v>5.3156146179401995E-2</v>
      </c>
      <c r="V13" s="100" t="s">
        <v>2537</v>
      </c>
      <c r="W13" s="96">
        <f>COUNTIF('Base de Dados'!$EF$2:$EF$484,V13)+COUNTIF('Base de Dados'!$EM$2:$EM$484,V13)</f>
        <v>0</v>
      </c>
      <c r="X13" s="97">
        <f t="shared" si="12"/>
        <v>0</v>
      </c>
      <c r="Y13" s="96">
        <f>COUNTIF('Base de Dados'!$EG$2:$EG$484,V13)+COUNTIF('Base de Dados'!$EN$2:$EN$484,V13)</f>
        <v>0</v>
      </c>
      <c r="Z13" s="97">
        <f t="shared" si="13"/>
        <v>0</v>
      </c>
      <c r="AA13" s="119">
        <f t="shared" si="14"/>
        <v>0</v>
      </c>
      <c r="AB13" s="97">
        <f t="shared" si="15"/>
        <v>0</v>
      </c>
      <c r="AC13" s="96">
        <f>COUNTIF('Base de Dados'!$HG$2:$HG$484,V13)+COUNTIF('Base de Dados'!$HO$2:$HO$484,V13)</f>
        <v>0</v>
      </c>
      <c r="AD13" s="97">
        <f t="shared" si="16"/>
        <v>0</v>
      </c>
      <c r="AE13" s="96">
        <f>COUNTIF('Base de Dados'!$HH$2:$HH$484,V13)+COUNTIF('Base de Dados'!$HP$2:$HP$484,V13)</f>
        <v>0</v>
      </c>
      <c r="AF13" s="97">
        <f t="shared" si="17"/>
        <v>0</v>
      </c>
      <c r="AG13" s="119">
        <f t="shared" si="18"/>
        <v>0</v>
      </c>
      <c r="AH13" s="97">
        <f t="shared" si="19"/>
        <v>0</v>
      </c>
    </row>
    <row r="14" spans="2:34" x14ac:dyDescent="0.25">
      <c r="B14" s="43" t="s">
        <v>190</v>
      </c>
      <c r="C14" s="89">
        <f>COUNTIF('Base de Dados'!$CW$2:$CY$484,B14)</f>
        <v>19</v>
      </c>
      <c r="D14" s="95">
        <f t="shared" si="0"/>
        <v>6.2295081967213117E-2</v>
      </c>
      <c r="E14" s="89">
        <f>COUNTIF('Base de Dados'!$CZ$2:$DB$484,B14)</f>
        <v>15</v>
      </c>
      <c r="F14" s="95">
        <f t="shared" si="1"/>
        <v>4.9180327868852458E-2</v>
      </c>
      <c r="G14" s="118">
        <f t="shared" si="2"/>
        <v>34</v>
      </c>
      <c r="H14" s="95">
        <f t="shared" si="3"/>
        <v>0.11147540983606558</v>
      </c>
      <c r="I14" s="89">
        <f>COUNTIF('Base de Dados'!$DT$2:$DV$484,B14)</f>
        <v>26</v>
      </c>
      <c r="J14" s="95">
        <f t="shared" si="4"/>
        <v>0.10077519379844961</v>
      </c>
      <c r="K14" s="89">
        <f>COUNTIF('Base de Dados'!$DW$2:$DY$484,B14)</f>
        <v>22</v>
      </c>
      <c r="L14" s="95">
        <f t="shared" si="5"/>
        <v>8.5271317829457363E-2</v>
      </c>
      <c r="M14" s="118">
        <f t="shared" si="6"/>
        <v>48</v>
      </c>
      <c r="N14" s="95">
        <f t="shared" si="7"/>
        <v>0.18604651162790697</v>
      </c>
      <c r="O14" s="89">
        <f>COUNTIF('Base de Dados'!$GT$2:$GV$484,B14)</f>
        <v>28</v>
      </c>
      <c r="P14" s="95">
        <f t="shared" si="8"/>
        <v>9.3023255813953487E-2</v>
      </c>
      <c r="Q14" s="89">
        <f>COUNTIF('Base de Dados'!$GW$2:$GY$484,B14)</f>
        <v>28</v>
      </c>
      <c r="R14" s="95">
        <f t="shared" si="9"/>
        <v>9.3023255813953487E-2</v>
      </c>
      <c r="S14" s="118">
        <f t="shared" si="10"/>
        <v>56</v>
      </c>
      <c r="T14" s="95">
        <f t="shared" si="11"/>
        <v>0.18604651162790697</v>
      </c>
      <c r="V14" s="43" t="s">
        <v>244</v>
      </c>
      <c r="W14" s="89">
        <f>COUNTIF('Base de Dados'!$EF$2:$EF$484,V14)+COUNTIF('Base de Dados'!$EM$2:$EM$484,V14)</f>
        <v>0</v>
      </c>
      <c r="X14" s="95">
        <f t="shared" si="12"/>
        <v>0</v>
      </c>
      <c r="Y14" s="89">
        <f>COUNTIF('Base de Dados'!$EG$2:$EG$484,V14)+COUNTIF('Base de Dados'!$EN$2:$EN$484,V14)</f>
        <v>0</v>
      </c>
      <c r="Z14" s="95">
        <f t="shared" si="13"/>
        <v>0</v>
      </c>
      <c r="AA14" s="118">
        <f t="shared" si="14"/>
        <v>0</v>
      </c>
      <c r="AB14" s="95">
        <f t="shared" si="15"/>
        <v>0</v>
      </c>
      <c r="AC14" s="89">
        <f>COUNTIF('Base de Dados'!$HG$2:$HG$484,V14)+COUNTIF('Base de Dados'!$HO$2:$HO$484,V14)</f>
        <v>0</v>
      </c>
      <c r="AD14" s="95">
        <f t="shared" si="16"/>
        <v>0</v>
      </c>
      <c r="AE14" s="89">
        <f>COUNTIF('Base de Dados'!$HH$2:$HH$484,V14)+COUNTIF('Base de Dados'!$HP$2:$HP$484,V14)</f>
        <v>0</v>
      </c>
      <c r="AF14" s="95">
        <f t="shared" si="17"/>
        <v>0</v>
      </c>
      <c r="AG14" s="118">
        <f t="shared" si="18"/>
        <v>0</v>
      </c>
      <c r="AH14" s="95">
        <f t="shared" si="19"/>
        <v>0</v>
      </c>
    </row>
    <row r="15" spans="2:34" x14ac:dyDescent="0.25">
      <c r="B15" s="100" t="s">
        <v>2183</v>
      </c>
      <c r="C15" s="96">
        <f>COUNTIF('Base de Dados'!$CW$2:$CY$484,B15)</f>
        <v>0</v>
      </c>
      <c r="D15" s="97">
        <f t="shared" si="0"/>
        <v>0</v>
      </c>
      <c r="E15" s="96">
        <f>COUNTIF('Base de Dados'!$CZ$2:$DB$484,B15)</f>
        <v>0</v>
      </c>
      <c r="F15" s="97">
        <f t="shared" si="1"/>
        <v>0</v>
      </c>
      <c r="G15" s="119">
        <f t="shared" si="2"/>
        <v>0</v>
      </c>
      <c r="H15" s="97">
        <f t="shared" si="3"/>
        <v>0</v>
      </c>
      <c r="I15" s="96">
        <f>COUNTIF('Base de Dados'!$DT$2:$DV$484,B15)</f>
        <v>1</v>
      </c>
      <c r="J15" s="97">
        <f t="shared" si="4"/>
        <v>3.875968992248062E-3</v>
      </c>
      <c r="K15" s="96">
        <f>COUNTIF('Base de Dados'!$DW$2:$DY$484,B15)</f>
        <v>0</v>
      </c>
      <c r="L15" s="97">
        <f t="shared" si="5"/>
        <v>0</v>
      </c>
      <c r="M15" s="119">
        <f t="shared" si="6"/>
        <v>1</v>
      </c>
      <c r="N15" s="97">
        <f t="shared" si="7"/>
        <v>3.875968992248062E-3</v>
      </c>
      <c r="O15" s="96">
        <f>COUNTIF('Base de Dados'!$GT$2:$GV$484,B15)</f>
        <v>1</v>
      </c>
      <c r="P15" s="97">
        <f t="shared" si="8"/>
        <v>3.3222591362126247E-3</v>
      </c>
      <c r="Q15" s="96">
        <f>COUNTIF('Base de Dados'!$GW$2:$GY$484,B15)</f>
        <v>0</v>
      </c>
      <c r="R15" s="97">
        <f t="shared" si="9"/>
        <v>0</v>
      </c>
      <c r="S15" s="119">
        <f t="shared" si="10"/>
        <v>1</v>
      </c>
      <c r="T15" s="97">
        <f t="shared" si="11"/>
        <v>3.3222591362126247E-3</v>
      </c>
      <c r="V15" s="100" t="s">
        <v>189</v>
      </c>
      <c r="W15" s="96">
        <f>COUNTIF('Base de Dados'!$EF$2:$EF$484,V15)+COUNTIF('Base de Dados'!$EM$2:$EM$484,V15)</f>
        <v>11</v>
      </c>
      <c r="X15" s="97">
        <f t="shared" si="12"/>
        <v>4.5081967213114756E-2</v>
      </c>
      <c r="Y15" s="96">
        <f>COUNTIF('Base de Dados'!$EG$2:$EG$484,V15)+COUNTIF('Base de Dados'!$EN$2:$EN$484,V15)</f>
        <v>4</v>
      </c>
      <c r="Z15" s="97">
        <f t="shared" si="13"/>
        <v>1.6393442622950821E-2</v>
      </c>
      <c r="AA15" s="119">
        <f t="shared" si="14"/>
        <v>15</v>
      </c>
      <c r="AB15" s="97">
        <f t="shared" si="15"/>
        <v>6.1475409836065573E-2</v>
      </c>
      <c r="AC15" s="96">
        <f>COUNTIF('Base de Dados'!$HG$2:$HG$484,V15)+COUNTIF('Base de Dados'!$HO$2:$HO$484,V15)</f>
        <v>36</v>
      </c>
      <c r="AD15" s="97">
        <f t="shared" si="16"/>
        <v>0.1157556270096463</v>
      </c>
      <c r="AE15" s="96">
        <f>COUNTIF('Base de Dados'!$HH$2:$HH$484,V15)+COUNTIF('Base de Dados'!$HP$2:$HP$484,V15)</f>
        <v>20</v>
      </c>
      <c r="AF15" s="97">
        <f t="shared" si="17"/>
        <v>6.4308681672025719E-2</v>
      </c>
      <c r="AG15" s="119">
        <f t="shared" si="18"/>
        <v>56</v>
      </c>
      <c r="AH15" s="97">
        <f t="shared" si="19"/>
        <v>0.18006430868167203</v>
      </c>
    </row>
    <row r="16" spans="2:34" x14ac:dyDescent="0.25">
      <c r="B16" s="43" t="s">
        <v>189</v>
      </c>
      <c r="C16" s="89">
        <f>COUNTIF('Base de Dados'!$CW$2:$CY$484,B16)</f>
        <v>22</v>
      </c>
      <c r="D16" s="95">
        <f t="shared" si="0"/>
        <v>7.2131147540983612E-2</v>
      </c>
      <c r="E16" s="89">
        <f>COUNTIF('Base de Dados'!$CZ$2:$DB$484,B16)</f>
        <v>17</v>
      </c>
      <c r="F16" s="95">
        <f t="shared" si="1"/>
        <v>5.5737704918032788E-2</v>
      </c>
      <c r="G16" s="118">
        <f t="shared" si="2"/>
        <v>39</v>
      </c>
      <c r="H16" s="95">
        <f t="shared" si="3"/>
        <v>0.12786885245901639</v>
      </c>
      <c r="I16" s="89">
        <f>COUNTIF('Base de Dados'!$DT$2:$DV$484,B16)</f>
        <v>5</v>
      </c>
      <c r="J16" s="95">
        <f t="shared" si="4"/>
        <v>1.937984496124031E-2</v>
      </c>
      <c r="K16" s="89">
        <f>COUNTIF('Base de Dados'!$DW$2:$DY$484,B16)</f>
        <v>4</v>
      </c>
      <c r="L16" s="95">
        <f t="shared" si="5"/>
        <v>1.5503875968992248E-2</v>
      </c>
      <c r="M16" s="118">
        <f t="shared" si="6"/>
        <v>9</v>
      </c>
      <c r="N16" s="95">
        <f t="shared" si="7"/>
        <v>3.4883720930232558E-2</v>
      </c>
      <c r="O16" s="89">
        <f>COUNTIF('Base de Dados'!$GT$2:$GV$484,B16)</f>
        <v>20</v>
      </c>
      <c r="P16" s="95">
        <f t="shared" si="8"/>
        <v>6.6445182724252497E-2</v>
      </c>
      <c r="Q16" s="89">
        <f>COUNTIF('Base de Dados'!$GW$2:$GY$484,B16)</f>
        <v>15</v>
      </c>
      <c r="R16" s="95">
        <f t="shared" si="9"/>
        <v>4.9833887043189369E-2</v>
      </c>
      <c r="S16" s="118">
        <f t="shared" si="10"/>
        <v>35</v>
      </c>
      <c r="T16" s="95">
        <f t="shared" si="11"/>
        <v>0.11627906976744186</v>
      </c>
      <c r="V16" s="43" t="s">
        <v>190</v>
      </c>
      <c r="W16" s="89">
        <f>COUNTIF('Base de Dados'!$EF$2:$EF$484,V16)+COUNTIF('Base de Dados'!$EM$2:$EM$484,V16)</f>
        <v>6</v>
      </c>
      <c r="X16" s="95">
        <f t="shared" si="12"/>
        <v>2.4590163934426229E-2</v>
      </c>
      <c r="Y16" s="89">
        <f>COUNTIF('Base de Dados'!$EG$2:$EG$484,V16)+COUNTIF('Base de Dados'!$EN$2:$EN$484,V16)</f>
        <v>6</v>
      </c>
      <c r="Z16" s="95">
        <f t="shared" si="13"/>
        <v>2.4590163934426229E-2</v>
      </c>
      <c r="AA16" s="118">
        <f t="shared" si="14"/>
        <v>12</v>
      </c>
      <c r="AB16" s="95">
        <f t="shared" si="15"/>
        <v>4.9180327868852458E-2</v>
      </c>
      <c r="AC16" s="89">
        <f>COUNTIF('Base de Dados'!$HG$2:$HG$484,V16)+COUNTIF('Base de Dados'!$HO$2:$HO$484,V16)</f>
        <v>8</v>
      </c>
      <c r="AD16" s="95">
        <f t="shared" si="16"/>
        <v>2.5723472668810289E-2</v>
      </c>
      <c r="AE16" s="89">
        <f>COUNTIF('Base de Dados'!$HH$2:$HH$484,V16)+COUNTIF('Base de Dados'!$HP$2:$HP$484,V16)</f>
        <v>8</v>
      </c>
      <c r="AF16" s="95">
        <f t="shared" si="17"/>
        <v>2.5723472668810289E-2</v>
      </c>
      <c r="AG16" s="118">
        <f t="shared" si="18"/>
        <v>16</v>
      </c>
      <c r="AH16" s="95">
        <f t="shared" si="19"/>
        <v>5.1446945337620578E-2</v>
      </c>
    </row>
    <row r="17" spans="2:34" x14ac:dyDescent="0.25">
      <c r="B17" s="100" t="s">
        <v>405</v>
      </c>
      <c r="C17" s="96">
        <f>COUNTIF('Base de Dados'!$CW$2:$CY$484,B17)</f>
        <v>2</v>
      </c>
      <c r="D17" s="97">
        <f t="shared" si="0"/>
        <v>6.5573770491803279E-3</v>
      </c>
      <c r="E17" s="96">
        <f>COUNTIF('Base de Dados'!$CZ$2:$DB$484,B17)</f>
        <v>0</v>
      </c>
      <c r="F17" s="97">
        <f t="shared" si="1"/>
        <v>0</v>
      </c>
      <c r="G17" s="119">
        <f t="shared" si="2"/>
        <v>2</v>
      </c>
      <c r="H17" s="97">
        <f t="shared" si="3"/>
        <v>6.5573770491803279E-3</v>
      </c>
      <c r="I17" s="96">
        <f>COUNTIF('Base de Dados'!$DT$2:$DV$484,B17)</f>
        <v>2</v>
      </c>
      <c r="J17" s="97">
        <f t="shared" si="4"/>
        <v>7.7519379844961239E-3</v>
      </c>
      <c r="K17" s="96">
        <f>COUNTIF('Base de Dados'!$DW$2:$DY$484,B17)</f>
        <v>0</v>
      </c>
      <c r="L17" s="97">
        <f t="shared" si="5"/>
        <v>0</v>
      </c>
      <c r="M17" s="119">
        <f t="shared" si="6"/>
        <v>2</v>
      </c>
      <c r="N17" s="97">
        <f t="shared" si="7"/>
        <v>7.7519379844961239E-3</v>
      </c>
      <c r="O17" s="96">
        <f>COUNTIF('Base de Dados'!$GT$2:$GV$484,B17)</f>
        <v>1</v>
      </c>
      <c r="P17" s="97">
        <f t="shared" si="8"/>
        <v>3.3222591362126247E-3</v>
      </c>
      <c r="Q17" s="96">
        <f>COUNTIF('Base de Dados'!$GW$2:$GY$484,B17)</f>
        <v>1</v>
      </c>
      <c r="R17" s="97">
        <f t="shared" si="9"/>
        <v>3.3222591362126247E-3</v>
      </c>
      <c r="S17" s="119">
        <f t="shared" si="10"/>
        <v>2</v>
      </c>
      <c r="T17" s="97">
        <f t="shared" si="11"/>
        <v>6.6445182724252493E-3</v>
      </c>
      <c r="V17" s="100" t="s">
        <v>406</v>
      </c>
      <c r="W17" s="96">
        <f>COUNTIF('Base de Dados'!$EF$2:$EF$484,V17)+COUNTIF('Base de Dados'!$EM$2:$EM$484,V17)</f>
        <v>1</v>
      </c>
      <c r="X17" s="97">
        <f t="shared" si="12"/>
        <v>4.0983606557377051E-3</v>
      </c>
      <c r="Y17" s="96">
        <f>COUNTIF('Base de Dados'!$EG$2:$EG$484,V17)+COUNTIF('Base de Dados'!$EN$2:$EN$484,V17)</f>
        <v>0</v>
      </c>
      <c r="Z17" s="97">
        <f t="shared" si="13"/>
        <v>0</v>
      </c>
      <c r="AA17" s="119">
        <f t="shared" si="14"/>
        <v>1</v>
      </c>
      <c r="AB17" s="97">
        <f t="shared" si="15"/>
        <v>4.0983606557377051E-3</v>
      </c>
      <c r="AC17" s="96">
        <f>COUNTIF('Base de Dados'!$HG$2:$HG$484,V17)+COUNTIF('Base de Dados'!$HO$2:$HO$484,V17)</f>
        <v>1</v>
      </c>
      <c r="AD17" s="97">
        <f t="shared" si="16"/>
        <v>3.2154340836012861E-3</v>
      </c>
      <c r="AE17" s="96">
        <f>COUNTIF('Base de Dados'!$HH$2:$HH$484,V17)+COUNTIF('Base de Dados'!$HP$2:$HP$484,V17)</f>
        <v>0</v>
      </c>
      <c r="AF17" s="97">
        <f t="shared" si="17"/>
        <v>0</v>
      </c>
      <c r="AG17" s="119">
        <f t="shared" si="18"/>
        <v>1</v>
      </c>
      <c r="AH17" s="97">
        <f t="shared" si="19"/>
        <v>3.2154340836012861E-3</v>
      </c>
    </row>
    <row r="18" spans="2:34" x14ac:dyDescent="0.25">
      <c r="B18" s="43" t="s">
        <v>896</v>
      </c>
      <c r="C18" s="89">
        <f>COUNTIF('Base de Dados'!$CW$2:$CY$484,B18)</f>
        <v>0</v>
      </c>
      <c r="D18" s="95">
        <f t="shared" si="0"/>
        <v>0</v>
      </c>
      <c r="E18" s="89">
        <f>COUNTIF('Base de Dados'!$CZ$2:$DB$484,B18)</f>
        <v>0</v>
      </c>
      <c r="F18" s="95">
        <f t="shared" si="1"/>
        <v>0</v>
      </c>
      <c r="G18" s="118">
        <f t="shared" si="2"/>
        <v>0</v>
      </c>
      <c r="H18" s="95">
        <f t="shared" si="3"/>
        <v>0</v>
      </c>
      <c r="I18" s="89">
        <f>COUNTIF('Base de Dados'!$DT$2:$DV$484,B18)</f>
        <v>0</v>
      </c>
      <c r="J18" s="95">
        <f t="shared" si="4"/>
        <v>0</v>
      </c>
      <c r="K18" s="89">
        <f>COUNTIF('Base de Dados'!$DW$2:$DY$484,B18)</f>
        <v>0</v>
      </c>
      <c r="L18" s="95">
        <f t="shared" si="5"/>
        <v>0</v>
      </c>
      <c r="M18" s="118">
        <f t="shared" si="6"/>
        <v>0</v>
      </c>
      <c r="N18" s="95">
        <f t="shared" si="7"/>
        <v>0</v>
      </c>
      <c r="O18" s="89">
        <f>COUNTIF('Base de Dados'!$GT$2:$GV$484,B18)</f>
        <v>0</v>
      </c>
      <c r="P18" s="95">
        <f t="shared" si="8"/>
        <v>0</v>
      </c>
      <c r="Q18" s="89">
        <f>COUNTIF('Base de Dados'!$GW$2:$GY$484,B18)</f>
        <v>0</v>
      </c>
      <c r="R18" s="95">
        <f t="shared" si="9"/>
        <v>0</v>
      </c>
      <c r="S18" s="118">
        <f t="shared" si="10"/>
        <v>0</v>
      </c>
      <c r="T18" s="95">
        <f t="shared" si="11"/>
        <v>0</v>
      </c>
      <c r="V18" s="43" t="s">
        <v>896</v>
      </c>
      <c r="W18" s="89">
        <f>COUNTIF('Base de Dados'!$EF$2:$EF$484,V18)+COUNTIF('Base de Dados'!$EM$2:$EM$484,V18)</f>
        <v>0</v>
      </c>
      <c r="X18" s="95">
        <f t="shared" si="12"/>
        <v>0</v>
      </c>
      <c r="Y18" s="89">
        <f>COUNTIF('Base de Dados'!$EG$2:$EG$484,V18)+COUNTIF('Base de Dados'!$EN$2:$EN$484,V18)</f>
        <v>0</v>
      </c>
      <c r="Z18" s="95">
        <f t="shared" si="13"/>
        <v>0</v>
      </c>
      <c r="AA18" s="118">
        <f t="shared" si="14"/>
        <v>0</v>
      </c>
      <c r="AB18" s="95">
        <f t="shared" si="15"/>
        <v>0</v>
      </c>
      <c r="AC18" s="89">
        <f>COUNTIF('Base de Dados'!$HG$2:$HG$484,V18)+COUNTIF('Base de Dados'!$HO$2:$HO$484,V18)</f>
        <v>0</v>
      </c>
      <c r="AD18" s="95">
        <f t="shared" si="16"/>
        <v>0</v>
      </c>
      <c r="AE18" s="89">
        <f>COUNTIF('Base de Dados'!$HH$2:$HH$484,V18)+COUNTIF('Base de Dados'!$HP$2:$HP$484,V18)</f>
        <v>0</v>
      </c>
      <c r="AF18" s="95">
        <f t="shared" si="17"/>
        <v>0</v>
      </c>
      <c r="AG18" s="118">
        <f t="shared" si="18"/>
        <v>0</v>
      </c>
      <c r="AH18" s="95">
        <f t="shared" si="19"/>
        <v>0</v>
      </c>
    </row>
    <row r="19" spans="2:34" x14ac:dyDescent="0.25">
      <c r="B19" s="100" t="s">
        <v>897</v>
      </c>
      <c r="C19" s="96">
        <f>COUNTIF('Base de Dados'!$CW$2:$CY$484,B19)</f>
        <v>3</v>
      </c>
      <c r="D19" s="97">
        <f t="shared" si="0"/>
        <v>9.8360655737704927E-3</v>
      </c>
      <c r="E19" s="96">
        <f>COUNTIF('Base de Dados'!$CZ$2:$DB$484,B19)</f>
        <v>2</v>
      </c>
      <c r="F19" s="97">
        <f t="shared" si="1"/>
        <v>6.5573770491803279E-3</v>
      </c>
      <c r="G19" s="119">
        <f t="shared" si="2"/>
        <v>5</v>
      </c>
      <c r="H19" s="97">
        <f t="shared" si="3"/>
        <v>1.6393442622950821E-2</v>
      </c>
      <c r="I19" s="96">
        <f>COUNTIF('Base de Dados'!$DT$2:$DV$484,B19)</f>
        <v>1</v>
      </c>
      <c r="J19" s="97">
        <f t="shared" si="4"/>
        <v>3.875968992248062E-3</v>
      </c>
      <c r="K19" s="96">
        <f>COUNTIF('Base de Dados'!$DW$2:$DY$484,B19)</f>
        <v>0</v>
      </c>
      <c r="L19" s="97">
        <f t="shared" si="5"/>
        <v>0</v>
      </c>
      <c r="M19" s="119">
        <f t="shared" si="6"/>
        <v>1</v>
      </c>
      <c r="N19" s="97">
        <f t="shared" si="7"/>
        <v>3.875968992248062E-3</v>
      </c>
      <c r="O19" s="96">
        <f>COUNTIF('Base de Dados'!$GT$2:$GV$484,B19)</f>
        <v>1</v>
      </c>
      <c r="P19" s="97">
        <f t="shared" si="8"/>
        <v>3.3222591362126247E-3</v>
      </c>
      <c r="Q19" s="96">
        <f>COUNTIF('Base de Dados'!$GW$2:$GY$484,B19)</f>
        <v>0</v>
      </c>
      <c r="R19" s="97">
        <f t="shared" si="9"/>
        <v>0</v>
      </c>
      <c r="S19" s="119">
        <f t="shared" si="10"/>
        <v>1</v>
      </c>
      <c r="T19" s="97">
        <f t="shared" si="11"/>
        <v>3.3222591362126247E-3</v>
      </c>
      <c r="V19" s="100" t="s">
        <v>899</v>
      </c>
      <c r="W19" s="96">
        <f>COUNTIF('Base de Dados'!$EF$2:$EF$484,V19)+COUNTIF('Base de Dados'!$EM$2:$EM$484,V19)</f>
        <v>0</v>
      </c>
      <c r="X19" s="97">
        <f t="shared" si="12"/>
        <v>0</v>
      </c>
      <c r="Y19" s="96">
        <f>COUNTIF('Base de Dados'!$EG$2:$EG$484,V19)+COUNTIF('Base de Dados'!$EN$2:$EN$484,V19)</f>
        <v>1</v>
      </c>
      <c r="Z19" s="97">
        <f t="shared" si="13"/>
        <v>4.0983606557377051E-3</v>
      </c>
      <c r="AA19" s="119">
        <f t="shared" si="14"/>
        <v>1</v>
      </c>
      <c r="AB19" s="97">
        <f t="shared" si="15"/>
        <v>4.0983606557377051E-3</v>
      </c>
      <c r="AC19" s="96">
        <f>COUNTIF('Base de Dados'!$HG$2:$HG$484,V19)+COUNTIF('Base de Dados'!$HO$2:$HO$484,V19)</f>
        <v>0</v>
      </c>
      <c r="AD19" s="97">
        <f t="shared" si="16"/>
        <v>0</v>
      </c>
      <c r="AE19" s="96">
        <f>COUNTIF('Base de Dados'!$HH$2:$HH$484,V19)+COUNTIF('Base de Dados'!$HP$2:$HP$484,V19)</f>
        <v>1</v>
      </c>
      <c r="AF19" s="97">
        <f t="shared" si="17"/>
        <v>3.2154340836012861E-3</v>
      </c>
      <c r="AG19" s="119">
        <f t="shared" si="18"/>
        <v>1</v>
      </c>
      <c r="AH19" s="97">
        <f t="shared" si="19"/>
        <v>3.2154340836012861E-3</v>
      </c>
    </row>
    <row r="20" spans="2:34" x14ac:dyDescent="0.25">
      <c r="B20" s="43" t="s">
        <v>898</v>
      </c>
      <c r="C20" s="89">
        <f>COUNTIF('Base de Dados'!$CW$2:$CY$484,B20)</f>
        <v>0</v>
      </c>
      <c r="D20" s="95">
        <f t="shared" si="0"/>
        <v>0</v>
      </c>
      <c r="E20" s="89">
        <f>COUNTIF('Base de Dados'!$CZ$2:$DB$484,B20)</f>
        <v>0</v>
      </c>
      <c r="F20" s="95">
        <f t="shared" si="1"/>
        <v>0</v>
      </c>
      <c r="G20" s="118">
        <f t="shared" si="2"/>
        <v>0</v>
      </c>
      <c r="H20" s="95">
        <f t="shared" si="3"/>
        <v>0</v>
      </c>
      <c r="I20" s="89">
        <f>COUNTIF('Base de Dados'!$DT$2:$DV$484,B20)</f>
        <v>0</v>
      </c>
      <c r="J20" s="95">
        <f t="shared" si="4"/>
        <v>0</v>
      </c>
      <c r="K20" s="89">
        <f>COUNTIF('Base de Dados'!$DW$2:$DY$484,B20)</f>
        <v>0</v>
      </c>
      <c r="L20" s="95">
        <f t="shared" si="5"/>
        <v>0</v>
      </c>
      <c r="M20" s="118">
        <f t="shared" si="6"/>
        <v>0</v>
      </c>
      <c r="N20" s="95">
        <f t="shared" si="7"/>
        <v>0</v>
      </c>
      <c r="O20" s="89">
        <f>COUNTIF('Base de Dados'!$GT$2:$GV$484,B20)</f>
        <v>0</v>
      </c>
      <c r="P20" s="95">
        <f t="shared" si="8"/>
        <v>0</v>
      </c>
      <c r="Q20" s="89">
        <f>COUNTIF('Base de Dados'!$GW$2:$GY$484,B20)</f>
        <v>0</v>
      </c>
      <c r="R20" s="95">
        <f t="shared" si="9"/>
        <v>0</v>
      </c>
      <c r="S20" s="118">
        <f t="shared" si="10"/>
        <v>0</v>
      </c>
      <c r="T20" s="95">
        <f t="shared" si="11"/>
        <v>0</v>
      </c>
      <c r="V20" s="43" t="s">
        <v>1324</v>
      </c>
      <c r="W20" s="89">
        <f>COUNTIF('Base de Dados'!$EF$2:$EF$484,V20)+COUNTIF('Base de Dados'!$EM$2:$EM$484,V20)</f>
        <v>0</v>
      </c>
      <c r="X20" s="95">
        <f t="shared" si="12"/>
        <v>0</v>
      </c>
      <c r="Y20" s="89">
        <f>COUNTIF('Base de Dados'!$EG$2:$EG$484,V20)+COUNTIF('Base de Dados'!$EN$2:$EN$484,V20)</f>
        <v>0</v>
      </c>
      <c r="Z20" s="95">
        <f t="shared" si="13"/>
        <v>0</v>
      </c>
      <c r="AA20" s="118">
        <f t="shared" si="14"/>
        <v>0</v>
      </c>
      <c r="AB20" s="95">
        <f t="shared" si="15"/>
        <v>0</v>
      </c>
      <c r="AC20" s="89">
        <f>COUNTIF('Base de Dados'!$HG$2:$HG$484,V20)+COUNTIF('Base de Dados'!$HO$2:$HO$484,V20)</f>
        <v>0</v>
      </c>
      <c r="AD20" s="95">
        <f t="shared" si="16"/>
        <v>0</v>
      </c>
      <c r="AE20" s="89">
        <f>COUNTIF('Base de Dados'!$HH$2:$HH$484,V20)+COUNTIF('Base de Dados'!$HP$2:$HP$484,V20)</f>
        <v>0</v>
      </c>
      <c r="AF20" s="95">
        <f t="shared" si="17"/>
        <v>0</v>
      </c>
      <c r="AG20" s="118">
        <f t="shared" si="18"/>
        <v>0</v>
      </c>
      <c r="AH20" s="95">
        <f t="shared" si="19"/>
        <v>0</v>
      </c>
    </row>
    <row r="21" spans="2:34" x14ac:dyDescent="0.25">
      <c r="B21" s="100" t="s">
        <v>1324</v>
      </c>
      <c r="C21" s="96">
        <f>COUNTIF('Base de Dados'!$CW$2:$CY$484,B21)</f>
        <v>0</v>
      </c>
      <c r="D21" s="97">
        <f t="shared" si="0"/>
        <v>0</v>
      </c>
      <c r="E21" s="96">
        <f>COUNTIF('Base de Dados'!$CZ$2:$DB$484,B21)</f>
        <v>2</v>
      </c>
      <c r="F21" s="97">
        <f t="shared" si="1"/>
        <v>6.5573770491803279E-3</v>
      </c>
      <c r="G21" s="119">
        <f t="shared" si="2"/>
        <v>2</v>
      </c>
      <c r="H21" s="97">
        <f t="shared" si="3"/>
        <v>6.5573770491803279E-3</v>
      </c>
      <c r="I21" s="96">
        <f>COUNTIF('Base de Dados'!$DT$2:$DV$484,B21)</f>
        <v>0</v>
      </c>
      <c r="J21" s="97">
        <f t="shared" si="4"/>
        <v>0</v>
      </c>
      <c r="K21" s="96">
        <f>COUNTIF('Base de Dados'!$DW$2:$DY$484,B21)</f>
        <v>1</v>
      </c>
      <c r="L21" s="97">
        <f t="shared" si="5"/>
        <v>3.875968992248062E-3</v>
      </c>
      <c r="M21" s="119">
        <f t="shared" si="6"/>
        <v>1</v>
      </c>
      <c r="N21" s="97">
        <f t="shared" si="7"/>
        <v>3.875968992248062E-3</v>
      </c>
      <c r="O21" s="96">
        <f>COUNTIF('Base de Dados'!$GT$2:$GV$484,B21)</f>
        <v>0</v>
      </c>
      <c r="P21" s="97">
        <f t="shared" si="8"/>
        <v>0</v>
      </c>
      <c r="Q21" s="96">
        <f>COUNTIF('Base de Dados'!$GW$2:$GY$484,B21)</f>
        <v>2</v>
      </c>
      <c r="R21" s="97">
        <f t="shared" si="9"/>
        <v>6.6445182724252493E-3</v>
      </c>
      <c r="S21" s="119">
        <f t="shared" si="10"/>
        <v>2</v>
      </c>
      <c r="T21" s="97">
        <f t="shared" si="11"/>
        <v>6.6445182724252493E-3</v>
      </c>
      <c r="V21" s="100" t="s">
        <v>2077</v>
      </c>
      <c r="W21" s="96">
        <f>COUNTIF('Base de Dados'!$EF$2:$EF$484,V21)+COUNTIF('Base de Dados'!$EM$2:$EM$484,V21)</f>
        <v>1</v>
      </c>
      <c r="X21" s="97">
        <f t="shared" si="12"/>
        <v>4.0983606557377051E-3</v>
      </c>
      <c r="Y21" s="96">
        <f>COUNTIF('Base de Dados'!$EG$2:$EG$484,V21)+COUNTIF('Base de Dados'!$EN$2:$EN$484,V21)</f>
        <v>0</v>
      </c>
      <c r="Z21" s="97">
        <f t="shared" si="13"/>
        <v>0</v>
      </c>
      <c r="AA21" s="119">
        <f t="shared" si="14"/>
        <v>1</v>
      </c>
      <c r="AB21" s="97">
        <f t="shared" si="15"/>
        <v>4.0983606557377051E-3</v>
      </c>
      <c r="AC21" s="96">
        <f>COUNTIF('Base de Dados'!$HG$2:$HG$484,V21)+COUNTIF('Base de Dados'!$HO$2:$HO$484,V21)</f>
        <v>2</v>
      </c>
      <c r="AD21" s="97">
        <f t="shared" si="16"/>
        <v>6.4308681672025723E-3</v>
      </c>
      <c r="AE21" s="96">
        <f>COUNTIF('Base de Dados'!$HH$2:$HH$484,V21)+COUNTIF('Base de Dados'!$HP$2:$HP$484,V21)</f>
        <v>0</v>
      </c>
      <c r="AF21" s="97">
        <f t="shared" si="17"/>
        <v>0</v>
      </c>
      <c r="AG21" s="119">
        <f t="shared" si="18"/>
        <v>2</v>
      </c>
      <c r="AH21" s="97">
        <f t="shared" si="19"/>
        <v>6.4308681672025723E-3</v>
      </c>
    </row>
    <row r="22" spans="2:34" x14ac:dyDescent="0.25">
      <c r="B22" s="43" t="s">
        <v>1325</v>
      </c>
      <c r="C22" s="89">
        <f>COUNTIF('Base de Dados'!$CW$2:$CY$484,B22)</f>
        <v>1</v>
      </c>
      <c r="D22" s="95">
        <f t="shared" si="0"/>
        <v>3.2786885245901639E-3</v>
      </c>
      <c r="E22" s="89">
        <f>COUNTIF('Base de Dados'!$CZ$2:$DB$484,B22)</f>
        <v>0</v>
      </c>
      <c r="F22" s="95">
        <f t="shared" si="1"/>
        <v>0</v>
      </c>
      <c r="G22" s="118">
        <f t="shared" si="2"/>
        <v>1</v>
      </c>
      <c r="H22" s="95">
        <f t="shared" si="3"/>
        <v>3.2786885245901639E-3</v>
      </c>
      <c r="I22" s="89">
        <f>COUNTIF('Base de Dados'!$DT$2:$DV$484,B22)</f>
        <v>0</v>
      </c>
      <c r="J22" s="95">
        <f t="shared" si="4"/>
        <v>0</v>
      </c>
      <c r="K22" s="89">
        <f>COUNTIF('Base de Dados'!$DW$2:$DY$484,B22)</f>
        <v>0</v>
      </c>
      <c r="L22" s="95">
        <f t="shared" si="5"/>
        <v>0</v>
      </c>
      <c r="M22" s="118">
        <f t="shared" si="6"/>
        <v>0</v>
      </c>
      <c r="N22" s="95">
        <f t="shared" si="7"/>
        <v>0</v>
      </c>
      <c r="O22" s="89">
        <f>COUNTIF('Base de Dados'!$GT$2:$GV$484,B22)</f>
        <v>1</v>
      </c>
      <c r="P22" s="95">
        <f t="shared" si="8"/>
        <v>3.3222591362126247E-3</v>
      </c>
      <c r="Q22" s="89">
        <f>COUNTIF('Base de Dados'!$GW$2:$GY$484,B22)</f>
        <v>0</v>
      </c>
      <c r="R22" s="95">
        <f t="shared" si="9"/>
        <v>0</v>
      </c>
      <c r="S22" s="118">
        <f t="shared" si="10"/>
        <v>1</v>
      </c>
      <c r="T22" s="95">
        <f t="shared" si="11"/>
        <v>3.3222591362126247E-3</v>
      </c>
      <c r="V22" s="43" t="s">
        <v>1536</v>
      </c>
      <c r="W22" s="89">
        <f>COUNTIF('Base de Dados'!$EF$2:$EF$484,V22)+COUNTIF('Base de Dados'!$EM$2:$EM$484,V22)</f>
        <v>0</v>
      </c>
      <c r="X22" s="95">
        <f t="shared" si="12"/>
        <v>0</v>
      </c>
      <c r="Y22" s="89">
        <f>COUNTIF('Base de Dados'!$EG$2:$EG$484,V22)+COUNTIF('Base de Dados'!$EN$2:$EN$484,V22)</f>
        <v>1</v>
      </c>
      <c r="Z22" s="95">
        <f t="shared" si="13"/>
        <v>4.0983606557377051E-3</v>
      </c>
      <c r="AA22" s="118">
        <f t="shared" si="14"/>
        <v>1</v>
      </c>
      <c r="AB22" s="95">
        <f t="shared" si="15"/>
        <v>4.0983606557377051E-3</v>
      </c>
      <c r="AC22" s="89">
        <f>COUNTIF('Base de Dados'!$HG$2:$HG$484,V22)+COUNTIF('Base de Dados'!$HO$2:$HO$484,V22)</f>
        <v>0</v>
      </c>
      <c r="AD22" s="95">
        <f t="shared" si="16"/>
        <v>0</v>
      </c>
      <c r="AE22" s="89">
        <f>COUNTIF('Base de Dados'!$HH$2:$HH$484,V22)+COUNTIF('Base de Dados'!$HP$2:$HP$484,V22)</f>
        <v>1</v>
      </c>
      <c r="AF22" s="95">
        <f t="shared" si="17"/>
        <v>3.2154340836012861E-3</v>
      </c>
      <c r="AG22" s="118">
        <f t="shared" si="18"/>
        <v>1</v>
      </c>
      <c r="AH22" s="95">
        <f t="shared" si="19"/>
        <v>3.2154340836012861E-3</v>
      </c>
    </row>
    <row r="23" spans="2:34" x14ac:dyDescent="0.25">
      <c r="B23" s="100" t="s">
        <v>1326</v>
      </c>
      <c r="C23" s="96">
        <f>COUNTIF('Base de Dados'!$CW$2:$CY$484,B23)</f>
        <v>3</v>
      </c>
      <c r="D23" s="97">
        <f t="shared" si="0"/>
        <v>9.8360655737704927E-3</v>
      </c>
      <c r="E23" s="96">
        <f>COUNTIF('Base de Dados'!$CZ$2:$DB$484,B23)</f>
        <v>2</v>
      </c>
      <c r="F23" s="97">
        <f t="shared" si="1"/>
        <v>6.5573770491803279E-3</v>
      </c>
      <c r="G23" s="119">
        <f t="shared" si="2"/>
        <v>5</v>
      </c>
      <c r="H23" s="97">
        <f t="shared" si="3"/>
        <v>1.6393442622950821E-2</v>
      </c>
      <c r="I23" s="96">
        <f>COUNTIF('Base de Dados'!$DT$2:$DV$484,B23)</f>
        <v>2</v>
      </c>
      <c r="J23" s="97">
        <f t="shared" si="4"/>
        <v>7.7519379844961239E-3</v>
      </c>
      <c r="K23" s="96">
        <f>COUNTIF('Base de Dados'!$DW$2:$DY$484,B23)</f>
        <v>2</v>
      </c>
      <c r="L23" s="97">
        <f t="shared" si="5"/>
        <v>7.7519379844961239E-3</v>
      </c>
      <c r="M23" s="119">
        <f t="shared" si="6"/>
        <v>4</v>
      </c>
      <c r="N23" s="97">
        <f t="shared" si="7"/>
        <v>1.5503875968992248E-2</v>
      </c>
      <c r="O23" s="96">
        <f>COUNTIF('Base de Dados'!$GT$2:$GV$484,B23)</f>
        <v>2</v>
      </c>
      <c r="P23" s="97">
        <f t="shared" si="8"/>
        <v>6.6445182724252493E-3</v>
      </c>
      <c r="Q23" s="96">
        <f>COUNTIF('Base de Dados'!$GW$2:$GY$484,B23)</f>
        <v>2</v>
      </c>
      <c r="R23" s="97">
        <f t="shared" si="9"/>
        <v>6.6445182724252493E-3</v>
      </c>
      <c r="S23" s="119">
        <f t="shared" si="10"/>
        <v>4</v>
      </c>
      <c r="T23" s="97">
        <f t="shared" si="11"/>
        <v>1.3289036544850499E-2</v>
      </c>
      <c r="V23" s="100" t="s">
        <v>1902</v>
      </c>
      <c r="W23" s="96">
        <f>COUNTIF('Base de Dados'!$EF$2:$EF$484,V23)+COUNTIF('Base de Dados'!$EM$2:$EM$484,V23)</f>
        <v>1</v>
      </c>
      <c r="X23" s="97">
        <f t="shared" si="12"/>
        <v>4.0983606557377051E-3</v>
      </c>
      <c r="Y23" s="96">
        <f>COUNTIF('Base de Dados'!$EG$2:$EG$484,V23)+COUNTIF('Base de Dados'!$EN$2:$EN$484,V23)</f>
        <v>0</v>
      </c>
      <c r="Z23" s="97">
        <f t="shared" si="13"/>
        <v>0</v>
      </c>
      <c r="AA23" s="119">
        <f t="shared" si="14"/>
        <v>1</v>
      </c>
      <c r="AB23" s="97">
        <f t="shared" si="15"/>
        <v>4.0983606557377051E-3</v>
      </c>
      <c r="AC23" s="96">
        <f>COUNTIF('Base de Dados'!$HG$2:$HG$484,V23)+COUNTIF('Base de Dados'!$HO$2:$HO$484,V23)</f>
        <v>1</v>
      </c>
      <c r="AD23" s="97">
        <f t="shared" si="16"/>
        <v>3.2154340836012861E-3</v>
      </c>
      <c r="AE23" s="96">
        <f>COUNTIF('Base de Dados'!$HH$2:$HH$484,V23)+COUNTIF('Base de Dados'!$HP$2:$HP$484,V23)</f>
        <v>1</v>
      </c>
      <c r="AF23" s="97">
        <f t="shared" si="17"/>
        <v>3.2154340836012861E-3</v>
      </c>
      <c r="AG23" s="119">
        <f t="shared" si="18"/>
        <v>2</v>
      </c>
      <c r="AH23" s="97">
        <f t="shared" si="19"/>
        <v>6.4308681672025723E-3</v>
      </c>
    </row>
    <row r="24" spans="2:34" x14ac:dyDescent="0.25">
      <c r="B24" s="43" t="s">
        <v>1327</v>
      </c>
      <c r="C24" s="89">
        <f>COUNTIF('Base de Dados'!$CW$2:$CY$484,B24)</f>
        <v>0</v>
      </c>
      <c r="D24" s="95">
        <f t="shared" si="0"/>
        <v>0</v>
      </c>
      <c r="E24" s="89">
        <f>COUNTIF('Base de Dados'!$CZ$2:$DB$484,B24)</f>
        <v>0</v>
      </c>
      <c r="F24" s="95">
        <f t="shared" si="1"/>
        <v>0</v>
      </c>
      <c r="G24" s="118">
        <f t="shared" si="2"/>
        <v>0</v>
      </c>
      <c r="H24" s="95">
        <f t="shared" si="3"/>
        <v>0</v>
      </c>
      <c r="I24" s="89">
        <f>COUNTIF('Base de Dados'!$DT$2:$DV$484,B24)</f>
        <v>0</v>
      </c>
      <c r="J24" s="95">
        <f t="shared" si="4"/>
        <v>0</v>
      </c>
      <c r="K24" s="89">
        <f>COUNTIF('Base de Dados'!$DW$2:$DY$484,B24)</f>
        <v>0</v>
      </c>
      <c r="L24" s="95">
        <f t="shared" si="5"/>
        <v>0</v>
      </c>
      <c r="M24" s="118">
        <f t="shared" si="6"/>
        <v>0</v>
      </c>
      <c r="N24" s="95">
        <f t="shared" si="7"/>
        <v>0</v>
      </c>
      <c r="O24" s="89">
        <f>COUNTIF('Base de Dados'!$GT$2:$GV$484,B24)</f>
        <v>0</v>
      </c>
      <c r="P24" s="95">
        <f t="shared" si="8"/>
        <v>0</v>
      </c>
      <c r="Q24" s="89">
        <f>COUNTIF('Base de Dados'!$GW$2:$GY$484,B24)</f>
        <v>0</v>
      </c>
      <c r="R24" s="95">
        <f t="shared" si="9"/>
        <v>0</v>
      </c>
      <c r="S24" s="118">
        <f t="shared" si="10"/>
        <v>0</v>
      </c>
      <c r="T24" s="95">
        <f t="shared" si="11"/>
        <v>0</v>
      </c>
      <c r="V24" s="66" t="s">
        <v>1995</v>
      </c>
      <c r="W24" s="82">
        <f>SUM(W4:W23)</f>
        <v>165</v>
      </c>
      <c r="X24" s="98">
        <f t="shared" ref="X24:AF24" si="20">SUM(X4:X23)</f>
        <v>0.67622950819672112</v>
      </c>
      <c r="Y24" s="180">
        <f>SUM(Y4:Y23)</f>
        <v>79</v>
      </c>
      <c r="Z24" s="98">
        <f t="shared" si="20"/>
        <v>0.32377049180327866</v>
      </c>
      <c r="AA24" s="120">
        <f>SUM(AA4:AA23)</f>
        <v>244</v>
      </c>
      <c r="AB24" s="121">
        <f>SUM(AB4:AB23)</f>
        <v>0.99999999999999978</v>
      </c>
      <c r="AC24" s="180">
        <f t="shared" si="20"/>
        <v>204</v>
      </c>
      <c r="AD24" s="99">
        <f t="shared" si="20"/>
        <v>0.65594855305466226</v>
      </c>
      <c r="AE24" s="180">
        <f t="shared" si="20"/>
        <v>107</v>
      </c>
      <c r="AF24" s="98">
        <f t="shared" si="20"/>
        <v>0.34405144694533774</v>
      </c>
      <c r="AG24" s="120">
        <f>SUM(AG4:AG23)</f>
        <v>311</v>
      </c>
      <c r="AH24" s="121">
        <f>SUM(AH4:AH23)</f>
        <v>1</v>
      </c>
    </row>
    <row r="25" spans="2:34" x14ac:dyDescent="0.25">
      <c r="B25" s="100" t="s">
        <v>1537</v>
      </c>
      <c r="C25" s="96">
        <f>COUNTIF('Base de Dados'!$CW$2:$CY$484,B25)</f>
        <v>1</v>
      </c>
      <c r="D25" s="97">
        <f t="shared" si="0"/>
        <v>3.2786885245901639E-3</v>
      </c>
      <c r="E25" s="96">
        <f>COUNTIF('Base de Dados'!$CZ$2:$DB$484,B25)</f>
        <v>0</v>
      </c>
      <c r="F25" s="97">
        <f t="shared" si="1"/>
        <v>0</v>
      </c>
      <c r="G25" s="119">
        <f t="shared" si="2"/>
        <v>1</v>
      </c>
      <c r="H25" s="97">
        <f t="shared" si="3"/>
        <v>3.2786885245901639E-3</v>
      </c>
      <c r="I25" s="96">
        <f>COUNTIF('Base de Dados'!$DT$2:$DV$484,B25)</f>
        <v>0</v>
      </c>
      <c r="J25" s="97">
        <f t="shared" si="4"/>
        <v>0</v>
      </c>
      <c r="K25" s="96">
        <f>COUNTIF('Base de Dados'!$DW$2:$DY$484,B25)</f>
        <v>0</v>
      </c>
      <c r="L25" s="97">
        <f t="shared" si="5"/>
        <v>0</v>
      </c>
      <c r="M25" s="119">
        <f t="shared" si="6"/>
        <v>0</v>
      </c>
      <c r="N25" s="97">
        <f t="shared" si="7"/>
        <v>0</v>
      </c>
      <c r="O25" s="96">
        <f>COUNTIF('Base de Dados'!$GT$2:$GV$484,B25)</f>
        <v>0</v>
      </c>
      <c r="P25" s="97">
        <f t="shared" si="8"/>
        <v>0</v>
      </c>
      <c r="Q25" s="96">
        <f>COUNTIF('Base de Dados'!$GW$2:$GY$484,B25)</f>
        <v>0</v>
      </c>
      <c r="R25" s="97">
        <f t="shared" si="9"/>
        <v>0</v>
      </c>
      <c r="S25" s="119">
        <f t="shared" si="10"/>
        <v>0</v>
      </c>
      <c r="T25" s="97">
        <f t="shared" si="11"/>
        <v>0</v>
      </c>
      <c r="V25" s="18" t="s">
        <v>2532</v>
      </c>
      <c r="W25" s="18"/>
      <c r="X25" s="18"/>
      <c r="Y25" s="18"/>
      <c r="Z25" s="18"/>
      <c r="AA25" s="18"/>
      <c r="AB25" s="18"/>
      <c r="AC25" s="18"/>
      <c r="AD25" s="18"/>
      <c r="AE25" s="18"/>
      <c r="AF25" s="2"/>
      <c r="AG25" s="18"/>
      <c r="AH25" s="18"/>
    </row>
    <row r="26" spans="2:34" x14ac:dyDescent="0.25">
      <c r="B26" s="43" t="s">
        <v>1538</v>
      </c>
      <c r="C26" s="89">
        <f>COUNTIF('Base de Dados'!$CW$2:$CY$484,B26)</f>
        <v>0</v>
      </c>
      <c r="D26" s="95">
        <f t="shared" si="0"/>
        <v>0</v>
      </c>
      <c r="E26" s="89">
        <f>COUNTIF('Base de Dados'!$CZ$2:$DB$484,B26)</f>
        <v>0</v>
      </c>
      <c r="F26" s="95">
        <f t="shared" si="1"/>
        <v>0</v>
      </c>
      <c r="G26" s="118">
        <f t="shared" si="2"/>
        <v>0</v>
      </c>
      <c r="H26" s="95">
        <f t="shared" si="3"/>
        <v>0</v>
      </c>
      <c r="I26" s="89">
        <f>COUNTIF('Base de Dados'!$DT$2:$DV$484,B26)</f>
        <v>0</v>
      </c>
      <c r="J26" s="95">
        <f t="shared" si="4"/>
        <v>0</v>
      </c>
      <c r="K26" s="89">
        <f>COUNTIF('Base de Dados'!$DW$2:$DY$484,B26)</f>
        <v>0</v>
      </c>
      <c r="L26" s="95">
        <f t="shared" si="5"/>
        <v>0</v>
      </c>
      <c r="M26" s="118">
        <f t="shared" si="6"/>
        <v>0</v>
      </c>
      <c r="N26" s="95">
        <f t="shared" si="7"/>
        <v>0</v>
      </c>
      <c r="O26" s="89">
        <f>COUNTIF('Base de Dados'!$GT$2:$GV$484,B26)</f>
        <v>0</v>
      </c>
      <c r="P26" s="95">
        <f t="shared" si="8"/>
        <v>0</v>
      </c>
      <c r="Q26" s="89">
        <f>COUNTIF('Base de Dados'!$GW$2:$GY$484,B26)</f>
        <v>0</v>
      </c>
      <c r="R26" s="95">
        <f t="shared" si="9"/>
        <v>0</v>
      </c>
      <c r="S26" s="118">
        <f t="shared" si="10"/>
        <v>0</v>
      </c>
      <c r="T26" s="95">
        <f t="shared" si="11"/>
        <v>0</v>
      </c>
      <c r="V26" s="18"/>
      <c r="W26" s="72"/>
      <c r="X26" s="18"/>
      <c r="Y26" s="18"/>
      <c r="Z26" s="18"/>
      <c r="AA26" s="18"/>
      <c r="AB26" s="18"/>
      <c r="AC26" s="18"/>
      <c r="AD26" s="18"/>
      <c r="AE26" s="18"/>
      <c r="AF26" s="2"/>
      <c r="AG26" s="18"/>
      <c r="AH26" s="18"/>
    </row>
    <row r="27" spans="2:34" x14ac:dyDescent="0.25">
      <c r="B27" s="100" t="s">
        <v>1901</v>
      </c>
      <c r="C27" s="96">
        <f>COUNTIF('Base de Dados'!$CW$2:$CY$484,B27)</f>
        <v>0</v>
      </c>
      <c r="D27" s="97">
        <f t="shared" si="0"/>
        <v>0</v>
      </c>
      <c r="E27" s="96">
        <f>COUNTIF('Base de Dados'!$CZ$2:$DB$484,B27)</f>
        <v>0</v>
      </c>
      <c r="F27" s="97">
        <f t="shared" si="1"/>
        <v>0</v>
      </c>
      <c r="G27" s="119">
        <f t="shared" si="2"/>
        <v>0</v>
      </c>
      <c r="H27" s="97">
        <f t="shared" si="3"/>
        <v>0</v>
      </c>
      <c r="I27" s="96">
        <f>COUNTIF('Base de Dados'!$DT$2:$DV$484,B27)</f>
        <v>0</v>
      </c>
      <c r="J27" s="97">
        <f t="shared" si="4"/>
        <v>0</v>
      </c>
      <c r="K27" s="96">
        <f>COUNTIF('Base de Dados'!$DW$2:$DY$484,B27)</f>
        <v>1</v>
      </c>
      <c r="L27" s="97">
        <f t="shared" si="5"/>
        <v>3.875968992248062E-3</v>
      </c>
      <c r="M27" s="119">
        <f t="shared" si="6"/>
        <v>1</v>
      </c>
      <c r="N27" s="97">
        <f t="shared" si="7"/>
        <v>3.875968992248062E-3</v>
      </c>
      <c r="O27" s="96">
        <f>COUNTIF('Base de Dados'!$GT$2:$GV$484,B27)</f>
        <v>0</v>
      </c>
      <c r="P27" s="97">
        <f t="shared" si="8"/>
        <v>0</v>
      </c>
      <c r="Q27" s="96">
        <f>COUNTIF('Base de Dados'!$GW$2:$GY$484,B27)</f>
        <v>1</v>
      </c>
      <c r="R27" s="97">
        <f t="shared" si="9"/>
        <v>3.3222591362126247E-3</v>
      </c>
      <c r="S27" s="119">
        <f t="shared" si="10"/>
        <v>1</v>
      </c>
      <c r="T27" s="97">
        <f t="shared" si="11"/>
        <v>3.3222591362126247E-3</v>
      </c>
      <c r="V27" s="66" t="s">
        <v>2135</v>
      </c>
      <c r="W27" s="217" t="s">
        <v>2113</v>
      </c>
      <c r="X27" s="217"/>
      <c r="Y27" s="217" t="s">
        <v>2114</v>
      </c>
      <c r="Z27" s="217"/>
      <c r="AA27" s="18"/>
      <c r="AB27" s="18"/>
      <c r="AC27" s="18"/>
      <c r="AD27" s="18"/>
      <c r="AE27" s="18"/>
      <c r="AF27" s="2"/>
      <c r="AG27" s="18"/>
      <c r="AH27" s="18"/>
    </row>
    <row r="28" spans="2:34" x14ac:dyDescent="0.25">
      <c r="B28" s="43" t="s">
        <v>1902</v>
      </c>
      <c r="C28" s="89">
        <f>COUNTIF('Base de Dados'!$CW$2:$CY$484,B28)</f>
        <v>0</v>
      </c>
      <c r="D28" s="95">
        <f t="shared" si="0"/>
        <v>0</v>
      </c>
      <c r="E28" s="89">
        <f>COUNTIF('Base de Dados'!$CZ$2:$DB$484,B28)</f>
        <v>0</v>
      </c>
      <c r="F28" s="95">
        <f t="shared" si="1"/>
        <v>0</v>
      </c>
      <c r="G28" s="118">
        <f t="shared" si="2"/>
        <v>0</v>
      </c>
      <c r="H28" s="95">
        <f t="shared" si="3"/>
        <v>0</v>
      </c>
      <c r="I28" s="89">
        <f>COUNTIF('Base de Dados'!$DT$2:$DV$484,B28)</f>
        <v>1</v>
      </c>
      <c r="J28" s="95">
        <f t="shared" si="4"/>
        <v>3.875968992248062E-3</v>
      </c>
      <c r="K28" s="89">
        <f>COUNTIF('Base de Dados'!$DW$2:$DY$484,B28)</f>
        <v>0</v>
      </c>
      <c r="L28" s="95">
        <f t="shared" si="5"/>
        <v>0</v>
      </c>
      <c r="M28" s="118">
        <f t="shared" si="6"/>
        <v>1</v>
      </c>
      <c r="N28" s="95">
        <f t="shared" si="7"/>
        <v>3.875968992248062E-3</v>
      </c>
      <c r="O28" s="89">
        <f>COUNTIF('Base de Dados'!$GT$2:$GV$484,B28)</f>
        <v>1</v>
      </c>
      <c r="P28" s="95">
        <f t="shared" si="8"/>
        <v>3.3222591362126247E-3</v>
      </c>
      <c r="Q28" s="89">
        <f>COUNTIF('Base de Dados'!$GW$2:$GY$484,B28)</f>
        <v>0</v>
      </c>
      <c r="R28" s="95">
        <f t="shared" si="9"/>
        <v>0</v>
      </c>
      <c r="S28" s="118">
        <f t="shared" si="10"/>
        <v>1</v>
      </c>
      <c r="T28" s="95">
        <f t="shared" si="11"/>
        <v>3.3222591362126247E-3</v>
      </c>
      <c r="V28" s="101" t="s">
        <v>2533</v>
      </c>
      <c r="W28" s="101" t="s">
        <v>160</v>
      </c>
      <c r="X28" s="101" t="s">
        <v>161</v>
      </c>
      <c r="Y28" s="101" t="s">
        <v>160</v>
      </c>
      <c r="Z28" s="101" t="s">
        <v>161</v>
      </c>
      <c r="AA28" s="43"/>
      <c r="AB28" s="43"/>
      <c r="AC28" s="18"/>
      <c r="AD28" s="18"/>
      <c r="AE28" s="18"/>
      <c r="AF28" s="2"/>
      <c r="AG28" s="18"/>
      <c r="AH28" s="18"/>
    </row>
    <row r="29" spans="2:34" x14ac:dyDescent="0.25">
      <c r="B29" s="100" t="s">
        <v>1963</v>
      </c>
      <c r="C29" s="96">
        <f>COUNTIF('Base de Dados'!$CW$2:$CY$484,B29)</f>
        <v>2</v>
      </c>
      <c r="D29" s="97">
        <f t="shared" si="0"/>
        <v>6.5573770491803279E-3</v>
      </c>
      <c r="E29" s="96">
        <f>COUNTIF('Base de Dados'!$CZ$2:$DB$484,B29)</f>
        <v>0</v>
      </c>
      <c r="F29" s="97">
        <f t="shared" si="1"/>
        <v>0</v>
      </c>
      <c r="G29" s="119">
        <f t="shared" si="2"/>
        <v>2</v>
      </c>
      <c r="H29" s="97">
        <f t="shared" si="3"/>
        <v>6.5573770491803279E-3</v>
      </c>
      <c r="I29" s="96">
        <f>COUNTIF('Base de Dados'!$DT$2:$DV$484,B29)</f>
        <v>0</v>
      </c>
      <c r="J29" s="97">
        <f t="shared" si="4"/>
        <v>0</v>
      </c>
      <c r="K29" s="96">
        <f>COUNTIF('Base de Dados'!$DW$2:$DY$484,B29)</f>
        <v>0</v>
      </c>
      <c r="L29" s="97">
        <f t="shared" si="5"/>
        <v>0</v>
      </c>
      <c r="M29" s="119">
        <f t="shared" si="6"/>
        <v>0</v>
      </c>
      <c r="N29" s="97">
        <f t="shared" si="7"/>
        <v>0</v>
      </c>
      <c r="O29" s="96">
        <f>COUNTIF('Base de Dados'!$GT$2:$GV$484,B29)</f>
        <v>2</v>
      </c>
      <c r="P29" s="97">
        <f t="shared" si="8"/>
        <v>6.6445182724252493E-3</v>
      </c>
      <c r="Q29" s="96">
        <f>COUNTIF('Base de Dados'!$GW$2:$GY$484,B29)</f>
        <v>0</v>
      </c>
      <c r="R29" s="97">
        <f t="shared" si="9"/>
        <v>0</v>
      </c>
      <c r="S29" s="119">
        <f t="shared" si="10"/>
        <v>2</v>
      </c>
      <c r="T29" s="97">
        <f t="shared" si="11"/>
        <v>6.6445182724252493E-3</v>
      </c>
      <c r="V29" s="43" t="s">
        <v>179</v>
      </c>
      <c r="W29" s="145">
        <f>IF(W4=0,0,W4/AA4)</f>
        <v>0.875</v>
      </c>
      <c r="X29" s="145">
        <f>IF(Y4=0,0,Y4/AA4)</f>
        <v>0.125</v>
      </c>
      <c r="Y29" s="145">
        <f>IF(AC4=0,0,AC4/AG4)</f>
        <v>0.75</v>
      </c>
      <c r="Z29" s="145">
        <f>IF(AE4=0,0,AE4/AG4)</f>
        <v>0.25</v>
      </c>
      <c r="AA29" s="18"/>
      <c r="AB29" s="18"/>
      <c r="AC29" s="18"/>
      <c r="AD29" s="18"/>
      <c r="AE29" s="18"/>
      <c r="AF29" s="2"/>
      <c r="AG29" s="18"/>
      <c r="AH29" s="18"/>
    </row>
    <row r="30" spans="2:34" x14ac:dyDescent="0.25">
      <c r="B30" s="43" t="s">
        <v>191</v>
      </c>
      <c r="C30" s="89">
        <f>COUNTIF('Base de Dados'!$CW$2:$CY$484,B30)</f>
        <v>2</v>
      </c>
      <c r="D30" s="95">
        <f t="shared" si="0"/>
        <v>6.5573770491803279E-3</v>
      </c>
      <c r="E30" s="89">
        <f>COUNTIF('Base de Dados'!$CZ$2:$DB$484,B30)</f>
        <v>2</v>
      </c>
      <c r="F30" s="95">
        <f t="shared" si="1"/>
        <v>6.5573770491803279E-3</v>
      </c>
      <c r="G30" s="118">
        <f t="shared" si="2"/>
        <v>4</v>
      </c>
      <c r="H30" s="95">
        <f t="shared" si="3"/>
        <v>1.3114754098360656E-2</v>
      </c>
      <c r="I30" s="89">
        <f>COUNTIF('Base de Dados'!$DT$2:$DV$484,B30)</f>
        <v>3</v>
      </c>
      <c r="J30" s="95">
        <f t="shared" si="4"/>
        <v>1.1627906976744186E-2</v>
      </c>
      <c r="K30" s="89">
        <f>COUNTIF('Base de Dados'!$DW$2:$DY$484,B30)</f>
        <v>0</v>
      </c>
      <c r="L30" s="95">
        <f t="shared" si="5"/>
        <v>0</v>
      </c>
      <c r="M30" s="118">
        <f t="shared" si="6"/>
        <v>3</v>
      </c>
      <c r="N30" s="95">
        <f t="shared" si="7"/>
        <v>1.1627906976744186E-2</v>
      </c>
      <c r="O30" s="89">
        <f>COUNTIF('Base de Dados'!$GT$2:$GV$484,B30)</f>
        <v>4</v>
      </c>
      <c r="P30" s="95">
        <f t="shared" si="8"/>
        <v>1.3289036544850499E-2</v>
      </c>
      <c r="Q30" s="89">
        <f>COUNTIF('Base de Dados'!$GW$2:$GY$484,B30)</f>
        <v>2</v>
      </c>
      <c r="R30" s="95">
        <f t="shared" si="9"/>
        <v>6.6445182724252493E-3</v>
      </c>
      <c r="S30" s="118">
        <f t="shared" si="10"/>
        <v>6</v>
      </c>
      <c r="T30" s="95">
        <f t="shared" si="11"/>
        <v>1.9933554817275746E-2</v>
      </c>
      <c r="V30" s="100" t="s">
        <v>180</v>
      </c>
      <c r="W30" s="85">
        <f t="shared" ref="W30:W48" si="21">IF(W5=0,0,W5/AA5)</f>
        <v>0</v>
      </c>
      <c r="X30" s="85">
        <f t="shared" ref="X30:X48" si="22">IF(Y5=0,0,Y5/AA5)</f>
        <v>0</v>
      </c>
      <c r="Y30" s="85">
        <f t="shared" ref="Y30:Y48" si="23">IF(AC5=0,0,AC5/AG5)</f>
        <v>1</v>
      </c>
      <c r="Z30" s="85">
        <f t="shared" ref="Z30:Z48" si="24">IF(AE5=0,0,AE5/AG5)</f>
        <v>0</v>
      </c>
      <c r="AA30" s="18"/>
      <c r="AB30" s="18"/>
      <c r="AC30" s="18"/>
      <c r="AD30" s="18"/>
      <c r="AE30" s="18"/>
      <c r="AF30" s="2"/>
      <c r="AG30" s="18"/>
      <c r="AH30" s="18"/>
    </row>
    <row r="31" spans="2:34" x14ac:dyDescent="0.25">
      <c r="B31" s="74" t="s">
        <v>2100</v>
      </c>
      <c r="C31" s="117">
        <f>SUM(C4:C30)</f>
        <v>200</v>
      </c>
      <c r="D31" s="98">
        <f t="shared" ref="D31:T31" si="25">SUM(D4:D30)</f>
        <v>0.65573770491803274</v>
      </c>
      <c r="E31" s="117">
        <f t="shared" si="25"/>
        <v>105</v>
      </c>
      <c r="F31" s="98">
        <f t="shared" si="25"/>
        <v>0.34426229508196715</v>
      </c>
      <c r="G31" s="120">
        <f t="shared" si="25"/>
        <v>305</v>
      </c>
      <c r="H31" s="121">
        <f>SUM(H4:H30)</f>
        <v>1</v>
      </c>
      <c r="I31" s="117">
        <f t="shared" si="25"/>
        <v>163</v>
      </c>
      <c r="J31" s="98">
        <f t="shared" si="25"/>
        <v>0.63178294573643423</v>
      </c>
      <c r="K31" s="117">
        <f t="shared" si="25"/>
        <v>95</v>
      </c>
      <c r="L31" s="99">
        <f t="shared" si="25"/>
        <v>0.36821705426356588</v>
      </c>
      <c r="M31" s="120">
        <f t="shared" si="25"/>
        <v>258</v>
      </c>
      <c r="N31" s="122">
        <f t="shared" si="25"/>
        <v>1</v>
      </c>
      <c r="O31" s="117">
        <f t="shared" si="25"/>
        <v>178</v>
      </c>
      <c r="P31" s="99">
        <f t="shared" si="25"/>
        <v>0.59136212624584739</v>
      </c>
      <c r="Q31" s="117">
        <f t="shared" si="25"/>
        <v>123</v>
      </c>
      <c r="R31" s="99">
        <f t="shared" si="25"/>
        <v>0.40863787375415289</v>
      </c>
      <c r="S31" s="123">
        <f t="shared" si="25"/>
        <v>301</v>
      </c>
      <c r="T31" s="122">
        <f t="shared" si="25"/>
        <v>1.0000000000000002</v>
      </c>
      <c r="V31" s="43" t="s">
        <v>2534</v>
      </c>
      <c r="W31" s="145">
        <f t="shared" si="21"/>
        <v>0.72727272727272729</v>
      </c>
      <c r="X31" s="145">
        <f t="shared" si="22"/>
        <v>0.27272727272727271</v>
      </c>
      <c r="Y31" s="145">
        <f t="shared" si="23"/>
        <v>0.7192982456140351</v>
      </c>
      <c r="Z31" s="145">
        <f t="shared" si="24"/>
        <v>0.2807017543859649</v>
      </c>
      <c r="AC31" s="2"/>
      <c r="AD31" s="2"/>
      <c r="AE31" s="2"/>
      <c r="AF31" s="2"/>
    </row>
    <row r="32" spans="2:34" x14ac:dyDescent="0.25">
      <c r="B32" s="18" t="s">
        <v>2137</v>
      </c>
      <c r="C32" s="72"/>
      <c r="V32" s="100" t="s">
        <v>182</v>
      </c>
      <c r="W32" s="85">
        <f t="shared" si="21"/>
        <v>0</v>
      </c>
      <c r="X32" s="85">
        <f t="shared" si="22"/>
        <v>0</v>
      </c>
      <c r="Y32" s="85">
        <f t="shared" si="23"/>
        <v>0</v>
      </c>
      <c r="Z32" s="85">
        <f t="shared" si="24"/>
        <v>0</v>
      </c>
    </row>
    <row r="33" spans="2:26" x14ac:dyDescent="0.25">
      <c r="B33" s="18" t="s">
        <v>2178</v>
      </c>
      <c r="C33" s="72"/>
      <c r="V33" s="43" t="s">
        <v>2535</v>
      </c>
      <c r="W33" s="145">
        <f t="shared" si="21"/>
        <v>0.65116279069767447</v>
      </c>
      <c r="X33" s="145">
        <f t="shared" si="22"/>
        <v>0.34883720930232559</v>
      </c>
      <c r="Y33" s="145">
        <f t="shared" si="23"/>
        <v>0.65217391304347827</v>
      </c>
      <c r="Z33" s="145">
        <f t="shared" si="24"/>
        <v>0.34782608695652173</v>
      </c>
    </row>
    <row r="34" spans="2:26" x14ac:dyDescent="0.25">
      <c r="B34" s="81" t="s">
        <v>2531</v>
      </c>
      <c r="V34" s="100" t="s">
        <v>247</v>
      </c>
      <c r="W34" s="85">
        <f t="shared" si="21"/>
        <v>0.68421052631578949</v>
      </c>
      <c r="X34" s="85">
        <f t="shared" si="22"/>
        <v>0.31578947368421051</v>
      </c>
      <c r="Y34" s="85">
        <f t="shared" si="23"/>
        <v>0.70833333333333337</v>
      </c>
      <c r="Z34" s="85">
        <f t="shared" si="24"/>
        <v>0.29166666666666669</v>
      </c>
    </row>
    <row r="35" spans="2:26" x14ac:dyDescent="0.25">
      <c r="B35" s="81"/>
      <c r="V35" s="43" t="s">
        <v>248</v>
      </c>
      <c r="W35" s="145">
        <f t="shared" si="21"/>
        <v>1</v>
      </c>
      <c r="X35" s="145">
        <f t="shared" si="22"/>
        <v>0</v>
      </c>
      <c r="Y35" s="145">
        <f t="shared" si="23"/>
        <v>1</v>
      </c>
      <c r="Z35" s="145">
        <f t="shared" si="24"/>
        <v>0</v>
      </c>
    </row>
    <row r="36" spans="2:26" x14ac:dyDescent="0.25">
      <c r="B36" s="66" t="s">
        <v>2134</v>
      </c>
      <c r="C36" s="220" t="s">
        <v>2111</v>
      </c>
      <c r="D36" s="220"/>
      <c r="E36" s="220" t="s">
        <v>2113</v>
      </c>
      <c r="F36" s="220"/>
      <c r="G36" s="220" t="s">
        <v>2114</v>
      </c>
      <c r="H36" s="220"/>
      <c r="V36" s="100" t="s">
        <v>2536</v>
      </c>
      <c r="W36" s="85">
        <f t="shared" si="21"/>
        <v>0.44444444444444442</v>
      </c>
      <c r="X36" s="85">
        <f t="shared" si="22"/>
        <v>0.55555555555555558</v>
      </c>
      <c r="Y36" s="85">
        <f t="shared" si="23"/>
        <v>0.44444444444444442</v>
      </c>
      <c r="Z36" s="85">
        <f t="shared" si="24"/>
        <v>0.55555555555555558</v>
      </c>
    </row>
    <row r="37" spans="2:26" x14ac:dyDescent="0.25">
      <c r="B37" s="101" t="s">
        <v>2179</v>
      </c>
      <c r="C37" s="101" t="s">
        <v>160</v>
      </c>
      <c r="D37" s="101" t="s">
        <v>161</v>
      </c>
      <c r="E37" s="101" t="s">
        <v>160</v>
      </c>
      <c r="F37" s="101" t="s">
        <v>161</v>
      </c>
      <c r="G37" s="101" t="s">
        <v>160</v>
      </c>
      <c r="H37" s="101" t="s">
        <v>161</v>
      </c>
      <c r="V37" s="43" t="s">
        <v>250</v>
      </c>
      <c r="W37" s="145">
        <f t="shared" si="21"/>
        <v>0.2857142857142857</v>
      </c>
      <c r="X37" s="145">
        <f t="shared" si="22"/>
        <v>0.7142857142857143</v>
      </c>
      <c r="Y37" s="145">
        <f t="shared" si="23"/>
        <v>0.36363636363636365</v>
      </c>
      <c r="Z37" s="145">
        <f t="shared" si="24"/>
        <v>0.63636363636363635</v>
      </c>
    </row>
    <row r="38" spans="2:26" x14ac:dyDescent="0.25">
      <c r="B38" s="43" t="s">
        <v>179</v>
      </c>
      <c r="C38" s="95">
        <f t="shared" ref="C38:C64" si="26">IF(C4=0,0,C4/G4)</f>
        <v>0.83333333333333337</v>
      </c>
      <c r="D38" s="95">
        <f t="shared" ref="D38:D64" si="27">IF(E4=0,0,E4/G4)</f>
        <v>0.16666666666666666</v>
      </c>
      <c r="E38" s="95">
        <f t="shared" ref="E38:E64" si="28">IF(I4=0,0,I4/M4)</f>
        <v>0.75</v>
      </c>
      <c r="F38" s="95">
        <f t="shared" ref="F38:F64" si="29">IF(K4=0,0,K4/M4)</f>
        <v>0.25</v>
      </c>
      <c r="G38" s="95">
        <f t="shared" ref="G38:G64" si="30">IF(O4=0,0,O4/S4)</f>
        <v>0.66666666666666663</v>
      </c>
      <c r="H38" s="95">
        <f t="shared" ref="H38:H64" si="31">IF(Q4=0,0,Q4/S4)</f>
        <v>0.33333333333333331</v>
      </c>
      <c r="V38" s="100" t="s">
        <v>2537</v>
      </c>
      <c r="W38" s="85">
        <f t="shared" si="21"/>
        <v>0</v>
      </c>
      <c r="X38" s="85">
        <f t="shared" si="22"/>
        <v>0</v>
      </c>
      <c r="Y38" s="85">
        <f t="shared" si="23"/>
        <v>0</v>
      </c>
      <c r="Z38" s="85">
        <f t="shared" si="24"/>
        <v>0</v>
      </c>
    </row>
    <row r="39" spans="2:26" x14ac:dyDescent="0.25">
      <c r="B39" s="100" t="s">
        <v>180</v>
      </c>
      <c r="C39" s="97">
        <f t="shared" si="26"/>
        <v>0</v>
      </c>
      <c r="D39" s="97">
        <f t="shared" si="27"/>
        <v>0</v>
      </c>
      <c r="E39" s="97">
        <f t="shared" si="28"/>
        <v>0</v>
      </c>
      <c r="F39" s="97">
        <f t="shared" si="29"/>
        <v>0</v>
      </c>
      <c r="G39" s="97">
        <f t="shared" si="30"/>
        <v>0</v>
      </c>
      <c r="H39" s="97">
        <f t="shared" si="31"/>
        <v>0</v>
      </c>
      <c r="V39" s="43" t="s">
        <v>244</v>
      </c>
      <c r="W39" s="145">
        <f t="shared" si="21"/>
        <v>0</v>
      </c>
      <c r="X39" s="145">
        <f t="shared" si="22"/>
        <v>0</v>
      </c>
      <c r="Y39" s="145">
        <f t="shared" si="23"/>
        <v>0</v>
      </c>
      <c r="Z39" s="145">
        <f t="shared" si="24"/>
        <v>0</v>
      </c>
    </row>
    <row r="40" spans="2:26" x14ac:dyDescent="0.25">
      <c r="B40" s="43" t="s">
        <v>2180</v>
      </c>
      <c r="C40" s="95">
        <f t="shared" si="26"/>
        <v>0.68253968253968256</v>
      </c>
      <c r="D40" s="95">
        <f t="shared" si="27"/>
        <v>0.31746031746031744</v>
      </c>
      <c r="E40" s="95">
        <f t="shared" si="28"/>
        <v>0.6271186440677966</v>
      </c>
      <c r="F40" s="95">
        <f t="shared" si="29"/>
        <v>0.3728813559322034</v>
      </c>
      <c r="G40" s="95">
        <f t="shared" si="30"/>
        <v>0.56862745098039214</v>
      </c>
      <c r="H40" s="95">
        <f t="shared" si="31"/>
        <v>0.43137254901960786</v>
      </c>
      <c r="V40" s="100" t="s">
        <v>189</v>
      </c>
      <c r="W40" s="85">
        <f t="shared" si="21"/>
        <v>0.73333333333333328</v>
      </c>
      <c r="X40" s="85">
        <f t="shared" si="22"/>
        <v>0.26666666666666666</v>
      </c>
      <c r="Y40" s="85">
        <f t="shared" si="23"/>
        <v>0.6428571428571429</v>
      </c>
      <c r="Z40" s="85">
        <f t="shared" si="24"/>
        <v>0.35714285714285715</v>
      </c>
    </row>
    <row r="41" spans="2:26" x14ac:dyDescent="0.25">
      <c r="B41" s="100" t="s">
        <v>182</v>
      </c>
      <c r="C41" s="97">
        <f t="shared" si="26"/>
        <v>0.5</v>
      </c>
      <c r="D41" s="97">
        <f t="shared" si="27"/>
        <v>0.5</v>
      </c>
      <c r="E41" s="97">
        <f t="shared" si="28"/>
        <v>1</v>
      </c>
      <c r="F41" s="97">
        <f t="shared" si="29"/>
        <v>0</v>
      </c>
      <c r="G41" s="97">
        <f t="shared" si="30"/>
        <v>0</v>
      </c>
      <c r="H41" s="97">
        <f t="shared" si="31"/>
        <v>0</v>
      </c>
      <c r="V41" s="43" t="s">
        <v>190</v>
      </c>
      <c r="W41" s="145">
        <f t="shared" si="21"/>
        <v>0.5</v>
      </c>
      <c r="X41" s="145">
        <f t="shared" si="22"/>
        <v>0.5</v>
      </c>
      <c r="Y41" s="145">
        <f t="shared" si="23"/>
        <v>0.5</v>
      </c>
      <c r="Z41" s="145">
        <f t="shared" si="24"/>
        <v>0.5</v>
      </c>
    </row>
    <row r="42" spans="2:26" x14ac:dyDescent="0.25">
      <c r="B42" s="43" t="s">
        <v>2181</v>
      </c>
      <c r="C42" s="95">
        <f t="shared" si="26"/>
        <v>0.68965517241379315</v>
      </c>
      <c r="D42" s="95">
        <f t="shared" si="27"/>
        <v>0.31034482758620691</v>
      </c>
      <c r="E42" s="95">
        <f t="shared" si="28"/>
        <v>0.57692307692307687</v>
      </c>
      <c r="F42" s="95">
        <f t="shared" si="29"/>
        <v>0.42307692307692307</v>
      </c>
      <c r="G42" s="95">
        <f t="shared" si="30"/>
        <v>0.46666666666666667</v>
      </c>
      <c r="H42" s="95">
        <f t="shared" si="31"/>
        <v>0.53333333333333333</v>
      </c>
      <c r="V42" s="100" t="s">
        <v>406</v>
      </c>
      <c r="W42" s="85">
        <f t="shared" si="21"/>
        <v>1</v>
      </c>
      <c r="X42" s="85">
        <f t="shared" si="22"/>
        <v>0</v>
      </c>
      <c r="Y42" s="85">
        <f t="shared" si="23"/>
        <v>1</v>
      </c>
      <c r="Z42" s="85">
        <f t="shared" si="24"/>
        <v>0</v>
      </c>
    </row>
    <row r="43" spans="2:26" x14ac:dyDescent="0.25">
      <c r="B43" s="100" t="s">
        <v>184</v>
      </c>
      <c r="C43" s="97">
        <f t="shared" si="26"/>
        <v>0.9285714285714286</v>
      </c>
      <c r="D43" s="97">
        <f t="shared" si="27"/>
        <v>7.1428571428571425E-2</v>
      </c>
      <c r="E43" s="97">
        <f t="shared" si="28"/>
        <v>0.76923076923076927</v>
      </c>
      <c r="F43" s="97">
        <f t="shared" si="29"/>
        <v>0.23076923076923078</v>
      </c>
      <c r="G43" s="97">
        <f t="shared" si="30"/>
        <v>0.8</v>
      </c>
      <c r="H43" s="97">
        <f t="shared" si="31"/>
        <v>0.2</v>
      </c>
      <c r="V43" s="43" t="s">
        <v>896</v>
      </c>
      <c r="W43" s="145">
        <f t="shared" si="21"/>
        <v>0</v>
      </c>
      <c r="X43" s="145">
        <f t="shared" si="22"/>
        <v>0</v>
      </c>
      <c r="Y43" s="145">
        <f t="shared" si="23"/>
        <v>0</v>
      </c>
      <c r="Z43" s="145">
        <f t="shared" si="24"/>
        <v>0</v>
      </c>
    </row>
    <row r="44" spans="2:26" x14ac:dyDescent="0.25">
      <c r="B44" s="43" t="s">
        <v>185</v>
      </c>
      <c r="C44" s="95">
        <f t="shared" si="26"/>
        <v>0.66666666666666663</v>
      </c>
      <c r="D44" s="95">
        <f t="shared" si="27"/>
        <v>0.33333333333333331</v>
      </c>
      <c r="E44" s="95">
        <f t="shared" si="28"/>
        <v>0.75</v>
      </c>
      <c r="F44" s="95">
        <f t="shared" si="29"/>
        <v>0.25</v>
      </c>
      <c r="G44" s="95">
        <f t="shared" si="30"/>
        <v>1</v>
      </c>
      <c r="H44" s="95">
        <f t="shared" si="31"/>
        <v>0</v>
      </c>
      <c r="V44" s="100" t="s">
        <v>899</v>
      </c>
      <c r="W44" s="85">
        <f t="shared" si="21"/>
        <v>0</v>
      </c>
      <c r="X44" s="85">
        <f t="shared" si="22"/>
        <v>1</v>
      </c>
      <c r="Y44" s="85">
        <f t="shared" si="23"/>
        <v>0</v>
      </c>
      <c r="Z44" s="85">
        <f t="shared" si="24"/>
        <v>1</v>
      </c>
    </row>
    <row r="45" spans="2:26" x14ac:dyDescent="0.25">
      <c r="B45" s="100" t="s">
        <v>2182</v>
      </c>
      <c r="C45" s="97">
        <f t="shared" si="26"/>
        <v>0.78260869565217395</v>
      </c>
      <c r="D45" s="97">
        <f t="shared" si="27"/>
        <v>0.21739130434782608</v>
      </c>
      <c r="E45" s="97">
        <f t="shared" si="28"/>
        <v>0.81818181818181823</v>
      </c>
      <c r="F45" s="97">
        <f t="shared" si="29"/>
        <v>0.18181818181818182</v>
      </c>
      <c r="G45" s="97">
        <f t="shared" si="30"/>
        <v>0.8571428571428571</v>
      </c>
      <c r="H45" s="97">
        <f t="shared" si="31"/>
        <v>0.14285714285714285</v>
      </c>
      <c r="V45" s="43" t="s">
        <v>1324</v>
      </c>
      <c r="W45" s="145">
        <f t="shared" si="21"/>
        <v>0</v>
      </c>
      <c r="X45" s="145">
        <f t="shared" si="22"/>
        <v>0</v>
      </c>
      <c r="Y45" s="145">
        <f t="shared" si="23"/>
        <v>0</v>
      </c>
      <c r="Z45" s="145">
        <f t="shared" si="24"/>
        <v>0</v>
      </c>
    </row>
    <row r="46" spans="2:26" x14ac:dyDescent="0.25">
      <c r="B46" s="43" t="s">
        <v>2057</v>
      </c>
      <c r="C46" s="95">
        <f t="shared" si="26"/>
        <v>0.56000000000000005</v>
      </c>
      <c r="D46" s="95">
        <f t="shared" si="27"/>
        <v>0.44</v>
      </c>
      <c r="E46" s="95">
        <f t="shared" si="28"/>
        <v>0.61363636363636365</v>
      </c>
      <c r="F46" s="95">
        <f t="shared" si="29"/>
        <v>0.38636363636363635</v>
      </c>
      <c r="G46" s="95">
        <f t="shared" si="30"/>
        <v>0.54166666666666663</v>
      </c>
      <c r="H46" s="95">
        <f t="shared" si="31"/>
        <v>0.45833333333333331</v>
      </c>
      <c r="V46" s="100" t="s">
        <v>2077</v>
      </c>
      <c r="W46" s="85">
        <f t="shared" si="21"/>
        <v>1</v>
      </c>
      <c r="X46" s="85">
        <f t="shared" si="22"/>
        <v>0</v>
      </c>
      <c r="Y46" s="85">
        <f t="shared" si="23"/>
        <v>1</v>
      </c>
      <c r="Z46" s="85">
        <f t="shared" si="24"/>
        <v>0</v>
      </c>
    </row>
    <row r="47" spans="2:26" x14ac:dyDescent="0.25">
      <c r="B47" s="100" t="s">
        <v>187</v>
      </c>
      <c r="C47" s="97">
        <f t="shared" si="26"/>
        <v>0.75</v>
      </c>
      <c r="D47" s="97">
        <f t="shared" si="27"/>
        <v>0.25</v>
      </c>
      <c r="E47" s="97">
        <f t="shared" si="28"/>
        <v>0.5714285714285714</v>
      </c>
      <c r="F47" s="97">
        <f t="shared" si="29"/>
        <v>0.42857142857142855</v>
      </c>
      <c r="G47" s="97">
        <f t="shared" si="30"/>
        <v>0.75</v>
      </c>
      <c r="H47" s="97">
        <f t="shared" si="31"/>
        <v>0.25</v>
      </c>
      <c r="V47" s="43" t="s">
        <v>1536</v>
      </c>
      <c r="W47" s="145">
        <f t="shared" si="21"/>
        <v>0</v>
      </c>
      <c r="X47" s="145">
        <f t="shared" si="22"/>
        <v>1</v>
      </c>
      <c r="Y47" s="145">
        <f t="shared" si="23"/>
        <v>0</v>
      </c>
      <c r="Z47" s="145">
        <f t="shared" si="24"/>
        <v>1</v>
      </c>
    </row>
    <row r="48" spans="2:26" x14ac:dyDescent="0.25">
      <c r="B48" s="43" t="s">
        <v>190</v>
      </c>
      <c r="C48" s="95">
        <f t="shared" si="26"/>
        <v>0.55882352941176472</v>
      </c>
      <c r="D48" s="95">
        <f t="shared" si="27"/>
        <v>0.44117647058823528</v>
      </c>
      <c r="E48" s="95">
        <f t="shared" si="28"/>
        <v>0.54166666666666663</v>
      </c>
      <c r="F48" s="95">
        <f t="shared" si="29"/>
        <v>0.45833333333333331</v>
      </c>
      <c r="G48" s="95">
        <f t="shared" si="30"/>
        <v>0.5</v>
      </c>
      <c r="H48" s="95">
        <f t="shared" si="31"/>
        <v>0.5</v>
      </c>
      <c r="V48" s="100" t="s">
        <v>1902</v>
      </c>
      <c r="W48" s="85">
        <f t="shared" si="21"/>
        <v>1</v>
      </c>
      <c r="X48" s="85">
        <f t="shared" si="22"/>
        <v>0</v>
      </c>
      <c r="Y48" s="85">
        <f t="shared" si="23"/>
        <v>0.5</v>
      </c>
      <c r="Z48" s="85">
        <f t="shared" si="24"/>
        <v>0.5</v>
      </c>
    </row>
    <row r="49" spans="2:41" x14ac:dyDescent="0.25">
      <c r="B49" s="100" t="s">
        <v>2183</v>
      </c>
      <c r="C49" s="97">
        <f t="shared" si="26"/>
        <v>0</v>
      </c>
      <c r="D49" s="97">
        <f t="shared" si="27"/>
        <v>0</v>
      </c>
      <c r="E49" s="97">
        <f t="shared" si="28"/>
        <v>1</v>
      </c>
      <c r="F49" s="97">
        <f t="shared" si="29"/>
        <v>0</v>
      </c>
      <c r="G49" s="97">
        <f t="shared" si="30"/>
        <v>1</v>
      </c>
      <c r="H49" s="97">
        <f t="shared" si="31"/>
        <v>0</v>
      </c>
    </row>
    <row r="50" spans="2:41" x14ac:dyDescent="0.25">
      <c r="B50" s="43" t="s">
        <v>189</v>
      </c>
      <c r="C50" s="95">
        <f t="shared" si="26"/>
        <v>0.5641025641025641</v>
      </c>
      <c r="D50" s="95">
        <f t="shared" si="27"/>
        <v>0.4358974358974359</v>
      </c>
      <c r="E50" s="95">
        <f t="shared" si="28"/>
        <v>0.55555555555555558</v>
      </c>
      <c r="F50" s="95">
        <f t="shared" si="29"/>
        <v>0.44444444444444442</v>
      </c>
      <c r="G50" s="95">
        <f t="shared" si="30"/>
        <v>0.5714285714285714</v>
      </c>
      <c r="H50" s="95">
        <f t="shared" si="31"/>
        <v>0.42857142857142855</v>
      </c>
      <c r="V50" s="66" t="s">
        <v>2546</v>
      </c>
      <c r="W50" s="217" t="s">
        <v>2113</v>
      </c>
      <c r="X50" s="217"/>
      <c r="Y50" s="217"/>
      <c r="Z50" s="217"/>
      <c r="AA50" s="217"/>
      <c r="AB50" s="217"/>
      <c r="AC50" s="217" t="s">
        <v>2114</v>
      </c>
      <c r="AD50" s="217"/>
      <c r="AE50" s="217"/>
      <c r="AF50" s="217"/>
      <c r="AG50" s="217"/>
      <c r="AH50" s="217"/>
      <c r="AI50" s="212"/>
      <c r="AJ50" s="212"/>
      <c r="AK50" s="212"/>
      <c r="AL50" s="212"/>
      <c r="AM50" s="212"/>
      <c r="AN50" s="212"/>
      <c r="AO50" s="18"/>
    </row>
    <row r="51" spans="2:41" x14ac:dyDescent="0.25">
      <c r="B51" s="100" t="s">
        <v>405</v>
      </c>
      <c r="C51" s="97">
        <f t="shared" si="26"/>
        <v>1</v>
      </c>
      <c r="D51" s="97">
        <f t="shared" si="27"/>
        <v>0</v>
      </c>
      <c r="E51" s="97">
        <f t="shared" si="28"/>
        <v>1</v>
      </c>
      <c r="F51" s="97">
        <f t="shared" si="29"/>
        <v>0</v>
      </c>
      <c r="G51" s="97">
        <f t="shared" si="30"/>
        <v>0.5</v>
      </c>
      <c r="H51" s="97">
        <f t="shared" si="31"/>
        <v>0.5</v>
      </c>
      <c r="V51" s="101" t="s">
        <v>2136</v>
      </c>
      <c r="W51" s="223" t="s">
        <v>2132</v>
      </c>
      <c r="X51" s="223"/>
      <c r="Y51" s="223" t="s">
        <v>2133</v>
      </c>
      <c r="Z51" s="223"/>
      <c r="AA51" s="223" t="s">
        <v>2100</v>
      </c>
      <c r="AB51" s="223"/>
      <c r="AC51" s="223" t="s">
        <v>2132</v>
      </c>
      <c r="AD51" s="223"/>
      <c r="AE51" s="223" t="s">
        <v>2133</v>
      </c>
      <c r="AF51" s="223"/>
      <c r="AG51" s="223" t="s">
        <v>2100</v>
      </c>
      <c r="AH51" s="223"/>
      <c r="AI51" s="40"/>
      <c r="AJ51" s="40"/>
      <c r="AK51" s="40"/>
      <c r="AL51" s="40"/>
      <c r="AM51" s="40"/>
      <c r="AN51" s="40"/>
      <c r="AO51" s="18"/>
    </row>
    <row r="52" spans="2:41" x14ac:dyDescent="0.25">
      <c r="B52" s="43" t="s">
        <v>896</v>
      </c>
      <c r="C52" s="95">
        <f t="shared" si="26"/>
        <v>0</v>
      </c>
      <c r="D52" s="95">
        <f t="shared" si="27"/>
        <v>0</v>
      </c>
      <c r="E52" s="95">
        <f t="shared" si="28"/>
        <v>0</v>
      </c>
      <c r="F52" s="95">
        <f t="shared" si="29"/>
        <v>0</v>
      </c>
      <c r="G52" s="95">
        <f t="shared" si="30"/>
        <v>0</v>
      </c>
      <c r="H52" s="95">
        <f t="shared" si="31"/>
        <v>0</v>
      </c>
      <c r="V52" s="43" t="s">
        <v>2544</v>
      </c>
      <c r="W52" s="111">
        <f>W12+W14+W16+W19</f>
        <v>10</v>
      </c>
      <c r="X52" s="144">
        <f t="shared" ref="X52:AH52" si="32">X12+X14+X16+X19</f>
        <v>4.0983606557377053E-2</v>
      </c>
      <c r="Y52" s="111">
        <f t="shared" si="32"/>
        <v>17</v>
      </c>
      <c r="Z52" s="144">
        <f t="shared" si="32"/>
        <v>6.9672131147540978E-2</v>
      </c>
      <c r="AA52" s="111">
        <f t="shared" si="32"/>
        <v>27</v>
      </c>
      <c r="AB52" s="144">
        <f t="shared" si="32"/>
        <v>0.11065573770491804</v>
      </c>
      <c r="AC52" s="111">
        <f t="shared" si="32"/>
        <v>16</v>
      </c>
      <c r="AD52" s="144">
        <f t="shared" si="32"/>
        <v>5.1446945337620578E-2</v>
      </c>
      <c r="AE52" s="111">
        <f t="shared" si="32"/>
        <v>23</v>
      </c>
      <c r="AF52" s="144">
        <f t="shared" si="32"/>
        <v>7.3954983922829579E-2</v>
      </c>
      <c r="AG52" s="111">
        <f t="shared" si="32"/>
        <v>39</v>
      </c>
      <c r="AH52" s="144">
        <f t="shared" si="32"/>
        <v>0.12540192926045016</v>
      </c>
      <c r="AI52" s="111"/>
      <c r="AJ52" s="111"/>
      <c r="AK52" s="111"/>
      <c r="AL52" s="111"/>
      <c r="AM52" s="111"/>
      <c r="AN52" s="111"/>
      <c r="AO52" s="18"/>
    </row>
    <row r="53" spans="2:41" x14ac:dyDescent="0.25">
      <c r="B53" s="100" t="s">
        <v>897</v>
      </c>
      <c r="C53" s="97">
        <f t="shared" si="26"/>
        <v>0.6</v>
      </c>
      <c r="D53" s="97">
        <f t="shared" si="27"/>
        <v>0.4</v>
      </c>
      <c r="E53" s="97">
        <f t="shared" si="28"/>
        <v>1</v>
      </c>
      <c r="F53" s="97">
        <f t="shared" si="29"/>
        <v>0</v>
      </c>
      <c r="G53" s="97">
        <f t="shared" si="30"/>
        <v>1</v>
      </c>
      <c r="H53" s="97">
        <f t="shared" si="31"/>
        <v>0</v>
      </c>
      <c r="V53" s="100" t="s">
        <v>2539</v>
      </c>
      <c r="W53" s="96">
        <f>W6</f>
        <v>80</v>
      </c>
      <c r="X53" s="97">
        <f t="shared" ref="X53:AH53" si="33">X6</f>
        <v>0.32786885245901637</v>
      </c>
      <c r="Y53" s="96">
        <f t="shared" si="33"/>
        <v>30</v>
      </c>
      <c r="Z53" s="97">
        <f t="shared" si="33"/>
        <v>0.12295081967213115</v>
      </c>
      <c r="AA53" s="96">
        <f t="shared" si="33"/>
        <v>110</v>
      </c>
      <c r="AB53" s="97">
        <f t="shared" si="33"/>
        <v>0.45081967213114754</v>
      </c>
      <c r="AC53" s="96">
        <f t="shared" si="33"/>
        <v>82</v>
      </c>
      <c r="AD53" s="97">
        <f t="shared" si="33"/>
        <v>0.26366559485530544</v>
      </c>
      <c r="AE53" s="96">
        <f t="shared" si="33"/>
        <v>32</v>
      </c>
      <c r="AF53" s="97">
        <f t="shared" si="33"/>
        <v>0.10289389067524116</v>
      </c>
      <c r="AG53" s="96">
        <f t="shared" si="33"/>
        <v>114</v>
      </c>
      <c r="AH53" s="97">
        <f t="shared" si="33"/>
        <v>0.36655948553054662</v>
      </c>
      <c r="AI53" s="111"/>
      <c r="AJ53" s="144"/>
      <c r="AK53" s="111"/>
      <c r="AL53" s="144"/>
      <c r="AM53" s="111"/>
      <c r="AN53" s="144"/>
      <c r="AO53" s="18"/>
    </row>
    <row r="54" spans="2:41" x14ac:dyDescent="0.25">
      <c r="B54" s="43" t="s">
        <v>898</v>
      </c>
      <c r="C54" s="95">
        <f t="shared" si="26"/>
        <v>0</v>
      </c>
      <c r="D54" s="95">
        <f t="shared" si="27"/>
        <v>0</v>
      </c>
      <c r="E54" s="95">
        <f t="shared" si="28"/>
        <v>0</v>
      </c>
      <c r="F54" s="95">
        <f t="shared" si="29"/>
        <v>0</v>
      </c>
      <c r="G54" s="95">
        <f t="shared" si="30"/>
        <v>0</v>
      </c>
      <c r="H54" s="95">
        <f t="shared" si="31"/>
        <v>0</v>
      </c>
      <c r="V54" s="43" t="s">
        <v>2540</v>
      </c>
      <c r="W54" s="111">
        <f>W10+W15+W21</f>
        <v>21</v>
      </c>
      <c r="X54" s="144">
        <f t="shared" ref="X54:AH54" si="34">X10+X15+X21</f>
        <v>8.6065573770491816E-2</v>
      </c>
      <c r="Y54" s="111">
        <f t="shared" si="34"/>
        <v>4</v>
      </c>
      <c r="Z54" s="144">
        <f t="shared" si="34"/>
        <v>1.6393442622950821E-2</v>
      </c>
      <c r="AA54" s="111">
        <f t="shared" si="34"/>
        <v>25</v>
      </c>
      <c r="AB54" s="144">
        <f t="shared" si="34"/>
        <v>0.10245901639344263</v>
      </c>
      <c r="AC54" s="111">
        <f t="shared" si="34"/>
        <v>46</v>
      </c>
      <c r="AD54" s="144">
        <f t="shared" si="34"/>
        <v>0.14790996784565916</v>
      </c>
      <c r="AE54" s="111">
        <f t="shared" si="34"/>
        <v>20</v>
      </c>
      <c r="AF54" s="144">
        <f t="shared" si="34"/>
        <v>6.4308681672025719E-2</v>
      </c>
      <c r="AG54" s="111">
        <f t="shared" si="34"/>
        <v>66</v>
      </c>
      <c r="AH54" s="144">
        <f t="shared" si="34"/>
        <v>0.21221864951768488</v>
      </c>
      <c r="AI54" s="111"/>
      <c r="AJ54" s="144"/>
      <c r="AK54" s="111"/>
      <c r="AL54" s="144"/>
      <c r="AM54" s="111"/>
      <c r="AN54" s="144"/>
      <c r="AO54" s="18"/>
    </row>
    <row r="55" spans="2:41" x14ac:dyDescent="0.25">
      <c r="B55" s="100" t="s">
        <v>1324</v>
      </c>
      <c r="C55" s="97">
        <f t="shared" si="26"/>
        <v>0</v>
      </c>
      <c r="D55" s="97">
        <f t="shared" si="27"/>
        <v>1</v>
      </c>
      <c r="E55" s="97">
        <f t="shared" si="28"/>
        <v>0</v>
      </c>
      <c r="F55" s="97">
        <f t="shared" si="29"/>
        <v>1</v>
      </c>
      <c r="G55" s="97">
        <f t="shared" si="30"/>
        <v>0</v>
      </c>
      <c r="H55" s="97">
        <f t="shared" si="31"/>
        <v>1</v>
      </c>
      <c r="V55" s="100" t="s">
        <v>2543</v>
      </c>
      <c r="W55" s="96">
        <f>W9</f>
        <v>13</v>
      </c>
      <c r="X55" s="97">
        <f t="shared" ref="X55:AH55" si="35">X9</f>
        <v>5.3278688524590161E-2</v>
      </c>
      <c r="Y55" s="96">
        <f t="shared" si="35"/>
        <v>6</v>
      </c>
      <c r="Z55" s="97">
        <f t="shared" si="35"/>
        <v>2.4590163934426229E-2</v>
      </c>
      <c r="AA55" s="96">
        <f t="shared" si="35"/>
        <v>19</v>
      </c>
      <c r="AB55" s="97">
        <f t="shared" si="35"/>
        <v>7.7868852459016397E-2</v>
      </c>
      <c r="AC55" s="96">
        <f t="shared" si="35"/>
        <v>17</v>
      </c>
      <c r="AD55" s="97">
        <f t="shared" si="35"/>
        <v>5.4662379421221867E-2</v>
      </c>
      <c r="AE55" s="96">
        <f t="shared" si="35"/>
        <v>7</v>
      </c>
      <c r="AF55" s="97">
        <f t="shared" si="35"/>
        <v>2.2508038585209004E-2</v>
      </c>
      <c r="AG55" s="96">
        <f t="shared" si="35"/>
        <v>24</v>
      </c>
      <c r="AH55" s="97">
        <f t="shared" si="35"/>
        <v>7.7170418006430874E-2</v>
      </c>
      <c r="AI55" s="111"/>
      <c r="AJ55" s="144"/>
      <c r="AK55" s="111"/>
      <c r="AL55" s="144"/>
      <c r="AM55" s="111"/>
      <c r="AN55" s="144"/>
      <c r="AO55" s="18"/>
    </row>
    <row r="56" spans="2:41" x14ac:dyDescent="0.25">
      <c r="B56" s="43" t="s">
        <v>1325</v>
      </c>
      <c r="C56" s="95">
        <f t="shared" si="26"/>
        <v>1</v>
      </c>
      <c r="D56" s="95">
        <f t="shared" si="27"/>
        <v>0</v>
      </c>
      <c r="E56" s="95">
        <f t="shared" si="28"/>
        <v>0</v>
      </c>
      <c r="F56" s="95">
        <f t="shared" si="29"/>
        <v>0</v>
      </c>
      <c r="G56" s="95">
        <f t="shared" si="30"/>
        <v>1</v>
      </c>
      <c r="H56" s="95">
        <f t="shared" si="31"/>
        <v>0</v>
      </c>
      <c r="V56" s="43" t="s">
        <v>2541</v>
      </c>
      <c r="W56" s="111">
        <f>W11</f>
        <v>4</v>
      </c>
      <c r="X56" s="144">
        <f t="shared" ref="X56:AH56" si="36">X11</f>
        <v>1.6393442622950821E-2</v>
      </c>
      <c r="Y56" s="111">
        <f t="shared" si="36"/>
        <v>5</v>
      </c>
      <c r="Z56" s="144">
        <f t="shared" si="36"/>
        <v>2.0491803278688523E-2</v>
      </c>
      <c r="AA56" s="111">
        <f t="shared" si="36"/>
        <v>9</v>
      </c>
      <c r="AB56" s="144">
        <f t="shared" si="36"/>
        <v>3.6885245901639344E-2</v>
      </c>
      <c r="AC56" s="111">
        <f t="shared" si="36"/>
        <v>4</v>
      </c>
      <c r="AD56" s="144">
        <f t="shared" si="36"/>
        <v>1.2861736334405145E-2</v>
      </c>
      <c r="AE56" s="111">
        <f t="shared" si="36"/>
        <v>5</v>
      </c>
      <c r="AF56" s="144">
        <f t="shared" si="36"/>
        <v>1.607717041800643E-2</v>
      </c>
      <c r="AG56" s="111">
        <f t="shared" si="36"/>
        <v>9</v>
      </c>
      <c r="AH56" s="144">
        <f t="shared" si="36"/>
        <v>2.8938906752411574E-2</v>
      </c>
      <c r="AI56" s="111"/>
      <c r="AJ56" s="144"/>
      <c r="AK56" s="111"/>
      <c r="AL56" s="144"/>
      <c r="AM56" s="111"/>
      <c r="AN56" s="144"/>
      <c r="AO56" s="18"/>
    </row>
    <row r="57" spans="2:41" x14ac:dyDescent="0.25">
      <c r="B57" s="100" t="s">
        <v>1326</v>
      </c>
      <c r="C57" s="97">
        <f t="shared" si="26"/>
        <v>0.6</v>
      </c>
      <c r="D57" s="97">
        <f t="shared" si="27"/>
        <v>0.4</v>
      </c>
      <c r="E57" s="97">
        <f t="shared" si="28"/>
        <v>0.5</v>
      </c>
      <c r="F57" s="97">
        <f t="shared" si="29"/>
        <v>0.5</v>
      </c>
      <c r="G57" s="97">
        <f t="shared" si="30"/>
        <v>0.5</v>
      </c>
      <c r="H57" s="97">
        <f t="shared" si="31"/>
        <v>0.5</v>
      </c>
      <c r="V57" s="100" t="s">
        <v>2542</v>
      </c>
      <c r="W57" s="96">
        <f>W8</f>
        <v>28</v>
      </c>
      <c r="X57" s="97">
        <f t="shared" ref="X57:AH57" si="37">X8</f>
        <v>0.11475409836065574</v>
      </c>
      <c r="Y57" s="96">
        <f t="shared" si="37"/>
        <v>15</v>
      </c>
      <c r="Z57" s="97">
        <f t="shared" si="37"/>
        <v>6.1475409836065573E-2</v>
      </c>
      <c r="AA57" s="96">
        <f t="shared" si="37"/>
        <v>43</v>
      </c>
      <c r="AB57" s="97">
        <f t="shared" si="37"/>
        <v>0.17622950819672131</v>
      </c>
      <c r="AC57" s="96">
        <f t="shared" si="37"/>
        <v>30</v>
      </c>
      <c r="AD57" s="97">
        <f t="shared" si="37"/>
        <v>9.6463022508038579E-2</v>
      </c>
      <c r="AE57" s="96">
        <f t="shared" si="37"/>
        <v>16</v>
      </c>
      <c r="AF57" s="97">
        <f t="shared" si="37"/>
        <v>5.1446945337620578E-2</v>
      </c>
      <c r="AG57" s="96">
        <f t="shared" si="37"/>
        <v>46</v>
      </c>
      <c r="AH57" s="97">
        <f t="shared" si="37"/>
        <v>0.14790996784565916</v>
      </c>
      <c r="AI57" s="111"/>
      <c r="AJ57" s="144"/>
      <c r="AK57" s="111"/>
      <c r="AL57" s="144"/>
      <c r="AM57" s="111"/>
      <c r="AN57" s="144"/>
      <c r="AO57" s="18"/>
    </row>
    <row r="58" spans="2:41" x14ac:dyDescent="0.25">
      <c r="B58" s="43" t="s">
        <v>1327</v>
      </c>
      <c r="C58" s="95">
        <f t="shared" si="26"/>
        <v>0</v>
      </c>
      <c r="D58" s="95">
        <f t="shared" si="27"/>
        <v>0</v>
      </c>
      <c r="E58" s="95">
        <f t="shared" si="28"/>
        <v>0</v>
      </c>
      <c r="F58" s="95">
        <f t="shared" si="29"/>
        <v>0</v>
      </c>
      <c r="G58" s="95">
        <f t="shared" si="30"/>
        <v>0</v>
      </c>
      <c r="H58" s="95">
        <f t="shared" si="31"/>
        <v>0</v>
      </c>
      <c r="V58" s="43" t="s">
        <v>2538</v>
      </c>
      <c r="W58" s="111">
        <f>W4+W5+W17</f>
        <v>8</v>
      </c>
      <c r="X58" s="144">
        <f t="shared" ref="X58:AH58" si="38">X4+X5+X17</f>
        <v>3.2786885245901641E-2</v>
      </c>
      <c r="Y58" s="111">
        <f t="shared" si="38"/>
        <v>1</v>
      </c>
      <c r="Z58" s="144">
        <f t="shared" si="38"/>
        <v>4.0983606557377051E-3</v>
      </c>
      <c r="AA58" s="111">
        <f t="shared" si="38"/>
        <v>9</v>
      </c>
      <c r="AB58" s="144">
        <f t="shared" si="38"/>
        <v>3.6885245901639344E-2</v>
      </c>
      <c r="AC58" s="111">
        <f t="shared" si="38"/>
        <v>8</v>
      </c>
      <c r="AD58" s="144">
        <f t="shared" si="38"/>
        <v>2.5723472668810289E-2</v>
      </c>
      <c r="AE58" s="111">
        <f t="shared" si="38"/>
        <v>2</v>
      </c>
      <c r="AF58" s="144">
        <f t="shared" si="38"/>
        <v>6.4308681672025723E-3</v>
      </c>
      <c r="AG58" s="111">
        <f t="shared" si="38"/>
        <v>10</v>
      </c>
      <c r="AH58" s="144">
        <f t="shared" si="38"/>
        <v>3.215434083601286E-2</v>
      </c>
      <c r="AI58" s="111"/>
      <c r="AJ58" s="144"/>
      <c r="AK58" s="111"/>
      <c r="AL58" s="144"/>
      <c r="AM58" s="111"/>
      <c r="AN58" s="144"/>
      <c r="AO58" s="18"/>
    </row>
    <row r="59" spans="2:41" x14ac:dyDescent="0.25">
      <c r="B59" s="100" t="s">
        <v>1537</v>
      </c>
      <c r="C59" s="97">
        <f t="shared" si="26"/>
        <v>1</v>
      </c>
      <c r="D59" s="97">
        <f t="shared" si="27"/>
        <v>0</v>
      </c>
      <c r="E59" s="97">
        <f t="shared" si="28"/>
        <v>0</v>
      </c>
      <c r="F59" s="97">
        <f t="shared" si="29"/>
        <v>0</v>
      </c>
      <c r="G59" s="97">
        <f t="shared" si="30"/>
        <v>0</v>
      </c>
      <c r="H59" s="97">
        <f t="shared" si="31"/>
        <v>0</v>
      </c>
      <c r="V59" s="100" t="s">
        <v>191</v>
      </c>
      <c r="W59" s="96">
        <f>W7+W13+W18+W20+W22+W23</f>
        <v>1</v>
      </c>
      <c r="X59" s="97">
        <f t="shared" ref="X59:AH59" si="39">X7+X13+X18+X20+X22+X23</f>
        <v>4.0983606557377051E-3</v>
      </c>
      <c r="Y59" s="96">
        <f t="shared" si="39"/>
        <v>1</v>
      </c>
      <c r="Z59" s="97">
        <f t="shared" si="39"/>
        <v>4.0983606557377051E-3</v>
      </c>
      <c r="AA59" s="96">
        <f t="shared" si="39"/>
        <v>2</v>
      </c>
      <c r="AB59" s="97">
        <f t="shared" si="39"/>
        <v>8.1967213114754103E-3</v>
      </c>
      <c r="AC59" s="96">
        <f t="shared" si="39"/>
        <v>1</v>
      </c>
      <c r="AD59" s="97">
        <f t="shared" si="39"/>
        <v>3.2154340836012861E-3</v>
      </c>
      <c r="AE59" s="96">
        <f t="shared" si="39"/>
        <v>2</v>
      </c>
      <c r="AF59" s="97">
        <f t="shared" si="39"/>
        <v>6.4308681672025723E-3</v>
      </c>
      <c r="AG59" s="96">
        <f t="shared" si="39"/>
        <v>3</v>
      </c>
      <c r="AH59" s="97">
        <f t="shared" si="39"/>
        <v>9.6463022508038593E-3</v>
      </c>
      <c r="AI59" s="111"/>
      <c r="AJ59" s="144"/>
      <c r="AK59" s="111"/>
      <c r="AL59" s="144"/>
      <c r="AM59" s="111"/>
      <c r="AN59" s="144"/>
      <c r="AO59" s="18"/>
    </row>
    <row r="60" spans="2:41" x14ac:dyDescent="0.25">
      <c r="B60" s="43" t="s">
        <v>1538</v>
      </c>
      <c r="C60" s="95">
        <f t="shared" si="26"/>
        <v>0</v>
      </c>
      <c r="D60" s="95">
        <f t="shared" si="27"/>
        <v>0</v>
      </c>
      <c r="E60" s="95">
        <f t="shared" si="28"/>
        <v>0</v>
      </c>
      <c r="F60" s="95">
        <f t="shared" si="29"/>
        <v>0</v>
      </c>
      <c r="G60" s="95">
        <f t="shared" si="30"/>
        <v>0</v>
      </c>
      <c r="H60" s="95">
        <f t="shared" si="31"/>
        <v>0</v>
      </c>
      <c r="V60" s="74" t="s">
        <v>2100</v>
      </c>
      <c r="W60" s="209">
        <f>SUM(W52:W59)</f>
        <v>165</v>
      </c>
      <c r="X60" s="98">
        <f t="shared" ref="X60:AH60" si="40">SUM(X52:X59)</f>
        <v>0.67622950819672134</v>
      </c>
      <c r="Y60" s="209">
        <f t="shared" si="40"/>
        <v>79</v>
      </c>
      <c r="Z60" s="98">
        <f t="shared" si="40"/>
        <v>0.32377049180327871</v>
      </c>
      <c r="AA60" s="209">
        <f t="shared" si="40"/>
        <v>244</v>
      </c>
      <c r="AB60" s="98">
        <f t="shared" si="40"/>
        <v>1</v>
      </c>
      <c r="AC60" s="209">
        <f t="shared" si="40"/>
        <v>204</v>
      </c>
      <c r="AD60" s="98">
        <f t="shared" si="40"/>
        <v>0.65594855305466226</v>
      </c>
      <c r="AE60" s="209">
        <f t="shared" si="40"/>
        <v>107</v>
      </c>
      <c r="AF60" s="98">
        <f t="shared" si="40"/>
        <v>0.34405144694533762</v>
      </c>
      <c r="AG60" s="209">
        <f t="shared" si="40"/>
        <v>311</v>
      </c>
      <c r="AH60" s="98">
        <f t="shared" si="40"/>
        <v>1</v>
      </c>
      <c r="AI60" s="131"/>
      <c r="AJ60" s="133"/>
      <c r="AK60" s="131"/>
      <c r="AL60" s="133"/>
      <c r="AM60" s="131"/>
      <c r="AN60" s="213"/>
      <c r="AO60" s="18"/>
    </row>
    <row r="61" spans="2:41" x14ac:dyDescent="0.25">
      <c r="B61" s="100" t="s">
        <v>1901</v>
      </c>
      <c r="C61" s="97">
        <f t="shared" si="26"/>
        <v>0</v>
      </c>
      <c r="D61" s="97">
        <f t="shared" si="27"/>
        <v>0</v>
      </c>
      <c r="E61" s="97">
        <f t="shared" si="28"/>
        <v>0</v>
      </c>
      <c r="F61" s="97">
        <f t="shared" si="29"/>
        <v>1</v>
      </c>
      <c r="G61" s="97">
        <f t="shared" si="30"/>
        <v>0</v>
      </c>
      <c r="H61" s="97">
        <f t="shared" si="31"/>
        <v>1</v>
      </c>
      <c r="AI61" s="18"/>
      <c r="AJ61" s="18"/>
      <c r="AK61" s="18"/>
      <c r="AL61" s="18"/>
      <c r="AM61" s="18"/>
      <c r="AN61" s="18"/>
      <c r="AO61" s="18"/>
    </row>
    <row r="62" spans="2:41" x14ac:dyDescent="0.25">
      <c r="B62" s="43" t="s">
        <v>1902</v>
      </c>
      <c r="C62" s="95">
        <f t="shared" si="26"/>
        <v>0</v>
      </c>
      <c r="D62" s="95">
        <f t="shared" si="27"/>
        <v>0</v>
      </c>
      <c r="E62" s="95">
        <f t="shared" si="28"/>
        <v>1</v>
      </c>
      <c r="F62" s="95">
        <f t="shared" si="29"/>
        <v>0</v>
      </c>
      <c r="G62" s="95">
        <f t="shared" si="30"/>
        <v>1</v>
      </c>
      <c r="H62" s="95">
        <f t="shared" si="31"/>
        <v>0</v>
      </c>
      <c r="V62" s="66" t="s">
        <v>2546</v>
      </c>
      <c r="W62" s="217" t="s">
        <v>2113</v>
      </c>
      <c r="X62" s="217"/>
      <c r="Y62" s="217" t="s">
        <v>2114</v>
      </c>
      <c r="Z62" s="217"/>
      <c r="AA62" s="212"/>
      <c r="AB62" s="212"/>
      <c r="AC62" s="18"/>
    </row>
    <row r="63" spans="2:41" x14ac:dyDescent="0.25">
      <c r="B63" s="100" t="s">
        <v>1963</v>
      </c>
      <c r="C63" s="97">
        <f t="shared" si="26"/>
        <v>1</v>
      </c>
      <c r="D63" s="97">
        <f t="shared" si="27"/>
        <v>0</v>
      </c>
      <c r="E63" s="97">
        <f t="shared" si="28"/>
        <v>0</v>
      </c>
      <c r="F63" s="97">
        <f t="shared" si="29"/>
        <v>0</v>
      </c>
      <c r="G63" s="97">
        <f t="shared" si="30"/>
        <v>1</v>
      </c>
      <c r="H63" s="97">
        <f t="shared" si="31"/>
        <v>0</v>
      </c>
      <c r="V63" s="101" t="s">
        <v>2533</v>
      </c>
      <c r="W63" s="210" t="s">
        <v>160</v>
      </c>
      <c r="X63" s="210" t="s">
        <v>161</v>
      </c>
      <c r="Y63" s="210" t="s">
        <v>160</v>
      </c>
      <c r="Z63" s="210" t="s">
        <v>161</v>
      </c>
      <c r="AA63" s="228"/>
      <c r="AB63" s="228"/>
      <c r="AC63" s="18"/>
    </row>
    <row r="64" spans="2:41" x14ac:dyDescent="0.25">
      <c r="B64" s="43" t="s">
        <v>191</v>
      </c>
      <c r="C64" s="95">
        <f t="shared" si="26"/>
        <v>0.5</v>
      </c>
      <c r="D64" s="95">
        <f t="shared" si="27"/>
        <v>0.5</v>
      </c>
      <c r="E64" s="95">
        <f t="shared" si="28"/>
        <v>1</v>
      </c>
      <c r="F64" s="95">
        <f t="shared" si="29"/>
        <v>0</v>
      </c>
      <c r="G64" s="95">
        <f t="shared" si="30"/>
        <v>0.66666666666666663</v>
      </c>
      <c r="H64" s="95">
        <f t="shared" si="31"/>
        <v>0.33333333333333331</v>
      </c>
      <c r="V64" s="43" t="s">
        <v>2544</v>
      </c>
      <c r="W64" s="144">
        <f>W52/AA52</f>
        <v>0.37037037037037035</v>
      </c>
      <c r="X64" s="144">
        <f>Y52/AA52</f>
        <v>0.62962962962962965</v>
      </c>
      <c r="Y64" s="144">
        <f>AC52/AG52</f>
        <v>0.41025641025641024</v>
      </c>
      <c r="Z64" s="144">
        <f>AE52/AG52</f>
        <v>0.58974358974358976</v>
      </c>
      <c r="AA64" s="111"/>
      <c r="AB64" s="144"/>
      <c r="AC64" s="18"/>
    </row>
    <row r="65" spans="2:29" x14ac:dyDescent="0.25">
      <c r="V65" s="100" t="s">
        <v>2539</v>
      </c>
      <c r="W65" s="97">
        <f t="shared" ref="W65:W70" si="41">W53/AA53</f>
        <v>0.72727272727272729</v>
      </c>
      <c r="X65" s="97">
        <f t="shared" ref="X65:X70" si="42">Y53/AA53</f>
        <v>0.27272727272727271</v>
      </c>
      <c r="Y65" s="97">
        <f t="shared" ref="Y65:Y70" si="43">AC53/AG53</f>
        <v>0.7192982456140351</v>
      </c>
      <c r="Z65" s="97">
        <f t="shared" ref="Z65:Z70" si="44">AE53/AG53</f>
        <v>0.2807017543859649</v>
      </c>
      <c r="AA65" s="111"/>
      <c r="AB65" s="144"/>
      <c r="AC65" s="18"/>
    </row>
    <row r="66" spans="2:29" x14ac:dyDescent="0.25">
      <c r="B66" s="66" t="s">
        <v>2545</v>
      </c>
      <c r="C66" s="217" t="s">
        <v>2111</v>
      </c>
      <c r="D66" s="217"/>
      <c r="E66" s="217"/>
      <c r="F66" s="217"/>
      <c r="G66" s="217"/>
      <c r="H66" s="217"/>
      <c r="I66" s="217" t="s">
        <v>2113</v>
      </c>
      <c r="J66" s="217"/>
      <c r="K66" s="217"/>
      <c r="L66" s="217"/>
      <c r="M66" s="217"/>
      <c r="N66" s="217"/>
      <c r="O66" s="217" t="s">
        <v>2114</v>
      </c>
      <c r="P66" s="217"/>
      <c r="Q66" s="217"/>
      <c r="R66" s="217"/>
      <c r="S66" s="217"/>
      <c r="T66" s="217"/>
      <c r="V66" s="43" t="s">
        <v>2540</v>
      </c>
      <c r="W66" s="144">
        <f t="shared" si="41"/>
        <v>0.84</v>
      </c>
      <c r="X66" s="144">
        <f t="shared" si="42"/>
        <v>0.16</v>
      </c>
      <c r="Y66" s="144">
        <f t="shared" si="43"/>
        <v>0.69696969696969702</v>
      </c>
      <c r="Z66" s="144">
        <f t="shared" si="44"/>
        <v>0.30303030303030304</v>
      </c>
      <c r="AA66" s="111"/>
      <c r="AB66" s="144"/>
      <c r="AC66" s="18"/>
    </row>
    <row r="67" spans="2:29" x14ac:dyDescent="0.25">
      <c r="B67" s="101" t="s">
        <v>2136</v>
      </c>
      <c r="C67" s="223" t="s">
        <v>2132</v>
      </c>
      <c r="D67" s="223"/>
      <c r="E67" s="223" t="s">
        <v>2133</v>
      </c>
      <c r="F67" s="223"/>
      <c r="G67" s="223" t="s">
        <v>2100</v>
      </c>
      <c r="H67" s="223"/>
      <c r="I67" s="223" t="s">
        <v>2132</v>
      </c>
      <c r="J67" s="223"/>
      <c r="K67" s="223" t="s">
        <v>2133</v>
      </c>
      <c r="L67" s="223"/>
      <c r="M67" s="223" t="s">
        <v>2100</v>
      </c>
      <c r="N67" s="223"/>
      <c r="O67" s="223" t="s">
        <v>2132</v>
      </c>
      <c r="P67" s="223"/>
      <c r="Q67" s="223" t="s">
        <v>2133</v>
      </c>
      <c r="R67" s="223"/>
      <c r="S67" s="223" t="s">
        <v>2100</v>
      </c>
      <c r="T67" s="223"/>
      <c r="V67" s="100" t="s">
        <v>2543</v>
      </c>
      <c r="W67" s="97">
        <f t="shared" si="41"/>
        <v>0.68421052631578949</v>
      </c>
      <c r="X67" s="97">
        <f t="shared" si="42"/>
        <v>0.31578947368421051</v>
      </c>
      <c r="Y67" s="97">
        <f t="shared" si="43"/>
        <v>0.70833333333333337</v>
      </c>
      <c r="Z67" s="97">
        <f t="shared" si="44"/>
        <v>0.29166666666666669</v>
      </c>
      <c r="AA67" s="111"/>
      <c r="AB67" s="144"/>
      <c r="AC67" s="18"/>
    </row>
    <row r="68" spans="2:29" x14ac:dyDescent="0.25">
      <c r="B68" s="43" t="s">
        <v>2544</v>
      </c>
      <c r="C68" s="111">
        <f>C12+C13+C14+C19</f>
        <v>65</v>
      </c>
      <c r="D68" s="144">
        <f t="shared" ref="D68:T68" si="45">D12+D13+D14+D19</f>
        <v>0.21311475409836064</v>
      </c>
      <c r="E68" s="111">
        <f t="shared" si="45"/>
        <v>44</v>
      </c>
      <c r="F68" s="144">
        <f t="shared" si="45"/>
        <v>0.14426229508196722</v>
      </c>
      <c r="G68" s="111">
        <f t="shared" si="45"/>
        <v>109</v>
      </c>
      <c r="H68" s="144">
        <f t="shared" si="45"/>
        <v>0.35737704918032787</v>
      </c>
      <c r="I68" s="111">
        <f t="shared" si="45"/>
        <v>62</v>
      </c>
      <c r="J68" s="144">
        <f t="shared" si="45"/>
        <v>0.24031007751937988</v>
      </c>
      <c r="K68" s="111">
        <f t="shared" si="45"/>
        <v>45</v>
      </c>
      <c r="L68" s="144">
        <f t="shared" si="45"/>
        <v>0.1744186046511628</v>
      </c>
      <c r="M68" s="111">
        <f t="shared" si="45"/>
        <v>107</v>
      </c>
      <c r="N68" s="144">
        <f t="shared" si="45"/>
        <v>0.41472868217054265</v>
      </c>
      <c r="O68" s="111">
        <f t="shared" si="45"/>
        <v>67</v>
      </c>
      <c r="P68" s="144">
        <f t="shared" si="45"/>
        <v>0.22259136212624583</v>
      </c>
      <c r="Q68" s="111">
        <f t="shared" si="45"/>
        <v>54</v>
      </c>
      <c r="R68" s="144">
        <f t="shared" si="45"/>
        <v>0.17940199335548174</v>
      </c>
      <c r="S68" s="111">
        <f t="shared" si="45"/>
        <v>121</v>
      </c>
      <c r="T68" s="144">
        <f t="shared" si="45"/>
        <v>0.4019933554817276</v>
      </c>
      <c r="V68" s="43" t="s">
        <v>2541</v>
      </c>
      <c r="W68" s="144">
        <f t="shared" si="41"/>
        <v>0.44444444444444442</v>
      </c>
      <c r="X68" s="144">
        <f t="shared" si="42"/>
        <v>0.55555555555555558</v>
      </c>
      <c r="Y68" s="144">
        <f t="shared" si="43"/>
        <v>0.44444444444444442</v>
      </c>
      <c r="Z68" s="144">
        <f t="shared" si="44"/>
        <v>0.55555555555555558</v>
      </c>
      <c r="AA68" s="111"/>
      <c r="AB68" s="144"/>
      <c r="AC68" s="18"/>
    </row>
    <row r="69" spans="2:29" x14ac:dyDescent="0.25">
      <c r="B69" s="100" t="s">
        <v>2539</v>
      </c>
      <c r="C69" s="96">
        <f>C6</f>
        <v>43</v>
      </c>
      <c r="D69" s="97">
        <f t="shared" ref="D69:T69" si="46">D6</f>
        <v>0.14098360655737704</v>
      </c>
      <c r="E69" s="96">
        <f t="shared" si="46"/>
        <v>20</v>
      </c>
      <c r="F69" s="97">
        <f t="shared" si="46"/>
        <v>6.5573770491803282E-2</v>
      </c>
      <c r="G69" s="96">
        <f t="shared" si="46"/>
        <v>63</v>
      </c>
      <c r="H69" s="97">
        <f t="shared" si="46"/>
        <v>0.20655737704918034</v>
      </c>
      <c r="I69" s="96">
        <f t="shared" si="46"/>
        <v>37</v>
      </c>
      <c r="J69" s="97">
        <f t="shared" si="46"/>
        <v>0.1434108527131783</v>
      </c>
      <c r="K69" s="96">
        <f t="shared" si="46"/>
        <v>22</v>
      </c>
      <c r="L69" s="97">
        <f t="shared" si="46"/>
        <v>8.5271317829457363E-2</v>
      </c>
      <c r="M69" s="96">
        <f t="shared" si="46"/>
        <v>59</v>
      </c>
      <c r="N69" s="97">
        <f t="shared" si="46"/>
        <v>0.22868217054263565</v>
      </c>
      <c r="O69" s="96">
        <f t="shared" si="46"/>
        <v>29</v>
      </c>
      <c r="P69" s="97">
        <f t="shared" si="46"/>
        <v>9.634551495016612E-2</v>
      </c>
      <c r="Q69" s="96">
        <f t="shared" si="46"/>
        <v>22</v>
      </c>
      <c r="R69" s="97">
        <f t="shared" si="46"/>
        <v>7.3089700996677748E-2</v>
      </c>
      <c r="S69" s="96">
        <f t="shared" si="46"/>
        <v>51</v>
      </c>
      <c r="T69" s="97">
        <f t="shared" si="46"/>
        <v>0.16943521594684385</v>
      </c>
      <c r="V69" s="100" t="s">
        <v>2542</v>
      </c>
      <c r="W69" s="97">
        <f t="shared" si="41"/>
        <v>0.65116279069767447</v>
      </c>
      <c r="X69" s="97">
        <f t="shared" si="42"/>
        <v>0.34883720930232559</v>
      </c>
      <c r="Y69" s="97">
        <f t="shared" si="43"/>
        <v>0.65217391304347827</v>
      </c>
      <c r="Z69" s="97">
        <f t="shared" si="44"/>
        <v>0.34782608695652173</v>
      </c>
      <c r="AA69" s="111"/>
      <c r="AB69" s="144"/>
      <c r="AC69" s="18"/>
    </row>
    <row r="70" spans="2:29" x14ac:dyDescent="0.25">
      <c r="B70" s="43" t="s">
        <v>2540</v>
      </c>
      <c r="C70" s="111">
        <f>C10+C16+C22+C24</f>
        <v>25</v>
      </c>
      <c r="D70" s="144">
        <f t="shared" ref="D70:T70" si="47">D10+D16+D22+D24</f>
        <v>8.1967213114754106E-2</v>
      </c>
      <c r="E70" s="111">
        <f t="shared" si="47"/>
        <v>18</v>
      </c>
      <c r="F70" s="144">
        <f t="shared" si="47"/>
        <v>5.9016393442622953E-2</v>
      </c>
      <c r="G70" s="111">
        <f t="shared" si="47"/>
        <v>43</v>
      </c>
      <c r="H70" s="144">
        <f t="shared" si="47"/>
        <v>0.14098360655737702</v>
      </c>
      <c r="I70" s="111">
        <f t="shared" si="47"/>
        <v>8</v>
      </c>
      <c r="J70" s="144">
        <f t="shared" si="47"/>
        <v>3.1007751937984496E-2</v>
      </c>
      <c r="K70" s="111">
        <f t="shared" si="47"/>
        <v>5</v>
      </c>
      <c r="L70" s="144">
        <f t="shared" si="47"/>
        <v>1.937984496124031E-2</v>
      </c>
      <c r="M70" s="111">
        <f t="shared" si="47"/>
        <v>13</v>
      </c>
      <c r="N70" s="144">
        <f t="shared" si="47"/>
        <v>5.0387596899224806E-2</v>
      </c>
      <c r="O70" s="111">
        <f t="shared" si="47"/>
        <v>23</v>
      </c>
      <c r="P70" s="144">
        <f t="shared" si="47"/>
        <v>7.6411960132890366E-2</v>
      </c>
      <c r="Q70" s="111">
        <f t="shared" si="47"/>
        <v>15</v>
      </c>
      <c r="R70" s="144">
        <f t="shared" si="47"/>
        <v>4.9833887043189369E-2</v>
      </c>
      <c r="S70" s="111">
        <f t="shared" si="47"/>
        <v>38</v>
      </c>
      <c r="T70" s="144">
        <f t="shared" si="47"/>
        <v>0.12624584717607973</v>
      </c>
      <c r="V70" s="43" t="s">
        <v>2538</v>
      </c>
      <c r="W70" s="144">
        <f t="shared" si="41"/>
        <v>0.88888888888888884</v>
      </c>
      <c r="X70" s="144">
        <f t="shared" si="42"/>
        <v>0.1111111111111111</v>
      </c>
      <c r="Y70" s="144">
        <f t="shared" si="43"/>
        <v>0.8</v>
      </c>
      <c r="Z70" s="144">
        <f t="shared" si="44"/>
        <v>0.2</v>
      </c>
      <c r="AA70" s="111"/>
      <c r="AB70" s="144"/>
      <c r="AC70" s="18"/>
    </row>
    <row r="71" spans="2:29" s="2" customFormat="1" x14ac:dyDescent="0.25">
      <c r="B71" s="100" t="s">
        <v>2543</v>
      </c>
      <c r="C71" s="96">
        <f t="shared" ref="C71:T71" si="48">C9</f>
        <v>13</v>
      </c>
      <c r="D71" s="97">
        <f t="shared" si="48"/>
        <v>4.2622950819672129E-2</v>
      </c>
      <c r="E71" s="96">
        <f t="shared" si="48"/>
        <v>1</v>
      </c>
      <c r="F71" s="97">
        <f t="shared" si="48"/>
        <v>3.2786885245901639E-3</v>
      </c>
      <c r="G71" s="96">
        <f t="shared" si="48"/>
        <v>14</v>
      </c>
      <c r="H71" s="97">
        <f t="shared" si="48"/>
        <v>4.5901639344262293E-2</v>
      </c>
      <c r="I71" s="96">
        <f t="shared" si="48"/>
        <v>10</v>
      </c>
      <c r="J71" s="97">
        <f t="shared" si="48"/>
        <v>3.875968992248062E-2</v>
      </c>
      <c r="K71" s="96">
        <f t="shared" si="48"/>
        <v>3</v>
      </c>
      <c r="L71" s="97">
        <f t="shared" si="48"/>
        <v>1.1627906976744186E-2</v>
      </c>
      <c r="M71" s="96">
        <f t="shared" si="48"/>
        <v>13</v>
      </c>
      <c r="N71" s="97">
        <f t="shared" si="48"/>
        <v>5.0387596899224806E-2</v>
      </c>
      <c r="O71" s="96">
        <f t="shared" si="48"/>
        <v>12</v>
      </c>
      <c r="P71" s="97">
        <f t="shared" si="48"/>
        <v>3.9867109634551492E-2</v>
      </c>
      <c r="Q71" s="96">
        <f t="shared" si="48"/>
        <v>3</v>
      </c>
      <c r="R71" s="97">
        <f t="shared" si="48"/>
        <v>9.9667774086378731E-3</v>
      </c>
      <c r="S71" s="96">
        <f t="shared" si="48"/>
        <v>15</v>
      </c>
      <c r="T71" s="97">
        <f t="shared" si="48"/>
        <v>4.9833887043189369E-2</v>
      </c>
      <c r="V71" s="43"/>
      <c r="W71" s="144"/>
      <c r="X71" s="144"/>
      <c r="Y71" s="144"/>
      <c r="Z71" s="144"/>
      <c r="AA71" s="111"/>
      <c r="AB71" s="144"/>
      <c r="AC71" s="18"/>
    </row>
    <row r="72" spans="2:29" s="2" customFormat="1" x14ac:dyDescent="0.25">
      <c r="B72" s="43" t="s">
        <v>2541</v>
      </c>
      <c r="C72" s="111">
        <f>C11</f>
        <v>18</v>
      </c>
      <c r="D72" s="144">
        <f t="shared" ref="D72:T72" si="49">D11</f>
        <v>5.9016393442622953E-2</v>
      </c>
      <c r="E72" s="111">
        <f t="shared" si="49"/>
        <v>5</v>
      </c>
      <c r="F72" s="144">
        <f t="shared" si="49"/>
        <v>1.6393442622950821E-2</v>
      </c>
      <c r="G72" s="111">
        <f t="shared" si="49"/>
        <v>23</v>
      </c>
      <c r="H72" s="144">
        <f t="shared" si="49"/>
        <v>7.5409836065573776E-2</v>
      </c>
      <c r="I72" s="111">
        <f t="shared" si="49"/>
        <v>18</v>
      </c>
      <c r="J72" s="144">
        <f t="shared" si="49"/>
        <v>6.9767441860465115E-2</v>
      </c>
      <c r="K72" s="111">
        <f t="shared" si="49"/>
        <v>4</v>
      </c>
      <c r="L72" s="144">
        <f t="shared" si="49"/>
        <v>1.5503875968992248E-2</v>
      </c>
      <c r="M72" s="111">
        <f t="shared" si="49"/>
        <v>22</v>
      </c>
      <c r="N72" s="144">
        <f t="shared" si="49"/>
        <v>8.5271317829457363E-2</v>
      </c>
      <c r="O72" s="111">
        <f t="shared" si="49"/>
        <v>18</v>
      </c>
      <c r="P72" s="144">
        <f t="shared" si="49"/>
        <v>5.9800664451827246E-2</v>
      </c>
      <c r="Q72" s="111">
        <f t="shared" si="49"/>
        <v>3</v>
      </c>
      <c r="R72" s="144">
        <f t="shared" si="49"/>
        <v>9.9667774086378731E-3</v>
      </c>
      <c r="S72" s="111">
        <f t="shared" si="49"/>
        <v>21</v>
      </c>
      <c r="T72" s="144">
        <f t="shared" si="49"/>
        <v>6.9767441860465115E-2</v>
      </c>
      <c r="V72" s="130"/>
      <c r="W72" s="131"/>
      <c r="X72" s="133"/>
      <c r="Y72" s="131"/>
      <c r="Z72" s="133"/>
      <c r="AA72" s="131"/>
      <c r="AB72" s="133"/>
      <c r="AC72" s="18"/>
    </row>
    <row r="73" spans="2:29" x14ac:dyDescent="0.25">
      <c r="B73" s="100" t="s">
        <v>2542</v>
      </c>
      <c r="C73" s="96">
        <f>C8</f>
        <v>20</v>
      </c>
      <c r="D73" s="97">
        <f t="shared" ref="D73:T73" si="50">D8</f>
        <v>6.5573770491803282E-2</v>
      </c>
      <c r="E73" s="96">
        <f t="shared" si="50"/>
        <v>9</v>
      </c>
      <c r="F73" s="97">
        <f t="shared" si="50"/>
        <v>2.9508196721311476E-2</v>
      </c>
      <c r="G73" s="96">
        <f t="shared" si="50"/>
        <v>29</v>
      </c>
      <c r="H73" s="97">
        <f t="shared" si="50"/>
        <v>9.5081967213114751E-2</v>
      </c>
      <c r="I73" s="96">
        <f t="shared" si="50"/>
        <v>15</v>
      </c>
      <c r="J73" s="97">
        <f t="shared" si="50"/>
        <v>5.8139534883720929E-2</v>
      </c>
      <c r="K73" s="96">
        <f t="shared" si="50"/>
        <v>11</v>
      </c>
      <c r="L73" s="97">
        <f t="shared" si="50"/>
        <v>4.2635658914728682E-2</v>
      </c>
      <c r="M73" s="96">
        <f t="shared" si="50"/>
        <v>26</v>
      </c>
      <c r="N73" s="97">
        <f t="shared" si="50"/>
        <v>0.10077519379844961</v>
      </c>
      <c r="O73" s="96">
        <f t="shared" si="50"/>
        <v>14</v>
      </c>
      <c r="P73" s="97">
        <f t="shared" si="50"/>
        <v>4.6511627906976744E-2</v>
      </c>
      <c r="Q73" s="96">
        <f t="shared" si="50"/>
        <v>16</v>
      </c>
      <c r="R73" s="97">
        <f t="shared" si="50"/>
        <v>5.3156146179401995E-2</v>
      </c>
      <c r="S73" s="96">
        <f t="shared" si="50"/>
        <v>30</v>
      </c>
      <c r="T73" s="97">
        <f t="shared" si="50"/>
        <v>9.9667774086378738E-2</v>
      </c>
    </row>
    <row r="74" spans="2:29" x14ac:dyDescent="0.25">
      <c r="B74" s="43" t="s">
        <v>2538</v>
      </c>
      <c r="C74" s="111">
        <f>C4+C5+C17+C20</f>
        <v>7</v>
      </c>
      <c r="D74" s="144">
        <f t="shared" ref="D74:T74" si="51">D4+D5+D17+D20</f>
        <v>2.2950819672131147E-2</v>
      </c>
      <c r="E74" s="111">
        <f t="shared" si="51"/>
        <v>1</v>
      </c>
      <c r="F74" s="144">
        <f t="shared" si="51"/>
        <v>3.2786885245901639E-3</v>
      </c>
      <c r="G74" s="111">
        <f t="shared" si="51"/>
        <v>8</v>
      </c>
      <c r="H74" s="144">
        <f t="shared" si="51"/>
        <v>2.6229508196721311E-2</v>
      </c>
      <c r="I74" s="111">
        <f t="shared" si="51"/>
        <v>5</v>
      </c>
      <c r="J74" s="144">
        <f t="shared" si="51"/>
        <v>1.937984496124031E-2</v>
      </c>
      <c r="K74" s="111">
        <f t="shared" si="51"/>
        <v>1</v>
      </c>
      <c r="L74" s="144">
        <f t="shared" si="51"/>
        <v>3.875968992248062E-3</v>
      </c>
      <c r="M74" s="111">
        <f t="shared" si="51"/>
        <v>6</v>
      </c>
      <c r="N74" s="144">
        <f t="shared" si="51"/>
        <v>2.3255813953488372E-2</v>
      </c>
      <c r="O74" s="111">
        <f t="shared" si="51"/>
        <v>5</v>
      </c>
      <c r="P74" s="144">
        <f t="shared" si="51"/>
        <v>1.6611295681063124E-2</v>
      </c>
      <c r="Q74" s="111">
        <f t="shared" si="51"/>
        <v>3</v>
      </c>
      <c r="R74" s="144">
        <f t="shared" si="51"/>
        <v>9.9667774086378731E-3</v>
      </c>
      <c r="S74" s="111">
        <f t="shared" si="51"/>
        <v>8</v>
      </c>
      <c r="T74" s="144">
        <f t="shared" si="51"/>
        <v>2.6578073089700997E-2</v>
      </c>
    </row>
    <row r="75" spans="2:29" s="2" customFormat="1" x14ac:dyDescent="0.25">
      <c r="B75" s="100" t="s">
        <v>191</v>
      </c>
      <c r="C75" s="96">
        <f>C7+C15+C18+C21+C23+C25+C26+C27+C28+C29+C30</f>
        <v>9</v>
      </c>
      <c r="D75" s="97">
        <f t="shared" ref="D75:T75" si="52">D7+D15+D18+D21+D23+D25+D26+D27+D28+D29+D30</f>
        <v>2.9508196721311476E-2</v>
      </c>
      <c r="E75" s="96">
        <f t="shared" si="52"/>
        <v>7</v>
      </c>
      <c r="F75" s="97">
        <f t="shared" si="52"/>
        <v>2.2950819672131147E-2</v>
      </c>
      <c r="G75" s="96">
        <f t="shared" si="52"/>
        <v>16</v>
      </c>
      <c r="H75" s="97">
        <f t="shared" si="52"/>
        <v>5.2459016393442623E-2</v>
      </c>
      <c r="I75" s="96">
        <f t="shared" si="52"/>
        <v>8</v>
      </c>
      <c r="J75" s="97">
        <f t="shared" si="52"/>
        <v>3.1007751937984496E-2</v>
      </c>
      <c r="K75" s="96">
        <f t="shared" si="52"/>
        <v>4</v>
      </c>
      <c r="L75" s="97">
        <f t="shared" si="52"/>
        <v>1.5503875968992248E-2</v>
      </c>
      <c r="M75" s="96">
        <f t="shared" si="52"/>
        <v>12</v>
      </c>
      <c r="N75" s="97">
        <f t="shared" si="52"/>
        <v>4.6511627906976744E-2</v>
      </c>
      <c r="O75" s="96">
        <f t="shared" si="52"/>
        <v>10</v>
      </c>
      <c r="P75" s="97">
        <f t="shared" si="52"/>
        <v>3.3222591362126241E-2</v>
      </c>
      <c r="Q75" s="96">
        <f t="shared" si="52"/>
        <v>7</v>
      </c>
      <c r="R75" s="97">
        <f t="shared" si="52"/>
        <v>2.3255813953488372E-2</v>
      </c>
      <c r="S75" s="96">
        <f t="shared" si="52"/>
        <v>17</v>
      </c>
      <c r="T75" s="97">
        <f t="shared" si="52"/>
        <v>5.647840531561462E-2</v>
      </c>
    </row>
    <row r="76" spans="2:29" x14ac:dyDescent="0.25">
      <c r="B76" s="74" t="s">
        <v>2100</v>
      </c>
      <c r="C76" s="208">
        <f>SUM(C68:C75)</f>
        <v>200</v>
      </c>
      <c r="D76" s="98">
        <f t="shared" ref="D76:T76" si="53">SUM(D68:D75)</f>
        <v>0.65573770491803285</v>
      </c>
      <c r="E76" s="208">
        <f t="shared" si="53"/>
        <v>105</v>
      </c>
      <c r="F76" s="98">
        <f t="shared" si="53"/>
        <v>0.34426229508196726</v>
      </c>
      <c r="G76" s="208">
        <f t="shared" si="53"/>
        <v>305</v>
      </c>
      <c r="H76" s="121">
        <f t="shared" si="53"/>
        <v>1</v>
      </c>
      <c r="I76" s="208">
        <f t="shared" si="53"/>
        <v>163</v>
      </c>
      <c r="J76" s="98">
        <f t="shared" si="53"/>
        <v>0.63178294573643412</v>
      </c>
      <c r="K76" s="208">
        <f t="shared" si="53"/>
        <v>95</v>
      </c>
      <c r="L76" s="98">
        <f t="shared" si="53"/>
        <v>0.36821705426356588</v>
      </c>
      <c r="M76" s="208">
        <f t="shared" si="53"/>
        <v>258</v>
      </c>
      <c r="N76" s="121">
        <f t="shared" si="53"/>
        <v>1</v>
      </c>
      <c r="O76" s="208">
        <f t="shared" si="53"/>
        <v>178</v>
      </c>
      <c r="P76" s="98">
        <f t="shared" si="53"/>
        <v>0.59136212624584716</v>
      </c>
      <c r="Q76" s="208">
        <f t="shared" si="53"/>
        <v>123</v>
      </c>
      <c r="R76" s="98">
        <f t="shared" si="53"/>
        <v>0.40863787375415284</v>
      </c>
      <c r="S76" s="208">
        <f t="shared" si="53"/>
        <v>301</v>
      </c>
      <c r="T76" s="121">
        <f t="shared" si="53"/>
        <v>0.99999999999999989</v>
      </c>
    </row>
    <row r="78" spans="2:29" x14ac:dyDescent="0.25">
      <c r="B78" s="66" t="s">
        <v>2545</v>
      </c>
      <c r="C78" s="217" t="s">
        <v>2111</v>
      </c>
      <c r="D78" s="217"/>
      <c r="E78" s="217" t="s">
        <v>2113</v>
      </c>
      <c r="F78" s="217"/>
      <c r="G78" s="217" t="s">
        <v>2114</v>
      </c>
      <c r="H78" s="217"/>
      <c r="I78" s="212"/>
      <c r="J78" s="212"/>
      <c r="K78" s="212"/>
      <c r="L78" s="212"/>
      <c r="M78" s="212"/>
      <c r="N78" s="212"/>
      <c r="O78" s="212"/>
      <c r="P78" s="212"/>
      <c r="Q78" s="212"/>
      <c r="R78" s="212"/>
      <c r="S78" s="212"/>
      <c r="T78" s="212"/>
    </row>
    <row r="79" spans="2:29" x14ac:dyDescent="0.25">
      <c r="B79" s="101" t="s">
        <v>2533</v>
      </c>
      <c r="C79" s="210" t="s">
        <v>160</v>
      </c>
      <c r="D79" s="210" t="s">
        <v>161</v>
      </c>
      <c r="E79" s="210" t="s">
        <v>160</v>
      </c>
      <c r="F79" s="210" t="s">
        <v>161</v>
      </c>
      <c r="G79" s="210" t="s">
        <v>160</v>
      </c>
      <c r="H79" s="210" t="s">
        <v>161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2:29" x14ac:dyDescent="0.25">
      <c r="B80" s="43" t="s">
        <v>2544</v>
      </c>
      <c r="C80" s="144">
        <f>C68/G68</f>
        <v>0.59633027522935778</v>
      </c>
      <c r="D80" s="144">
        <f>E68/G68</f>
        <v>0.40366972477064222</v>
      </c>
      <c r="E80" s="144">
        <f>I68/M68</f>
        <v>0.57943925233644855</v>
      </c>
      <c r="F80" s="144">
        <f>K68/M68</f>
        <v>0.42056074766355139</v>
      </c>
      <c r="G80" s="144">
        <f>O68/S68</f>
        <v>0.55371900826446285</v>
      </c>
      <c r="H80" s="144">
        <f>Q68/S68</f>
        <v>0.4462809917355372</v>
      </c>
      <c r="I80" s="111"/>
      <c r="J80" s="144"/>
      <c r="K80" s="111"/>
      <c r="L80" s="144"/>
      <c r="M80" s="111"/>
      <c r="N80" s="144"/>
      <c r="O80" s="111"/>
      <c r="P80" s="144"/>
      <c r="Q80" s="111"/>
      <c r="R80" s="144"/>
      <c r="S80" s="111"/>
      <c r="T80" s="144"/>
    </row>
    <row r="81" spans="2:20" x14ac:dyDescent="0.25">
      <c r="B81" s="100" t="s">
        <v>2539</v>
      </c>
      <c r="C81" s="97">
        <f t="shared" ref="C81:C86" si="54">C69/G69</f>
        <v>0.68253968253968256</v>
      </c>
      <c r="D81" s="97">
        <f t="shared" ref="D81:D86" si="55">E69/G69</f>
        <v>0.31746031746031744</v>
      </c>
      <c r="E81" s="97">
        <f t="shared" ref="E81:E86" si="56">I69/M69</f>
        <v>0.6271186440677966</v>
      </c>
      <c r="F81" s="97">
        <f t="shared" ref="F81:F86" si="57">K69/M69</f>
        <v>0.3728813559322034</v>
      </c>
      <c r="G81" s="97">
        <f t="shared" ref="G81:G86" si="58">O69/S69</f>
        <v>0.56862745098039214</v>
      </c>
      <c r="H81" s="97">
        <f t="shared" ref="H81:H86" si="59">Q69/S69</f>
        <v>0.43137254901960786</v>
      </c>
      <c r="I81" s="111"/>
      <c r="J81" s="144"/>
      <c r="K81" s="111"/>
      <c r="L81" s="144"/>
      <c r="M81" s="111"/>
      <c r="N81" s="144"/>
      <c r="O81" s="111"/>
      <c r="P81" s="144"/>
      <c r="Q81" s="111"/>
      <c r="R81" s="144"/>
      <c r="S81" s="111"/>
      <c r="T81" s="144"/>
    </row>
    <row r="82" spans="2:20" x14ac:dyDescent="0.25">
      <c r="B82" s="43" t="s">
        <v>2540</v>
      </c>
      <c r="C82" s="144">
        <f t="shared" si="54"/>
        <v>0.58139534883720934</v>
      </c>
      <c r="D82" s="144">
        <f t="shared" si="55"/>
        <v>0.41860465116279072</v>
      </c>
      <c r="E82" s="144">
        <f t="shared" si="56"/>
        <v>0.61538461538461542</v>
      </c>
      <c r="F82" s="144">
        <f t="shared" si="57"/>
        <v>0.38461538461538464</v>
      </c>
      <c r="G82" s="144">
        <f t="shared" si="58"/>
        <v>0.60526315789473684</v>
      </c>
      <c r="H82" s="144">
        <f t="shared" si="59"/>
        <v>0.39473684210526316</v>
      </c>
      <c r="I82" s="111"/>
      <c r="J82" s="144"/>
      <c r="K82" s="111"/>
      <c r="L82" s="144"/>
      <c r="M82" s="111"/>
      <c r="N82" s="144"/>
      <c r="O82" s="111"/>
      <c r="P82" s="144"/>
      <c r="Q82" s="111"/>
      <c r="R82" s="144"/>
      <c r="S82" s="111"/>
      <c r="T82" s="144"/>
    </row>
    <row r="83" spans="2:20" x14ac:dyDescent="0.25">
      <c r="B83" s="100" t="s">
        <v>2543</v>
      </c>
      <c r="C83" s="97">
        <f t="shared" si="54"/>
        <v>0.9285714285714286</v>
      </c>
      <c r="D83" s="97">
        <f t="shared" si="55"/>
        <v>7.1428571428571425E-2</v>
      </c>
      <c r="E83" s="97">
        <f t="shared" si="56"/>
        <v>0.76923076923076927</v>
      </c>
      <c r="F83" s="97">
        <f t="shared" si="57"/>
        <v>0.23076923076923078</v>
      </c>
      <c r="G83" s="97">
        <f t="shared" si="58"/>
        <v>0.8</v>
      </c>
      <c r="H83" s="97">
        <f t="shared" si="59"/>
        <v>0.2</v>
      </c>
      <c r="I83" s="111"/>
      <c r="J83" s="144"/>
      <c r="K83" s="111"/>
      <c r="L83" s="144"/>
      <c r="M83" s="111"/>
      <c r="N83" s="144"/>
      <c r="O83" s="111"/>
      <c r="P83" s="144"/>
      <c r="Q83" s="111"/>
      <c r="R83" s="144"/>
      <c r="S83" s="111"/>
      <c r="T83" s="144"/>
    </row>
    <row r="84" spans="2:20" x14ac:dyDescent="0.25">
      <c r="B84" s="43" t="s">
        <v>2541</v>
      </c>
      <c r="C84" s="144">
        <f t="shared" si="54"/>
        <v>0.78260869565217395</v>
      </c>
      <c r="D84" s="144">
        <f t="shared" si="55"/>
        <v>0.21739130434782608</v>
      </c>
      <c r="E84" s="144">
        <f t="shared" si="56"/>
        <v>0.81818181818181823</v>
      </c>
      <c r="F84" s="144">
        <f t="shared" si="57"/>
        <v>0.18181818181818182</v>
      </c>
      <c r="G84" s="144">
        <f t="shared" si="58"/>
        <v>0.8571428571428571</v>
      </c>
      <c r="H84" s="144">
        <f t="shared" si="59"/>
        <v>0.14285714285714285</v>
      </c>
      <c r="I84" s="111"/>
      <c r="J84" s="144"/>
      <c r="K84" s="111"/>
      <c r="L84" s="144"/>
      <c r="M84" s="111"/>
      <c r="N84" s="144"/>
      <c r="O84" s="111"/>
      <c r="P84" s="144"/>
      <c r="Q84" s="111"/>
      <c r="R84" s="144"/>
      <c r="S84" s="111"/>
      <c r="T84" s="144"/>
    </row>
    <row r="85" spans="2:20" x14ac:dyDescent="0.25">
      <c r="B85" s="100" t="s">
        <v>2542</v>
      </c>
      <c r="C85" s="97">
        <f t="shared" si="54"/>
        <v>0.68965517241379315</v>
      </c>
      <c r="D85" s="97">
        <f t="shared" si="55"/>
        <v>0.31034482758620691</v>
      </c>
      <c r="E85" s="97">
        <f t="shared" si="56"/>
        <v>0.57692307692307687</v>
      </c>
      <c r="F85" s="97">
        <f t="shared" si="57"/>
        <v>0.42307692307692307</v>
      </c>
      <c r="G85" s="97">
        <f t="shared" si="58"/>
        <v>0.46666666666666667</v>
      </c>
      <c r="H85" s="97">
        <f t="shared" si="59"/>
        <v>0.53333333333333333</v>
      </c>
      <c r="I85" s="111"/>
      <c r="J85" s="144"/>
      <c r="K85" s="111"/>
      <c r="L85" s="144"/>
      <c r="M85" s="111"/>
      <c r="N85" s="144"/>
      <c r="O85" s="111"/>
      <c r="P85" s="144"/>
      <c r="Q85" s="111"/>
      <c r="R85" s="144"/>
      <c r="S85" s="111"/>
      <c r="T85" s="144"/>
    </row>
    <row r="86" spans="2:20" x14ac:dyDescent="0.25">
      <c r="B86" s="43" t="s">
        <v>2538</v>
      </c>
      <c r="C86" s="144">
        <f t="shared" si="54"/>
        <v>0.875</v>
      </c>
      <c r="D86" s="144">
        <f t="shared" si="55"/>
        <v>0.125</v>
      </c>
      <c r="E86" s="144">
        <f t="shared" si="56"/>
        <v>0.83333333333333337</v>
      </c>
      <c r="F86" s="144">
        <f t="shared" si="57"/>
        <v>0.16666666666666666</v>
      </c>
      <c r="G86" s="144">
        <f t="shared" si="58"/>
        <v>0.625</v>
      </c>
      <c r="H86" s="144">
        <f t="shared" si="59"/>
        <v>0.375</v>
      </c>
      <c r="I86" s="111"/>
      <c r="J86" s="144"/>
      <c r="K86" s="111"/>
      <c r="L86" s="144"/>
      <c r="M86" s="111"/>
      <c r="N86" s="144"/>
      <c r="O86" s="111"/>
      <c r="P86" s="144"/>
      <c r="Q86" s="111"/>
      <c r="R86" s="144"/>
      <c r="S86" s="111"/>
      <c r="T86" s="144"/>
    </row>
  </sheetData>
  <mergeCells count="51">
    <mergeCell ref="AA63:AB63"/>
    <mergeCell ref="W62:X62"/>
    <mergeCell ref="Y62:Z62"/>
    <mergeCell ref="W50:AB50"/>
    <mergeCell ref="AC50:AH50"/>
    <mergeCell ref="W51:X51"/>
    <mergeCell ref="Y51:Z51"/>
    <mergeCell ref="AA51:AB51"/>
    <mergeCell ref="AC51:AD51"/>
    <mergeCell ref="AE51:AF51"/>
    <mergeCell ref="AG51:AH51"/>
    <mergeCell ref="C78:D78"/>
    <mergeCell ref="E78:F78"/>
    <mergeCell ref="G78:H78"/>
    <mergeCell ref="O3:P3"/>
    <mergeCell ref="Q3:R3"/>
    <mergeCell ref="I3:J3"/>
    <mergeCell ref="K3:L3"/>
    <mergeCell ref="C36:D36"/>
    <mergeCell ref="E36:F36"/>
    <mergeCell ref="G36:H36"/>
    <mergeCell ref="C66:H66"/>
    <mergeCell ref="I66:N66"/>
    <mergeCell ref="O66:T66"/>
    <mergeCell ref="C67:D67"/>
    <mergeCell ref="E67:F67"/>
    <mergeCell ref="G67:H67"/>
    <mergeCell ref="W27:X27"/>
    <mergeCell ref="Y27:Z27"/>
    <mergeCell ref="AG3:AH3"/>
    <mergeCell ref="W2:AB2"/>
    <mergeCell ref="AC2:AH2"/>
    <mergeCell ref="W3:X3"/>
    <mergeCell ref="Y3:Z3"/>
    <mergeCell ref="AC3:AD3"/>
    <mergeCell ref="AA3:AB3"/>
    <mergeCell ref="AE3:AF3"/>
    <mergeCell ref="C2:H2"/>
    <mergeCell ref="I2:N2"/>
    <mergeCell ref="G3:H3"/>
    <mergeCell ref="M3:N3"/>
    <mergeCell ref="S3:T3"/>
    <mergeCell ref="C3:D3"/>
    <mergeCell ref="E3:F3"/>
    <mergeCell ref="O2:T2"/>
    <mergeCell ref="S67:T67"/>
    <mergeCell ref="I67:J67"/>
    <mergeCell ref="K67:L67"/>
    <mergeCell ref="M67:N67"/>
    <mergeCell ref="O67:P67"/>
    <mergeCell ref="Q67:R67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8"/>
  <sheetViews>
    <sheetView workbookViewId="0">
      <selection activeCell="K14" sqref="K14"/>
    </sheetView>
  </sheetViews>
  <sheetFormatPr defaultRowHeight="15" x14ac:dyDescent="0.25"/>
  <cols>
    <col min="1" max="1" width="15.140625" bestFit="1" customWidth="1"/>
    <col min="2" max="2" width="14.7109375" bestFit="1" customWidth="1"/>
    <col min="3" max="3" width="13.28515625" bestFit="1" customWidth="1"/>
    <col min="4" max="4" width="14" bestFit="1" customWidth="1"/>
    <col min="5" max="5" width="13.42578125" bestFit="1" customWidth="1"/>
    <col min="6" max="6" width="14" bestFit="1" customWidth="1"/>
    <col min="7" max="7" width="11.28515625" bestFit="1" customWidth="1"/>
    <col min="8" max="8" width="11.42578125" bestFit="1" customWidth="1"/>
    <col min="9" max="9" width="10.5703125" bestFit="1" customWidth="1"/>
    <col min="11" max="11" width="9.7109375" bestFit="1" customWidth="1"/>
    <col min="12" max="12" width="12" bestFit="1" customWidth="1"/>
    <col min="13" max="13" width="11.85546875" bestFit="1" customWidth="1"/>
    <col min="14" max="14" width="11.7109375" bestFit="1" customWidth="1"/>
    <col min="15" max="15" width="11.28515625" bestFit="1" customWidth="1"/>
    <col min="16" max="16" width="11.42578125" bestFit="1" customWidth="1"/>
  </cols>
  <sheetData>
    <row r="1" spans="1:16" x14ac:dyDescent="0.25">
      <c r="A1" s="109"/>
      <c r="B1" s="109"/>
      <c r="C1" s="109"/>
      <c r="D1" s="109" t="s">
        <v>2148</v>
      </c>
      <c r="E1" s="109" t="s">
        <v>2149</v>
      </c>
      <c r="F1" s="109" t="s">
        <v>2150</v>
      </c>
      <c r="G1" s="110" t="s">
        <v>2151</v>
      </c>
      <c r="H1" s="110" t="s">
        <v>2152</v>
      </c>
      <c r="I1" s="110"/>
      <c r="J1" s="110"/>
      <c r="K1" s="107"/>
      <c r="L1" s="109"/>
      <c r="M1" s="109"/>
      <c r="N1" s="109"/>
      <c r="O1" s="110"/>
      <c r="P1" s="110"/>
    </row>
    <row r="2" spans="1:16" x14ac:dyDescent="0.25">
      <c r="A2" s="62" t="s">
        <v>327</v>
      </c>
      <c r="B2" s="107" t="s">
        <v>2142</v>
      </c>
      <c r="D2" s="89">
        <f>IF(AND(NOT(ISBLANK('Base de Dados'!IF2)),NOT(ISBLANK('Base de Dados'!IG2))),('Base de Dados'!IG2-'Base de Dados'!IF2),"Inaplicável")</f>
        <v>1</v>
      </c>
      <c r="E2" s="89" t="str">
        <f>IF(AND(NOT(ISBLANK('Base de Dados'!IG2)),NOT(ISBLANK('Base de Dados'!IH2))),('Base de Dados'!IH2-'Base de Dados'!IG2),"Inaplicável")</f>
        <v>Inaplicável</v>
      </c>
      <c r="F2" s="89" t="str">
        <f>IF(AND(NOT(ISBLANK('Base de Dados'!IH2)),NOT(ISBLANK('Base de Dados'!II2))),('Base de Dados'!II2-'Base de Dados'!IH2),"Inaplicável")</f>
        <v>Inaplicável</v>
      </c>
      <c r="G2" s="89">
        <f>IF(AND(NOT(ISBLANK('Base de Dados'!II2)),NOT(ISBLANK('Base de Dados'!IJ2))),('Base de Dados'!IJ2-'Base de Dados'!II2),"Inaplicável")</f>
        <v>15</v>
      </c>
      <c r="H2" s="89">
        <f>IF(AND(NOT(ISBLANK('Base de Dados'!IJ2)),NOT(ISBLANK('Base de Dados'!IK2))),('Base de Dados'!IK2-'Base de Dados'!IJ2),"Inaplicável")</f>
        <v>20</v>
      </c>
      <c r="M2" s="2"/>
      <c r="N2" s="2"/>
      <c r="O2" s="2"/>
      <c r="P2" s="2"/>
    </row>
    <row r="3" spans="1:16" x14ac:dyDescent="0.25">
      <c r="A3" s="62" t="s">
        <v>328</v>
      </c>
      <c r="B3" s="108" t="s">
        <v>2143</v>
      </c>
      <c r="D3" s="89">
        <f>IF(AND(NOT(ISBLANK('Base de Dados'!IF3)),NOT(ISBLANK('Base de Dados'!IG3))),('Base de Dados'!IG3-'Base de Dados'!IF3),"Inaplicável")</f>
        <v>0</v>
      </c>
      <c r="E3" s="89" t="str">
        <f>IF(AND(NOT(ISBLANK('Base de Dados'!IG3)),NOT(ISBLANK('Base de Dados'!IH3))),('Base de Dados'!IH3-'Base de Dados'!IG3),"Inaplicável")</f>
        <v>Inaplicável</v>
      </c>
      <c r="F3" s="89" t="str">
        <f>IF(AND(NOT(ISBLANK('Base de Dados'!IH3)),NOT(ISBLANK('Base de Dados'!II3))),('Base de Dados'!II3-'Base de Dados'!IH3),"Inaplicável")</f>
        <v>Inaplicável</v>
      </c>
      <c r="G3" s="89">
        <f>IF(AND(NOT(ISBLANK('Base de Dados'!II3)),NOT(ISBLANK('Base de Dados'!IJ3))),('Base de Dados'!IJ3-'Base de Dados'!II3),"Inaplicável")</f>
        <v>9</v>
      </c>
      <c r="H3" s="89">
        <f>IF(AND(NOT(ISBLANK('Base de Dados'!IJ3)),NOT(ISBLANK('Base de Dados'!IK3))),('Base de Dados'!IK3-'Base de Dados'!IJ3),"Inaplicável")</f>
        <v>12</v>
      </c>
      <c r="M3" s="2"/>
      <c r="N3" s="2"/>
      <c r="O3" s="2"/>
      <c r="P3" s="2"/>
    </row>
    <row r="4" spans="1:16" x14ac:dyDescent="0.25">
      <c r="A4" s="62" t="s">
        <v>329</v>
      </c>
      <c r="B4" s="107" t="s">
        <v>2144</v>
      </c>
      <c r="D4" s="89">
        <f>IF(AND(NOT(ISBLANK('Base de Dados'!IF4)),NOT(ISBLANK('Base de Dados'!IG4))),('Base de Dados'!IG4-'Base de Dados'!IF4),"Inaplicável")</f>
        <v>0</v>
      </c>
      <c r="E4" s="89">
        <f>IF(AND(NOT(ISBLANK('Base de Dados'!IG4)),NOT(ISBLANK('Base de Dados'!IH4))),('Base de Dados'!IH4-'Base de Dados'!IG4),"Inaplicável")</f>
        <v>11</v>
      </c>
      <c r="F4" s="89">
        <f>IF(AND(NOT(ISBLANK('Base de Dados'!IH4)),NOT(ISBLANK('Base de Dados'!II4))),('Base de Dados'!II4-'Base de Dados'!IH4),"Inaplicável")</f>
        <v>11</v>
      </c>
      <c r="G4" s="89">
        <f>IF(AND(NOT(ISBLANK('Base de Dados'!II4)),NOT(ISBLANK('Base de Dados'!IJ4))),('Base de Dados'!IJ4-'Base de Dados'!II4),"Inaplicável")</f>
        <v>41</v>
      </c>
      <c r="H4" s="89">
        <f>IF(AND(NOT(ISBLANK('Base de Dados'!IJ4)),NOT(ISBLANK('Base de Dados'!IK4))),('Base de Dados'!IK4-'Base de Dados'!IJ4),"Inaplicável")</f>
        <v>3</v>
      </c>
      <c r="I4" s="105"/>
    </row>
    <row r="5" spans="1:16" x14ac:dyDescent="0.25">
      <c r="A5" s="62" t="s">
        <v>330</v>
      </c>
      <c r="B5" s="108" t="s">
        <v>2145</v>
      </c>
      <c r="D5" s="89">
        <f>IF(AND(NOT(ISBLANK('Base de Dados'!IF5)),NOT(ISBLANK('Base de Dados'!IG5))),('Base de Dados'!IG5-'Base de Dados'!IF5),"Inaplicável")</f>
        <v>0</v>
      </c>
      <c r="E5" s="89" t="str">
        <f>IF(AND(NOT(ISBLANK('Base de Dados'!IG5)),NOT(ISBLANK('Base de Dados'!IH5))),('Base de Dados'!IH5-'Base de Dados'!IG5),"Inaplicável")</f>
        <v>Inaplicável</v>
      </c>
      <c r="F5" s="89" t="str">
        <f>IF(AND(NOT(ISBLANK('Base de Dados'!IH5)),NOT(ISBLANK('Base de Dados'!II5))),('Base de Dados'!II5-'Base de Dados'!IH5),"Inaplicável")</f>
        <v>Inaplicável</v>
      </c>
      <c r="G5" s="89">
        <f>IF(AND(NOT(ISBLANK('Base de Dados'!II5)),NOT(ISBLANK('Base de Dados'!IJ5))),('Base de Dados'!IJ5-'Base de Dados'!II5),"Inaplicável")</f>
        <v>15</v>
      </c>
      <c r="H5" s="89">
        <f>IF(AND(NOT(ISBLANK('Base de Dados'!IJ5)),NOT(ISBLANK('Base de Dados'!IK5))),('Base de Dados'!IK5-'Base de Dados'!IJ5),"Inaplicável")</f>
        <v>170</v>
      </c>
      <c r="I5" s="105"/>
      <c r="K5" s="2"/>
    </row>
    <row r="6" spans="1:16" x14ac:dyDescent="0.25">
      <c r="A6" s="62" t="s">
        <v>331</v>
      </c>
      <c r="B6" s="107" t="s">
        <v>2146</v>
      </c>
      <c r="D6" s="89">
        <f>IF(AND(NOT(ISBLANK('Base de Dados'!IF6)),NOT(ISBLANK('Base de Dados'!IG6))),('Base de Dados'!IG6-'Base de Dados'!IF6),"Inaplicável")</f>
        <v>0</v>
      </c>
      <c r="E6" s="89" t="str">
        <f>IF(AND(NOT(ISBLANK('Base de Dados'!IG6)),NOT(ISBLANK('Base de Dados'!IH6))),('Base de Dados'!IH6-'Base de Dados'!IG6),"Inaplicável")</f>
        <v>Inaplicável</v>
      </c>
      <c r="F6" s="89" t="str">
        <f>IF(AND(NOT(ISBLANK('Base de Dados'!IH6)),NOT(ISBLANK('Base de Dados'!II6))),('Base de Dados'!II6-'Base de Dados'!IH6),"Inaplicável")</f>
        <v>Inaplicável</v>
      </c>
      <c r="G6" s="89">
        <f>IF(AND(NOT(ISBLANK('Base de Dados'!II6)),NOT(ISBLANK('Base de Dados'!IJ6))),('Base de Dados'!IJ6-'Base de Dados'!II6),"Inaplicável")</f>
        <v>28</v>
      </c>
      <c r="H6" s="89">
        <f>IF(AND(NOT(ISBLANK('Base de Dados'!IJ6)),NOT(ISBLANK('Base de Dados'!IK6))),('Base de Dados'!IK6-'Base de Dados'!IJ6),"Inaplicável")</f>
        <v>4</v>
      </c>
      <c r="I6" s="105"/>
      <c r="K6" s="2"/>
    </row>
    <row r="7" spans="1:16" x14ac:dyDescent="0.25">
      <c r="A7" s="62" t="s">
        <v>332</v>
      </c>
      <c r="B7" s="108" t="s">
        <v>2147</v>
      </c>
      <c r="D7" s="89">
        <f>IF(AND(NOT(ISBLANK('Base de Dados'!IF7)),NOT(ISBLANK('Base de Dados'!IG7))),('Base de Dados'!IG7-'Base de Dados'!IF7),"Inaplicável")</f>
        <v>0</v>
      </c>
      <c r="E7" s="89" t="str">
        <f>IF(AND(NOT(ISBLANK('Base de Dados'!IG7)),NOT(ISBLANK('Base de Dados'!IH7))),('Base de Dados'!IH7-'Base de Dados'!IG7),"Inaplicável")</f>
        <v>Inaplicável</v>
      </c>
      <c r="F7" s="89" t="str">
        <f>IF(AND(NOT(ISBLANK('Base de Dados'!IH7)),NOT(ISBLANK('Base de Dados'!II7))),('Base de Dados'!II7-'Base de Dados'!IH7),"Inaplicável")</f>
        <v>Inaplicável</v>
      </c>
      <c r="G7" s="89">
        <f>IF(AND(NOT(ISBLANK('Base de Dados'!II7)),NOT(ISBLANK('Base de Dados'!IJ7))),('Base de Dados'!IJ7-'Base de Dados'!II7),"Inaplicável")</f>
        <v>30</v>
      </c>
      <c r="H7" s="89">
        <f>IF(AND(NOT(ISBLANK('Base de Dados'!IJ7)),NOT(ISBLANK('Base de Dados'!IK7))),('Base de Dados'!IK7-'Base de Dados'!IJ7),"Inaplicável")</f>
        <v>5</v>
      </c>
      <c r="I7" s="105"/>
      <c r="K7" s="2"/>
    </row>
    <row r="8" spans="1:16" x14ac:dyDescent="0.25">
      <c r="D8" s="89">
        <f>IF(AND(NOT(ISBLANK('Base de Dados'!IF8)),NOT(ISBLANK('Base de Dados'!IG8))),('Base de Dados'!IG8-'Base de Dados'!IF8),"Inaplicável")</f>
        <v>0</v>
      </c>
      <c r="E8" s="89">
        <f>IF(AND(NOT(ISBLANK('Base de Dados'!IG8)),NOT(ISBLANK('Base de Dados'!IH8))),('Base de Dados'!IH8-'Base de Dados'!IG8),"Inaplicável")</f>
        <v>2</v>
      </c>
      <c r="F8" s="89">
        <f>IF(AND(NOT(ISBLANK('Base de Dados'!IH8)),NOT(ISBLANK('Base de Dados'!II8))),('Base de Dados'!II8-'Base de Dados'!IH8),"Inaplicável")</f>
        <v>14</v>
      </c>
      <c r="G8" s="89">
        <f>IF(AND(NOT(ISBLANK('Base de Dados'!II8)),NOT(ISBLANK('Base de Dados'!IJ8))),('Base de Dados'!IJ8-'Base de Dados'!II8),"Inaplicável")</f>
        <v>46</v>
      </c>
      <c r="H8" s="89">
        <f>IF(AND(NOT(ISBLANK('Base de Dados'!IJ8)),NOT(ISBLANK('Base de Dados'!IK8))),('Base de Dados'!IK8-'Base de Dados'!IJ8),"Inaplicável")</f>
        <v>262</v>
      </c>
      <c r="I8" s="105"/>
      <c r="K8" s="2"/>
    </row>
    <row r="9" spans="1:16" x14ac:dyDescent="0.25">
      <c r="A9" s="106"/>
      <c r="B9" s="103" t="s">
        <v>2161</v>
      </c>
      <c r="C9" s="103" t="s">
        <v>2162</v>
      </c>
      <c r="D9" s="89">
        <f>IF(AND(NOT(ISBLANK('Base de Dados'!IF9)),NOT(ISBLANK('Base de Dados'!IG9))),('Base de Dados'!IG9-'Base de Dados'!IF9),"Inaplicável")</f>
        <v>0</v>
      </c>
      <c r="E9" s="89">
        <f>IF(AND(NOT(ISBLANK('Base de Dados'!IG9)),NOT(ISBLANK('Base de Dados'!IH9))),('Base de Dados'!IH9-'Base de Dados'!IG9),"Inaplicável")</f>
        <v>2</v>
      </c>
      <c r="F9" s="89">
        <f>IF(AND(NOT(ISBLANK('Base de Dados'!IH9)),NOT(ISBLANK('Base de Dados'!II9))),('Base de Dados'!II9-'Base de Dados'!IH9),"Inaplicável")</f>
        <v>13</v>
      </c>
      <c r="G9" s="89">
        <f>IF(AND(NOT(ISBLANK('Base de Dados'!II9)),NOT(ISBLANK('Base de Dados'!IJ9))),('Base de Dados'!IJ9-'Base de Dados'!II9),"Inaplicável")</f>
        <v>48</v>
      </c>
      <c r="H9" s="89" t="str">
        <f>IF(AND(NOT(ISBLANK('Base de Dados'!IJ9)),NOT(ISBLANK('Base de Dados'!IK9))),('Base de Dados'!IK9-'Base de Dados'!IJ9),"Inaplicável")</f>
        <v>Inaplicável</v>
      </c>
      <c r="I9" s="105"/>
      <c r="K9" s="2"/>
      <c r="L9" s="2"/>
    </row>
    <row r="10" spans="1:16" x14ac:dyDescent="0.25">
      <c r="A10" s="62" t="s">
        <v>2156</v>
      </c>
      <c r="B10" s="89">
        <f>COUNT(D2:D484)</f>
        <v>478</v>
      </c>
      <c r="C10" s="112">
        <f>SUM(D2:D484)/B10</f>
        <v>0.35355648535564854</v>
      </c>
      <c r="D10" s="89">
        <f>IF(AND(NOT(ISBLANK('Base de Dados'!IF10)),NOT(ISBLANK('Base de Dados'!IG10))),('Base de Dados'!IG10-'Base de Dados'!IF10),"Inaplicável")</f>
        <v>0</v>
      </c>
      <c r="E10" s="89">
        <f>IF(AND(NOT(ISBLANK('Base de Dados'!IG10)),NOT(ISBLANK('Base de Dados'!IH10))),('Base de Dados'!IH10-'Base de Dados'!IG10),"Inaplicável")</f>
        <v>2</v>
      </c>
      <c r="F10" s="89">
        <f>IF(AND(NOT(ISBLANK('Base de Dados'!IH10)),NOT(ISBLANK('Base de Dados'!II10))),('Base de Dados'!II10-'Base de Dados'!IH10),"Inaplicável")</f>
        <v>5</v>
      </c>
      <c r="G10" s="89">
        <f>IF(AND(NOT(ISBLANK('Base de Dados'!II10)),NOT(ISBLANK('Base de Dados'!IJ10))),('Base de Dados'!IJ10-'Base de Dados'!II10),"Inaplicável")</f>
        <v>9</v>
      </c>
      <c r="H10" s="89">
        <f>IF(AND(NOT(ISBLANK('Base de Dados'!IJ10)),NOT(ISBLANK('Base de Dados'!IK10))),('Base de Dados'!IK10-'Base de Dados'!IJ10),"Inaplicável")</f>
        <v>3</v>
      </c>
      <c r="L10" s="2"/>
    </row>
    <row r="11" spans="1:16" x14ac:dyDescent="0.25">
      <c r="A11" s="62" t="s">
        <v>2157</v>
      </c>
      <c r="B11" s="96">
        <f>COUNT(E2:E484)</f>
        <v>315</v>
      </c>
      <c r="C11" s="113">
        <f>SUM(E2:E484)/B11</f>
        <v>3.9650793650793652</v>
      </c>
      <c r="D11" s="89">
        <f>IF(AND(NOT(ISBLANK('Base de Dados'!IF11)),NOT(ISBLANK('Base de Dados'!IG11))),('Base de Dados'!IG11-'Base de Dados'!IF11),"Inaplicável")</f>
        <v>0</v>
      </c>
      <c r="E11" s="89">
        <f>IF(AND(NOT(ISBLANK('Base de Dados'!IG11)),NOT(ISBLANK('Base de Dados'!IH11))),('Base de Dados'!IH11-'Base de Dados'!IG11),"Inaplicável")</f>
        <v>1</v>
      </c>
      <c r="F11" s="89">
        <f>IF(AND(NOT(ISBLANK('Base de Dados'!IH11)),NOT(ISBLANK('Base de Dados'!II11))),('Base de Dados'!II11-'Base de Dados'!IH11),"Inaplicável")</f>
        <v>15</v>
      </c>
      <c r="G11" s="89">
        <f>IF(AND(NOT(ISBLANK('Base de Dados'!II11)),NOT(ISBLANK('Base de Dados'!IJ11))),('Base de Dados'!IJ11-'Base de Dados'!II11),"Inaplicável")</f>
        <v>12</v>
      </c>
      <c r="H11" s="89">
        <f>IF(AND(NOT(ISBLANK('Base de Dados'!IJ11)),NOT(ISBLANK('Base de Dados'!IK11))),('Base de Dados'!IK11-'Base de Dados'!IJ11),"Inaplicável")</f>
        <v>36</v>
      </c>
      <c r="L11" s="2"/>
    </row>
    <row r="12" spans="1:16" x14ac:dyDescent="0.25">
      <c r="A12" s="62" t="s">
        <v>2158</v>
      </c>
      <c r="B12" s="89">
        <f>COUNT(F2:F484)</f>
        <v>229</v>
      </c>
      <c r="C12" s="112">
        <f>SUM(F2:F484)/B12</f>
        <v>20.720524017467248</v>
      </c>
      <c r="D12" s="89">
        <f>IF(AND(NOT(ISBLANK('Base de Dados'!IF12)),NOT(ISBLANK('Base de Dados'!IG12))),('Base de Dados'!IG12-'Base de Dados'!IF12),"Inaplicável")</f>
        <v>1</v>
      </c>
      <c r="E12" s="89" t="str">
        <f>IF(AND(NOT(ISBLANK('Base de Dados'!IG12)),NOT(ISBLANK('Base de Dados'!IH12))),('Base de Dados'!IH12-'Base de Dados'!IG12),"Inaplicável")</f>
        <v>Inaplicável</v>
      </c>
      <c r="F12" s="89" t="str">
        <f>IF(AND(NOT(ISBLANK('Base de Dados'!IH12)),NOT(ISBLANK('Base de Dados'!II12))),('Base de Dados'!II12-'Base de Dados'!IH12),"Inaplicável")</f>
        <v>Inaplicável</v>
      </c>
      <c r="G12" s="89" t="str">
        <f>IF(AND(NOT(ISBLANK('Base de Dados'!II12)),NOT(ISBLANK('Base de Dados'!IJ12))),('Base de Dados'!IJ12-'Base de Dados'!II12),"Inaplicável")</f>
        <v>Inaplicável</v>
      </c>
      <c r="H12" s="89" t="str">
        <f>IF(AND(NOT(ISBLANK('Base de Dados'!IJ12)),NOT(ISBLANK('Base de Dados'!IK12))),('Base de Dados'!IK12-'Base de Dados'!IJ12),"Inaplicável")</f>
        <v>Inaplicável</v>
      </c>
      <c r="L12" s="2"/>
    </row>
    <row r="13" spans="1:16" x14ac:dyDescent="0.25">
      <c r="A13" s="62" t="s">
        <v>2159</v>
      </c>
      <c r="B13" s="96">
        <f>COUNT(G2:G484)</f>
        <v>361</v>
      </c>
      <c r="C13" s="113">
        <f>SUM(G2:G484)/B13</f>
        <v>23.950138504155124</v>
      </c>
      <c r="D13" s="89">
        <f>IF(AND(NOT(ISBLANK('Base de Dados'!IF13)),NOT(ISBLANK('Base de Dados'!IG13))),('Base de Dados'!IG13-'Base de Dados'!IF13),"Inaplicável")</f>
        <v>0</v>
      </c>
      <c r="E13" s="89" t="str">
        <f>IF(AND(NOT(ISBLANK('Base de Dados'!IG13)),NOT(ISBLANK('Base de Dados'!IH13))),('Base de Dados'!IH13-'Base de Dados'!IG13),"Inaplicável")</f>
        <v>Inaplicável</v>
      </c>
      <c r="F13" s="89" t="str">
        <f>IF(AND(NOT(ISBLANK('Base de Dados'!IH13)),NOT(ISBLANK('Base de Dados'!II13))),('Base de Dados'!II13-'Base de Dados'!IH13),"Inaplicável")</f>
        <v>Inaplicável</v>
      </c>
      <c r="G13" s="89">
        <f>IF(AND(NOT(ISBLANK('Base de Dados'!II13)),NOT(ISBLANK('Base de Dados'!IJ13))),('Base de Dados'!IJ13-'Base de Dados'!II13),"Inaplicável")</f>
        <v>33</v>
      </c>
      <c r="H13" s="89" t="str">
        <f>IF(AND(NOT(ISBLANK('Base de Dados'!IJ13)),NOT(ISBLANK('Base de Dados'!IK13))),('Base de Dados'!IK13-'Base de Dados'!IJ13),"Inaplicável")</f>
        <v>Inaplicável</v>
      </c>
      <c r="L13" s="2"/>
    </row>
    <row r="14" spans="1:16" x14ac:dyDescent="0.25">
      <c r="A14" s="62" t="s">
        <v>2160</v>
      </c>
      <c r="B14" s="89">
        <f>COUNT(H2:H484)</f>
        <v>394</v>
      </c>
      <c r="C14" s="112">
        <f>SUM(H2:H484)/B14</f>
        <v>99.835025380710661</v>
      </c>
      <c r="D14" s="89">
        <f>IF(AND(NOT(ISBLANK('Base de Dados'!IF14)),NOT(ISBLANK('Base de Dados'!IG14))),('Base de Dados'!IG14-'Base de Dados'!IF14),"Inaplicável")</f>
        <v>1</v>
      </c>
      <c r="E14" s="89">
        <f>IF(AND(NOT(ISBLANK('Base de Dados'!IG14)),NOT(ISBLANK('Base de Dados'!IH14))),('Base de Dados'!IH14-'Base de Dados'!IG14),"Inaplicável")</f>
        <v>3</v>
      </c>
      <c r="F14" s="89" t="str">
        <f>IF(AND(NOT(ISBLANK('Base de Dados'!IH14)),NOT(ISBLANK('Base de Dados'!II14))),('Base de Dados'!II14-'Base de Dados'!IH14),"Inaplicável")</f>
        <v>Inaplicável</v>
      </c>
      <c r="G14" s="89" t="str">
        <f>IF(AND(NOT(ISBLANK('Base de Dados'!II14)),NOT(ISBLANK('Base de Dados'!IJ14))),('Base de Dados'!IJ14-'Base de Dados'!II14),"Inaplicável")</f>
        <v>Inaplicável</v>
      </c>
      <c r="H14" s="89" t="str">
        <f>IF(AND(NOT(ISBLANK('Base de Dados'!IJ14)),NOT(ISBLANK('Base de Dados'!IK14))),('Base de Dados'!IK14-'Base de Dados'!IJ14),"Inaplicável")</f>
        <v>Inaplicável</v>
      </c>
      <c r="L14" s="2"/>
    </row>
    <row r="15" spans="1:16" x14ac:dyDescent="0.25">
      <c r="D15" s="89">
        <f>IF(AND(NOT(ISBLANK('Base de Dados'!IF15)),NOT(ISBLANK('Base de Dados'!IG15))),('Base de Dados'!IG15-'Base de Dados'!IF15),"Inaplicável")</f>
        <v>0</v>
      </c>
      <c r="E15" s="89">
        <f>IF(AND(NOT(ISBLANK('Base de Dados'!IG15)),NOT(ISBLANK('Base de Dados'!IH15))),('Base de Dados'!IH15-'Base de Dados'!IG15),"Inaplicável")</f>
        <v>2</v>
      </c>
      <c r="F15" s="89" t="str">
        <f>IF(AND(NOT(ISBLANK('Base de Dados'!IH15)),NOT(ISBLANK('Base de Dados'!II15))),('Base de Dados'!II15-'Base de Dados'!IH15),"Inaplicável")</f>
        <v>Inaplicável</v>
      </c>
      <c r="G15" s="89" t="str">
        <f>IF(AND(NOT(ISBLANK('Base de Dados'!II15)),NOT(ISBLANK('Base de Dados'!IJ15))),('Base de Dados'!IJ15-'Base de Dados'!II15),"Inaplicável")</f>
        <v>Inaplicável</v>
      </c>
      <c r="H15" s="89">
        <f>IF(AND(NOT(ISBLANK('Base de Dados'!IJ15)),NOT(ISBLANK('Base de Dados'!IK15))),('Base de Dados'!IK15-'Base de Dados'!IJ15),"Inaplicável")</f>
        <v>28</v>
      </c>
      <c r="K15" s="2"/>
      <c r="L15" s="2"/>
    </row>
    <row r="16" spans="1:16" x14ac:dyDescent="0.25">
      <c r="A16" s="114" t="s">
        <v>2164</v>
      </c>
      <c r="D16" s="89">
        <f>IF(AND(NOT(ISBLANK('Base de Dados'!IF16)),NOT(ISBLANK('Base de Dados'!IG16))),('Base de Dados'!IG16-'Base de Dados'!IF16),"Inaplicável")</f>
        <v>0</v>
      </c>
      <c r="E16" s="89" t="str">
        <f>IF(AND(NOT(ISBLANK('Base de Dados'!IG16)),NOT(ISBLANK('Base de Dados'!IH16))),('Base de Dados'!IH16-'Base de Dados'!IG16),"Inaplicável")</f>
        <v>Inaplicável</v>
      </c>
      <c r="F16" s="89" t="str">
        <f>IF(AND(NOT(ISBLANK('Base de Dados'!IH16)),NOT(ISBLANK('Base de Dados'!II16))),('Base de Dados'!II16-'Base de Dados'!IH16),"Inaplicável")</f>
        <v>Inaplicável</v>
      </c>
      <c r="G16" s="89">
        <f>IF(AND(NOT(ISBLANK('Base de Dados'!II16)),NOT(ISBLANK('Base de Dados'!IJ16))),('Base de Dados'!IJ16-'Base de Dados'!II16),"Inaplicável")</f>
        <v>26</v>
      </c>
      <c r="H16" s="89">
        <f>IF(AND(NOT(ISBLANK('Base de Dados'!IJ16)),NOT(ISBLANK('Base de Dados'!IK16))),('Base de Dados'!IK16-'Base de Dados'!IJ16),"Inaplicável")</f>
        <v>1</v>
      </c>
      <c r="K16" s="2"/>
      <c r="L16" s="2"/>
    </row>
    <row r="17" spans="4:12" x14ac:dyDescent="0.25">
      <c r="D17" s="89">
        <f>IF(AND(NOT(ISBLANK('Base de Dados'!IF17)),NOT(ISBLANK('Base de Dados'!IG17))),('Base de Dados'!IG17-'Base de Dados'!IF17),"Inaplicável")</f>
        <v>1</v>
      </c>
      <c r="E17" s="89" t="str">
        <f>IF(AND(NOT(ISBLANK('Base de Dados'!IG17)),NOT(ISBLANK('Base de Dados'!IH17))),('Base de Dados'!IH17-'Base de Dados'!IG17),"Inaplicável")</f>
        <v>Inaplicável</v>
      </c>
      <c r="F17" s="89" t="str">
        <f>IF(AND(NOT(ISBLANK('Base de Dados'!IH17)),NOT(ISBLANK('Base de Dados'!II17))),('Base de Dados'!II17-'Base de Dados'!IH17),"Inaplicável")</f>
        <v>Inaplicável</v>
      </c>
      <c r="G17" s="89">
        <f>IF(AND(NOT(ISBLANK('Base de Dados'!II17)),NOT(ISBLANK('Base de Dados'!IJ17))),('Base de Dados'!IJ17-'Base de Dados'!II17),"Inaplicável")</f>
        <v>29</v>
      </c>
      <c r="H17" s="89" t="str">
        <f>IF(AND(NOT(ISBLANK('Base de Dados'!IJ17)),NOT(ISBLANK('Base de Dados'!IK17))),('Base de Dados'!IK17-'Base de Dados'!IJ17),"Inaplicável")</f>
        <v>Inaplicável</v>
      </c>
      <c r="K17" s="2"/>
      <c r="L17" s="2"/>
    </row>
    <row r="18" spans="4:12" x14ac:dyDescent="0.25">
      <c r="D18" s="89">
        <f>IF(AND(NOT(ISBLANK('Base de Dados'!IF18)),NOT(ISBLANK('Base de Dados'!IG18))),('Base de Dados'!IG18-'Base de Dados'!IF18),"Inaplicável")</f>
        <v>1</v>
      </c>
      <c r="E18" s="89">
        <f>IF(AND(NOT(ISBLANK('Base de Dados'!IG18)),NOT(ISBLANK('Base de Dados'!IH18))),('Base de Dados'!IH18-'Base de Dados'!IG18),"Inaplicável")</f>
        <v>8</v>
      </c>
      <c r="F18" s="89">
        <f>IF(AND(NOT(ISBLANK('Base de Dados'!IH18)),NOT(ISBLANK('Base de Dados'!II18))),('Base de Dados'!II18-'Base de Dados'!IH18),"Inaplicável")</f>
        <v>7</v>
      </c>
      <c r="G18" s="89">
        <f>IF(AND(NOT(ISBLANK('Base de Dados'!II18)),NOT(ISBLANK('Base de Dados'!IJ18))),('Base de Dados'!IJ18-'Base de Dados'!II18),"Inaplicável")</f>
        <v>14</v>
      </c>
      <c r="H18" s="89" t="str">
        <f>IF(AND(NOT(ISBLANK('Base de Dados'!IJ18)),NOT(ISBLANK('Base de Dados'!IK18))),('Base de Dados'!IK18-'Base de Dados'!IJ18),"Inaplicável")</f>
        <v>Inaplicável</v>
      </c>
      <c r="K18" s="2"/>
      <c r="L18" s="2"/>
    </row>
    <row r="19" spans="4:12" x14ac:dyDescent="0.25">
      <c r="D19" s="89">
        <f>IF(AND(NOT(ISBLANK('Base de Dados'!IF19)),NOT(ISBLANK('Base de Dados'!IG19))),('Base de Dados'!IG19-'Base de Dados'!IF19),"Inaplicável")</f>
        <v>0</v>
      </c>
      <c r="E19" s="89">
        <f>IF(AND(NOT(ISBLANK('Base de Dados'!IG19)),NOT(ISBLANK('Base de Dados'!IH19))),('Base de Dados'!IH19-'Base de Dados'!IG19),"Inaplicável")</f>
        <v>2</v>
      </c>
      <c r="F19" s="89" t="str">
        <f>IF(AND(NOT(ISBLANK('Base de Dados'!IH19)),NOT(ISBLANK('Base de Dados'!II19))),('Base de Dados'!II19-'Base de Dados'!IH19),"Inaplicável")</f>
        <v>Inaplicável</v>
      </c>
      <c r="G19" s="89" t="str">
        <f>IF(AND(NOT(ISBLANK('Base de Dados'!II19)),NOT(ISBLANK('Base de Dados'!IJ19))),('Base de Dados'!IJ19-'Base de Dados'!II19),"Inaplicável")</f>
        <v>Inaplicável</v>
      </c>
      <c r="H19" s="89">
        <f>IF(AND(NOT(ISBLANK('Base de Dados'!IJ19)),NOT(ISBLANK('Base de Dados'!IK19))),('Base de Dados'!IK19-'Base de Dados'!IJ19),"Inaplicável")</f>
        <v>16</v>
      </c>
      <c r="K19" s="2"/>
      <c r="L19" s="2"/>
    </row>
    <row r="20" spans="4:12" x14ac:dyDescent="0.25">
      <c r="D20" s="89">
        <f>IF(AND(NOT(ISBLANK('Base de Dados'!IF20)),NOT(ISBLANK('Base de Dados'!IG20))),('Base de Dados'!IG20-'Base de Dados'!IF20),"Inaplicável")</f>
        <v>1</v>
      </c>
      <c r="E20" s="89">
        <f>IF(AND(NOT(ISBLANK('Base de Dados'!IG20)),NOT(ISBLANK('Base de Dados'!IH20))),('Base de Dados'!IH20-'Base de Dados'!IG20),"Inaplicável")</f>
        <v>1</v>
      </c>
      <c r="F20" s="89" t="str">
        <f>IF(AND(NOT(ISBLANK('Base de Dados'!IH20)),NOT(ISBLANK('Base de Dados'!II20))),('Base de Dados'!II20-'Base de Dados'!IH20),"Inaplicável")</f>
        <v>Inaplicável</v>
      </c>
      <c r="G20" s="89" t="str">
        <f>IF(AND(NOT(ISBLANK('Base de Dados'!II20)),NOT(ISBLANK('Base de Dados'!IJ20))),('Base de Dados'!IJ20-'Base de Dados'!II20),"Inaplicável")</f>
        <v>Inaplicável</v>
      </c>
      <c r="H20" s="89">
        <f>IF(AND(NOT(ISBLANK('Base de Dados'!IJ20)),NOT(ISBLANK('Base de Dados'!IK20))),('Base de Dados'!IK20-'Base de Dados'!IJ20),"Inaplicável")</f>
        <v>49</v>
      </c>
      <c r="K20" s="2"/>
      <c r="L20" s="2"/>
    </row>
    <row r="21" spans="4:12" x14ac:dyDescent="0.25">
      <c r="D21" s="89">
        <f>IF(AND(NOT(ISBLANK('Base de Dados'!IF21)),NOT(ISBLANK('Base de Dados'!IG21))),('Base de Dados'!IG21-'Base de Dados'!IF21),"Inaplicável")</f>
        <v>0</v>
      </c>
      <c r="E21" s="89" t="str">
        <f>IF(AND(NOT(ISBLANK('Base de Dados'!IG21)),NOT(ISBLANK('Base de Dados'!IH21))),('Base de Dados'!IH21-'Base de Dados'!IG21),"Inaplicável")</f>
        <v>Inaplicável</v>
      </c>
      <c r="F21" s="89" t="str">
        <f>IF(AND(NOT(ISBLANK('Base de Dados'!IH21)),NOT(ISBLANK('Base de Dados'!II21))),('Base de Dados'!II21-'Base de Dados'!IH21),"Inaplicável")</f>
        <v>Inaplicável</v>
      </c>
      <c r="G21" s="89">
        <f>IF(AND(NOT(ISBLANK('Base de Dados'!II21)),NOT(ISBLANK('Base de Dados'!IJ21))),('Base de Dados'!IJ21-'Base de Dados'!II21),"Inaplicável")</f>
        <v>28</v>
      </c>
      <c r="H21" s="89">
        <f>IF(AND(NOT(ISBLANK('Base de Dados'!IJ21)),NOT(ISBLANK('Base de Dados'!IK21))),('Base de Dados'!IK21-'Base de Dados'!IJ21),"Inaplicável")</f>
        <v>5</v>
      </c>
      <c r="K21" s="2"/>
      <c r="L21" s="2"/>
    </row>
    <row r="22" spans="4:12" x14ac:dyDescent="0.25">
      <c r="D22" s="89">
        <f>IF(AND(NOT(ISBLANK('Base de Dados'!IF22)),NOT(ISBLANK('Base de Dados'!IG22))),('Base de Dados'!IG22-'Base de Dados'!IF22),"Inaplicável")</f>
        <v>0</v>
      </c>
      <c r="E22" s="89" t="str">
        <f>IF(AND(NOT(ISBLANK('Base de Dados'!IG22)),NOT(ISBLANK('Base de Dados'!IH22))),('Base de Dados'!IH22-'Base de Dados'!IG22),"Inaplicável")</f>
        <v>Inaplicável</v>
      </c>
      <c r="F22" s="89" t="str">
        <f>IF(AND(NOT(ISBLANK('Base de Dados'!IH22)),NOT(ISBLANK('Base de Dados'!II22))),('Base de Dados'!II22-'Base de Dados'!IH22),"Inaplicável")</f>
        <v>Inaplicável</v>
      </c>
      <c r="G22" s="89" t="str">
        <f>IF(AND(NOT(ISBLANK('Base de Dados'!II22)),NOT(ISBLANK('Base de Dados'!IJ22))),('Base de Dados'!IJ22-'Base de Dados'!II22),"Inaplicável")</f>
        <v>Inaplicável</v>
      </c>
      <c r="H22" s="89">
        <f>IF(AND(NOT(ISBLANK('Base de Dados'!IJ22)),NOT(ISBLANK('Base de Dados'!IK22))),('Base de Dados'!IK22-'Base de Dados'!IJ22),"Inaplicável")</f>
        <v>0</v>
      </c>
      <c r="K22" s="2"/>
      <c r="L22" s="2"/>
    </row>
    <row r="23" spans="4:12" x14ac:dyDescent="0.25">
      <c r="D23" s="89">
        <f>IF(AND(NOT(ISBLANK('Base de Dados'!IF23)),NOT(ISBLANK('Base de Dados'!IG23))),('Base de Dados'!IG23-'Base de Dados'!IF23),"Inaplicável")</f>
        <v>0</v>
      </c>
      <c r="E23" s="89">
        <f>IF(AND(NOT(ISBLANK('Base de Dados'!IG23)),NOT(ISBLANK('Base de Dados'!IH23))),('Base de Dados'!IH23-'Base de Dados'!IG23),"Inaplicável")</f>
        <v>4</v>
      </c>
      <c r="F23" s="89">
        <f>IF(AND(NOT(ISBLANK('Base de Dados'!IH23)),NOT(ISBLANK('Base de Dados'!II23))),('Base de Dados'!II23-'Base de Dados'!IH23),"Inaplicável")</f>
        <v>28</v>
      </c>
      <c r="G23" s="89">
        <f>IF(AND(NOT(ISBLANK('Base de Dados'!II23)),NOT(ISBLANK('Base de Dados'!IJ23))),('Base de Dados'!IJ23-'Base de Dados'!II23),"Inaplicável")</f>
        <v>23</v>
      </c>
      <c r="H23" s="89">
        <f>IF(AND(NOT(ISBLANK('Base de Dados'!IJ23)),NOT(ISBLANK('Base de Dados'!IK23))),('Base de Dados'!IK23-'Base de Dados'!IJ23),"Inaplicável")</f>
        <v>251</v>
      </c>
      <c r="K23" s="2"/>
      <c r="L23" s="2"/>
    </row>
    <row r="24" spans="4:12" x14ac:dyDescent="0.25">
      <c r="D24" s="89">
        <f>IF(AND(NOT(ISBLANK('Base de Dados'!IF24)),NOT(ISBLANK('Base de Dados'!IG24))),('Base de Dados'!IG24-'Base de Dados'!IF24),"Inaplicável")</f>
        <v>0</v>
      </c>
      <c r="E24" s="89">
        <f>IF(AND(NOT(ISBLANK('Base de Dados'!IG24)),NOT(ISBLANK('Base de Dados'!IH24))),('Base de Dados'!IH24-'Base de Dados'!IG24),"Inaplicável")</f>
        <v>1</v>
      </c>
      <c r="F24" s="89" t="str">
        <f>IF(AND(NOT(ISBLANK('Base de Dados'!IH24)),NOT(ISBLANK('Base de Dados'!II24))),('Base de Dados'!II24-'Base de Dados'!IH24),"Inaplicável")</f>
        <v>Inaplicável</v>
      </c>
      <c r="G24" s="89" t="str">
        <f>IF(AND(NOT(ISBLANK('Base de Dados'!II24)),NOT(ISBLANK('Base de Dados'!IJ24))),('Base de Dados'!IJ24-'Base de Dados'!II24),"Inaplicável")</f>
        <v>Inaplicável</v>
      </c>
      <c r="H24" s="89">
        <f>IF(AND(NOT(ISBLANK('Base de Dados'!IJ24)),NOT(ISBLANK('Base de Dados'!IK24))),('Base de Dados'!IK24-'Base de Dados'!IJ24),"Inaplicável")</f>
        <v>1</v>
      </c>
      <c r="K24" s="2"/>
      <c r="L24" s="2"/>
    </row>
    <row r="25" spans="4:12" x14ac:dyDescent="0.25">
      <c r="D25" s="89">
        <f>IF(AND(NOT(ISBLANK('Base de Dados'!IF25)),NOT(ISBLANK('Base de Dados'!IG25))),('Base de Dados'!IG25-'Base de Dados'!IF25),"Inaplicável")</f>
        <v>0</v>
      </c>
      <c r="E25" s="89" t="str">
        <f>IF(AND(NOT(ISBLANK('Base de Dados'!IG25)),NOT(ISBLANK('Base de Dados'!IH25))),('Base de Dados'!IH25-'Base de Dados'!IG25),"Inaplicável")</f>
        <v>Inaplicável</v>
      </c>
      <c r="F25" s="89" t="str">
        <f>IF(AND(NOT(ISBLANK('Base de Dados'!IH25)),NOT(ISBLANK('Base de Dados'!II25))),('Base de Dados'!II25-'Base de Dados'!IH25),"Inaplicável")</f>
        <v>Inaplicável</v>
      </c>
      <c r="G25" s="89">
        <f>IF(AND(NOT(ISBLANK('Base de Dados'!II25)),NOT(ISBLANK('Base de Dados'!IJ25))),('Base de Dados'!IJ25-'Base de Dados'!II25),"Inaplicável")</f>
        <v>7</v>
      </c>
      <c r="H25" s="89">
        <f>IF(AND(NOT(ISBLANK('Base de Dados'!IJ25)),NOT(ISBLANK('Base de Dados'!IK25))),('Base de Dados'!IK25-'Base de Dados'!IJ25),"Inaplicável")</f>
        <v>276</v>
      </c>
      <c r="K25" s="2"/>
      <c r="L25" s="2"/>
    </row>
    <row r="26" spans="4:12" x14ac:dyDescent="0.25">
      <c r="D26" s="89">
        <f>IF(AND(NOT(ISBLANK('Base de Dados'!IF26)),NOT(ISBLANK('Base de Dados'!IG26))),('Base de Dados'!IG26-'Base de Dados'!IF26),"Inaplicável")</f>
        <v>0</v>
      </c>
      <c r="E26" s="89">
        <f>IF(AND(NOT(ISBLANK('Base de Dados'!IG26)),NOT(ISBLANK('Base de Dados'!IH26))),('Base de Dados'!IH26-'Base de Dados'!IG26),"Inaplicável")</f>
        <v>1</v>
      </c>
      <c r="F26" s="89" t="str">
        <f>IF(AND(NOT(ISBLANK('Base de Dados'!IH26)),NOT(ISBLANK('Base de Dados'!II26))),('Base de Dados'!II26-'Base de Dados'!IH26),"Inaplicável")</f>
        <v>Inaplicável</v>
      </c>
      <c r="G26" s="89" t="str">
        <f>IF(AND(NOT(ISBLANK('Base de Dados'!II26)),NOT(ISBLANK('Base de Dados'!IJ26))),('Base de Dados'!IJ26-'Base de Dados'!II26),"Inaplicável")</f>
        <v>Inaplicável</v>
      </c>
      <c r="H26" s="89">
        <f>IF(AND(NOT(ISBLANK('Base de Dados'!IJ26)),NOT(ISBLANK('Base de Dados'!IK26))),('Base de Dados'!IK26-'Base de Dados'!IJ26),"Inaplicável")</f>
        <v>3</v>
      </c>
      <c r="K26" s="2"/>
      <c r="L26" s="2"/>
    </row>
    <row r="27" spans="4:12" x14ac:dyDescent="0.25">
      <c r="D27" s="89">
        <f>IF(AND(NOT(ISBLANK('Base de Dados'!IF27)),NOT(ISBLANK('Base de Dados'!IG27))),('Base de Dados'!IG27-'Base de Dados'!IF27),"Inaplicável")</f>
        <v>0</v>
      </c>
      <c r="E27" s="89">
        <f>IF(AND(NOT(ISBLANK('Base de Dados'!IG27)),NOT(ISBLANK('Base de Dados'!IH27))),('Base de Dados'!IH27-'Base de Dados'!IG27),"Inaplicável")</f>
        <v>1</v>
      </c>
      <c r="F27" s="89" t="str">
        <f>IF(AND(NOT(ISBLANK('Base de Dados'!IH27)),NOT(ISBLANK('Base de Dados'!II27))),('Base de Dados'!II27-'Base de Dados'!IH27),"Inaplicável")</f>
        <v>Inaplicável</v>
      </c>
      <c r="G27" s="89" t="str">
        <f>IF(AND(NOT(ISBLANK('Base de Dados'!II27)),NOT(ISBLANK('Base de Dados'!IJ27))),('Base de Dados'!IJ27-'Base de Dados'!II27),"Inaplicável")</f>
        <v>Inaplicável</v>
      </c>
      <c r="H27" s="89">
        <f>IF(AND(NOT(ISBLANK('Base de Dados'!IJ27)),NOT(ISBLANK('Base de Dados'!IK27))),('Base de Dados'!IK27-'Base de Dados'!IJ27),"Inaplicável")</f>
        <v>8</v>
      </c>
      <c r="K27" s="2"/>
      <c r="L27" s="2"/>
    </row>
    <row r="28" spans="4:12" x14ac:dyDescent="0.25">
      <c r="D28" s="89">
        <f>IF(AND(NOT(ISBLANK('Base de Dados'!IF28)),NOT(ISBLANK('Base de Dados'!IG28))),('Base de Dados'!IG28-'Base de Dados'!IF28),"Inaplicável")</f>
        <v>0</v>
      </c>
      <c r="E28" s="89">
        <f>IF(AND(NOT(ISBLANK('Base de Dados'!IG28)),NOT(ISBLANK('Base de Dados'!IH28))),('Base de Dados'!IH28-'Base de Dados'!IG28),"Inaplicável")</f>
        <v>1</v>
      </c>
      <c r="F28" s="89">
        <f>IF(AND(NOT(ISBLANK('Base de Dados'!IH28)),NOT(ISBLANK('Base de Dados'!II28))),('Base de Dados'!II28-'Base de Dados'!IH28),"Inaplicável")</f>
        <v>13</v>
      </c>
      <c r="G28" s="89">
        <f>IF(AND(NOT(ISBLANK('Base de Dados'!II28)),NOT(ISBLANK('Base de Dados'!IJ28))),('Base de Dados'!IJ28-'Base de Dados'!II28),"Inaplicável")</f>
        <v>19</v>
      </c>
      <c r="H28" s="89">
        <f>IF(AND(NOT(ISBLANK('Base de Dados'!IJ28)),NOT(ISBLANK('Base de Dados'!IK28))),('Base de Dados'!IK28-'Base de Dados'!IJ28),"Inaplicável")</f>
        <v>3</v>
      </c>
      <c r="K28" s="2"/>
      <c r="L28" s="2"/>
    </row>
    <row r="29" spans="4:12" x14ac:dyDescent="0.25">
      <c r="D29" s="89">
        <f>IF(AND(NOT(ISBLANK('Base de Dados'!IF29)),NOT(ISBLANK('Base de Dados'!IG29))),('Base de Dados'!IG29-'Base de Dados'!IF29),"Inaplicável")</f>
        <v>0</v>
      </c>
      <c r="E29" s="89">
        <f>IF(AND(NOT(ISBLANK('Base de Dados'!IG29)),NOT(ISBLANK('Base de Dados'!IH29))),('Base de Dados'!IH29-'Base de Dados'!IG29),"Inaplicável")</f>
        <v>1</v>
      </c>
      <c r="F29" s="89" t="str">
        <f>IF(AND(NOT(ISBLANK('Base de Dados'!IH29)),NOT(ISBLANK('Base de Dados'!II29))),('Base de Dados'!II29-'Base de Dados'!IH29),"Inaplicável")</f>
        <v>Inaplicável</v>
      </c>
      <c r="G29" s="89" t="str">
        <f>IF(AND(NOT(ISBLANK('Base de Dados'!II29)),NOT(ISBLANK('Base de Dados'!IJ29))),('Base de Dados'!IJ29-'Base de Dados'!II29),"Inaplicável")</f>
        <v>Inaplicável</v>
      </c>
      <c r="H29" s="89">
        <f>IF(AND(NOT(ISBLANK('Base de Dados'!IJ29)),NOT(ISBLANK('Base de Dados'!IK29))),('Base de Dados'!IK29-'Base de Dados'!IJ29),"Inaplicável")</f>
        <v>18</v>
      </c>
      <c r="K29" s="2"/>
      <c r="L29" s="2"/>
    </row>
    <row r="30" spans="4:12" x14ac:dyDescent="0.25">
      <c r="D30" s="89">
        <f>IF(AND(NOT(ISBLANK('Base de Dados'!IF30)),NOT(ISBLANK('Base de Dados'!IG30))),('Base de Dados'!IG30-'Base de Dados'!IF30),"Inaplicável")</f>
        <v>0</v>
      </c>
      <c r="E30" s="89">
        <f>IF(AND(NOT(ISBLANK('Base de Dados'!IG30)),NOT(ISBLANK('Base de Dados'!IH30))),('Base de Dados'!IH30-'Base de Dados'!IG30),"Inaplicável")</f>
        <v>2</v>
      </c>
      <c r="F30" s="89" t="str">
        <f>IF(AND(NOT(ISBLANK('Base de Dados'!IH30)),NOT(ISBLANK('Base de Dados'!II30))),('Base de Dados'!II30-'Base de Dados'!IH30),"Inaplicável")</f>
        <v>Inaplicável</v>
      </c>
      <c r="G30" s="89" t="str">
        <f>IF(AND(NOT(ISBLANK('Base de Dados'!II30)),NOT(ISBLANK('Base de Dados'!IJ30))),('Base de Dados'!IJ30-'Base de Dados'!II30),"Inaplicável")</f>
        <v>Inaplicável</v>
      </c>
      <c r="H30" s="89">
        <f>IF(AND(NOT(ISBLANK('Base de Dados'!IJ30)),NOT(ISBLANK('Base de Dados'!IK30))),('Base de Dados'!IK30-'Base de Dados'!IJ30),"Inaplicável")</f>
        <v>9</v>
      </c>
      <c r="K30" s="2"/>
      <c r="L30" s="2"/>
    </row>
    <row r="31" spans="4:12" x14ac:dyDescent="0.25">
      <c r="D31" s="89">
        <f>IF(AND(NOT(ISBLANK('Base de Dados'!IF31)),NOT(ISBLANK('Base de Dados'!IG31))),('Base de Dados'!IG31-'Base de Dados'!IF31),"Inaplicável")</f>
        <v>0</v>
      </c>
      <c r="E31" s="89">
        <f>IF(AND(NOT(ISBLANK('Base de Dados'!IG31)),NOT(ISBLANK('Base de Dados'!IH31))),('Base de Dados'!IH31-'Base de Dados'!IG31),"Inaplicável")</f>
        <v>1</v>
      </c>
      <c r="F31" s="89">
        <f>IF(AND(NOT(ISBLANK('Base de Dados'!IH31)),NOT(ISBLANK('Base de Dados'!II31))),('Base de Dados'!II31-'Base de Dados'!IH31),"Inaplicável")</f>
        <v>9</v>
      </c>
      <c r="G31" s="89">
        <f>IF(AND(NOT(ISBLANK('Base de Dados'!II31)),NOT(ISBLANK('Base de Dados'!IJ31))),('Base de Dados'!IJ31-'Base de Dados'!II31),"Inaplicável")</f>
        <v>10</v>
      </c>
      <c r="H31" s="89">
        <f>IF(AND(NOT(ISBLANK('Base de Dados'!IJ31)),NOT(ISBLANK('Base de Dados'!IK31))),('Base de Dados'!IK31-'Base de Dados'!IJ31),"Inaplicável")</f>
        <v>1</v>
      </c>
      <c r="K31" s="2"/>
      <c r="L31" s="2"/>
    </row>
    <row r="32" spans="4:12" x14ac:dyDescent="0.25">
      <c r="D32" s="89">
        <f>IF(AND(NOT(ISBLANK('Base de Dados'!IF32)),NOT(ISBLANK('Base de Dados'!IG32))),('Base de Dados'!IG32-'Base de Dados'!IF32),"Inaplicável")</f>
        <v>0</v>
      </c>
      <c r="E32" s="89">
        <f>IF(AND(NOT(ISBLANK('Base de Dados'!IG32)),NOT(ISBLANK('Base de Dados'!IH32))),('Base de Dados'!IH32-'Base de Dados'!IG32),"Inaplicável")</f>
        <v>1</v>
      </c>
      <c r="F32" s="89">
        <f>IF(AND(NOT(ISBLANK('Base de Dados'!IH32)),NOT(ISBLANK('Base de Dados'!II32))),('Base de Dados'!II32-'Base de Dados'!IH32),"Inaplicável")</f>
        <v>8</v>
      </c>
      <c r="G32" s="89">
        <f>IF(AND(NOT(ISBLANK('Base de Dados'!II32)),NOT(ISBLANK('Base de Dados'!IJ32))),('Base de Dados'!IJ32-'Base de Dados'!II32),"Inaplicável")</f>
        <v>11</v>
      </c>
      <c r="H32" s="89">
        <f>IF(AND(NOT(ISBLANK('Base de Dados'!IJ32)),NOT(ISBLANK('Base de Dados'!IK32))),('Base de Dados'!IK32-'Base de Dados'!IJ32),"Inaplicável")</f>
        <v>16</v>
      </c>
      <c r="K32" s="2"/>
      <c r="L32" s="2"/>
    </row>
    <row r="33" spans="4:12" x14ac:dyDescent="0.25">
      <c r="D33" s="89">
        <f>IF(AND(NOT(ISBLANK('Base de Dados'!IF33)),NOT(ISBLANK('Base de Dados'!IG33))),('Base de Dados'!IG33-'Base de Dados'!IF33),"Inaplicável")</f>
        <v>0</v>
      </c>
      <c r="E33" s="89">
        <f>IF(AND(NOT(ISBLANK('Base de Dados'!IG33)),NOT(ISBLANK('Base de Dados'!IH33))),('Base de Dados'!IH33-'Base de Dados'!IG33),"Inaplicável")</f>
        <v>1</v>
      </c>
      <c r="F33" s="89" t="str">
        <f>IF(AND(NOT(ISBLANK('Base de Dados'!IH33)),NOT(ISBLANK('Base de Dados'!II33))),('Base de Dados'!II33-'Base de Dados'!IH33),"Inaplicável")</f>
        <v>Inaplicável</v>
      </c>
      <c r="G33" s="89" t="str">
        <f>IF(AND(NOT(ISBLANK('Base de Dados'!II33)),NOT(ISBLANK('Base de Dados'!IJ33))),('Base de Dados'!IJ33-'Base de Dados'!II33),"Inaplicável")</f>
        <v>Inaplicável</v>
      </c>
      <c r="H33" s="89">
        <f>IF(AND(NOT(ISBLANK('Base de Dados'!IJ33)),NOT(ISBLANK('Base de Dados'!IK33))),('Base de Dados'!IK33-'Base de Dados'!IJ33),"Inaplicável")</f>
        <v>1</v>
      </c>
      <c r="K33" s="2"/>
      <c r="L33" s="2"/>
    </row>
    <row r="34" spans="4:12" x14ac:dyDescent="0.25">
      <c r="D34" s="89">
        <f>IF(AND(NOT(ISBLANK('Base de Dados'!IF34)),NOT(ISBLANK('Base de Dados'!IG34))),('Base de Dados'!IG34-'Base de Dados'!IF34),"Inaplicável")</f>
        <v>0</v>
      </c>
      <c r="E34" s="89">
        <f>IF(AND(NOT(ISBLANK('Base de Dados'!IG34)),NOT(ISBLANK('Base de Dados'!IH34))),('Base de Dados'!IH34-'Base de Dados'!IG34),"Inaplicável")</f>
        <v>1</v>
      </c>
      <c r="F34" s="89">
        <f>IF(AND(NOT(ISBLANK('Base de Dados'!IH34)),NOT(ISBLANK('Base de Dados'!II34))),('Base de Dados'!II34-'Base de Dados'!IH34),"Inaplicável")</f>
        <v>6</v>
      </c>
      <c r="G34" s="89">
        <f>IF(AND(NOT(ISBLANK('Base de Dados'!II34)),NOT(ISBLANK('Base de Dados'!IJ34))),('Base de Dados'!IJ34-'Base de Dados'!II34),"Inaplicável")</f>
        <v>5</v>
      </c>
      <c r="H34" s="89">
        <f>IF(AND(NOT(ISBLANK('Base de Dados'!IJ34)),NOT(ISBLANK('Base de Dados'!IK34))),('Base de Dados'!IK34-'Base de Dados'!IJ34),"Inaplicável")</f>
        <v>1</v>
      </c>
      <c r="K34" s="2"/>
      <c r="L34" s="2"/>
    </row>
    <row r="35" spans="4:12" x14ac:dyDescent="0.25">
      <c r="D35" s="89">
        <f>IF(AND(NOT(ISBLANK('Base de Dados'!IF35)),NOT(ISBLANK('Base de Dados'!IG35))),('Base de Dados'!IG35-'Base de Dados'!IF35),"Inaplicável")</f>
        <v>0</v>
      </c>
      <c r="E35" s="89">
        <f>IF(AND(NOT(ISBLANK('Base de Dados'!IG35)),NOT(ISBLANK('Base de Dados'!IH35))),('Base de Dados'!IH35-'Base de Dados'!IG35),"Inaplicável")</f>
        <v>1</v>
      </c>
      <c r="F35" s="89">
        <f>IF(AND(NOT(ISBLANK('Base de Dados'!IH35)),NOT(ISBLANK('Base de Dados'!II35))),('Base de Dados'!II35-'Base de Dados'!IH35),"Inaplicável")</f>
        <v>10</v>
      </c>
      <c r="G35" s="89">
        <f>IF(AND(NOT(ISBLANK('Base de Dados'!II35)),NOT(ISBLANK('Base de Dados'!IJ35))),('Base de Dados'!IJ35-'Base de Dados'!II35),"Inaplicável")</f>
        <v>12</v>
      </c>
      <c r="H35" s="89">
        <f>IF(AND(NOT(ISBLANK('Base de Dados'!IJ35)),NOT(ISBLANK('Base de Dados'!IK35))),('Base de Dados'!IK35-'Base de Dados'!IJ35),"Inaplicável")</f>
        <v>3</v>
      </c>
      <c r="K35" s="2"/>
      <c r="L35" s="2"/>
    </row>
    <row r="36" spans="4:12" x14ac:dyDescent="0.25">
      <c r="D36" s="89">
        <f>IF(AND(NOT(ISBLANK('Base de Dados'!IF36)),NOT(ISBLANK('Base de Dados'!IG36))),('Base de Dados'!IG36-'Base de Dados'!IF36),"Inaplicável")</f>
        <v>0</v>
      </c>
      <c r="E36" s="89">
        <f>IF(AND(NOT(ISBLANK('Base de Dados'!IG36)),NOT(ISBLANK('Base de Dados'!IH36))),('Base de Dados'!IH36-'Base de Dados'!IG36),"Inaplicável")</f>
        <v>1</v>
      </c>
      <c r="F36" s="89">
        <f>IF(AND(NOT(ISBLANK('Base de Dados'!IH36)),NOT(ISBLANK('Base de Dados'!II36))),('Base de Dados'!II36-'Base de Dados'!IH36),"Inaplicável")</f>
        <v>7</v>
      </c>
      <c r="G36" s="89">
        <f>IF(AND(NOT(ISBLANK('Base de Dados'!II36)),NOT(ISBLANK('Base de Dados'!IJ36))),('Base de Dados'!IJ36-'Base de Dados'!II36),"Inaplicável")</f>
        <v>11</v>
      </c>
      <c r="H36" s="89">
        <f>IF(AND(NOT(ISBLANK('Base de Dados'!IJ36)),NOT(ISBLANK('Base de Dados'!IK36))),('Base de Dados'!IK36-'Base de Dados'!IJ36),"Inaplicável")</f>
        <v>3</v>
      </c>
      <c r="K36" s="2"/>
      <c r="L36" s="2"/>
    </row>
    <row r="37" spans="4:12" x14ac:dyDescent="0.25">
      <c r="D37" s="89">
        <f>IF(AND(NOT(ISBLANK('Base de Dados'!IF37)),NOT(ISBLANK('Base de Dados'!IG37))),('Base de Dados'!IG37-'Base de Dados'!IF37),"Inaplicável")</f>
        <v>0</v>
      </c>
      <c r="E37" s="89">
        <f>IF(AND(NOT(ISBLANK('Base de Dados'!IG37)),NOT(ISBLANK('Base de Dados'!IH37))),('Base de Dados'!IH37-'Base de Dados'!IG37),"Inaplicável")</f>
        <v>1</v>
      </c>
      <c r="F37" s="89" t="str">
        <f>IF(AND(NOT(ISBLANK('Base de Dados'!IH37)),NOT(ISBLANK('Base de Dados'!II37))),('Base de Dados'!II37-'Base de Dados'!IH37),"Inaplicável")</f>
        <v>Inaplicável</v>
      </c>
      <c r="G37" s="89" t="str">
        <f>IF(AND(NOT(ISBLANK('Base de Dados'!II37)),NOT(ISBLANK('Base de Dados'!IJ37))),('Base de Dados'!IJ37-'Base de Dados'!II37),"Inaplicável")</f>
        <v>Inaplicável</v>
      </c>
      <c r="H37" s="89">
        <f>IF(AND(NOT(ISBLANK('Base de Dados'!IJ37)),NOT(ISBLANK('Base de Dados'!IK37))),('Base de Dados'!IK37-'Base de Dados'!IJ37),"Inaplicável")</f>
        <v>33</v>
      </c>
      <c r="K37" s="2"/>
      <c r="L37" s="2"/>
    </row>
    <row r="38" spans="4:12" x14ac:dyDescent="0.25">
      <c r="D38" s="89">
        <f>IF(AND(NOT(ISBLANK('Base de Dados'!IF38)),NOT(ISBLANK('Base de Dados'!IG38))),('Base de Dados'!IG38-'Base de Dados'!IF38),"Inaplicável")</f>
        <v>0</v>
      </c>
      <c r="E38" s="89">
        <f>IF(AND(NOT(ISBLANK('Base de Dados'!IG38)),NOT(ISBLANK('Base de Dados'!IH38))),('Base de Dados'!IH38-'Base de Dados'!IG38),"Inaplicável")</f>
        <v>1</v>
      </c>
      <c r="F38" s="89">
        <f>IF(AND(NOT(ISBLANK('Base de Dados'!IH38)),NOT(ISBLANK('Base de Dados'!II38))),('Base de Dados'!II38-'Base de Dados'!IH38),"Inaplicável")</f>
        <v>4</v>
      </c>
      <c r="G38" s="89">
        <f>IF(AND(NOT(ISBLANK('Base de Dados'!II38)),NOT(ISBLANK('Base de Dados'!IJ38))),('Base de Dados'!IJ38-'Base de Dados'!II38),"Inaplicável")</f>
        <v>9</v>
      </c>
      <c r="H38" s="89">
        <f>IF(AND(NOT(ISBLANK('Base de Dados'!IJ38)),NOT(ISBLANK('Base de Dados'!IK38))),('Base de Dados'!IK38-'Base de Dados'!IJ38),"Inaplicável")</f>
        <v>3</v>
      </c>
      <c r="K38" s="2"/>
      <c r="L38" s="2"/>
    </row>
    <row r="39" spans="4:12" x14ac:dyDescent="0.25">
      <c r="D39" s="89">
        <f>IF(AND(NOT(ISBLANK('Base de Dados'!IF39)),NOT(ISBLANK('Base de Dados'!IG39))),('Base de Dados'!IG39-'Base de Dados'!IF39),"Inaplicável")</f>
        <v>0</v>
      </c>
      <c r="E39" s="89">
        <f>IF(AND(NOT(ISBLANK('Base de Dados'!IG39)),NOT(ISBLANK('Base de Dados'!IH39))),('Base de Dados'!IH39-'Base de Dados'!IG39),"Inaplicável")</f>
        <v>5</v>
      </c>
      <c r="F39" s="89">
        <f>IF(AND(NOT(ISBLANK('Base de Dados'!IH39)),NOT(ISBLANK('Base de Dados'!II39))),('Base de Dados'!II39-'Base de Dados'!IH39),"Inaplicável")</f>
        <v>7</v>
      </c>
      <c r="G39" s="89">
        <f>IF(AND(NOT(ISBLANK('Base de Dados'!II39)),NOT(ISBLANK('Base de Dados'!IJ39))),('Base de Dados'!IJ39-'Base de Dados'!II39),"Inaplicável")</f>
        <v>6</v>
      </c>
      <c r="H39" s="89">
        <f>IF(AND(NOT(ISBLANK('Base de Dados'!IJ39)),NOT(ISBLANK('Base de Dados'!IK39))),('Base de Dados'!IK39-'Base de Dados'!IJ39),"Inaplicável")</f>
        <v>1</v>
      </c>
      <c r="K39" s="2"/>
      <c r="L39" s="2"/>
    </row>
    <row r="40" spans="4:12" x14ac:dyDescent="0.25">
      <c r="D40" s="89">
        <f>IF(AND(NOT(ISBLANK('Base de Dados'!IF40)),NOT(ISBLANK('Base de Dados'!IG40))),('Base de Dados'!IG40-'Base de Dados'!IF40),"Inaplicável")</f>
        <v>0</v>
      </c>
      <c r="E40" s="89">
        <f>IF(AND(NOT(ISBLANK('Base de Dados'!IG40)),NOT(ISBLANK('Base de Dados'!IH40))),('Base de Dados'!IH40-'Base de Dados'!IG40),"Inaplicável")</f>
        <v>3</v>
      </c>
      <c r="F40" s="89">
        <f>IF(AND(NOT(ISBLANK('Base de Dados'!IH40)),NOT(ISBLANK('Base de Dados'!II40))),('Base de Dados'!II40-'Base de Dados'!IH40),"Inaplicável")</f>
        <v>8</v>
      </c>
      <c r="G40" s="89">
        <f>IF(AND(NOT(ISBLANK('Base de Dados'!II40)),NOT(ISBLANK('Base de Dados'!IJ40))),('Base de Dados'!IJ40-'Base de Dados'!II40),"Inaplicável")</f>
        <v>6</v>
      </c>
      <c r="H40" s="89">
        <f>IF(AND(NOT(ISBLANK('Base de Dados'!IJ40)),NOT(ISBLANK('Base de Dados'!IK40))),('Base de Dados'!IK40-'Base de Dados'!IJ40),"Inaplicável")</f>
        <v>1</v>
      </c>
      <c r="K40" s="2"/>
      <c r="L40" s="2"/>
    </row>
    <row r="41" spans="4:12" x14ac:dyDescent="0.25">
      <c r="D41" s="89">
        <f>IF(AND(NOT(ISBLANK('Base de Dados'!IF41)),NOT(ISBLANK('Base de Dados'!IG41))),('Base de Dados'!IG41-'Base de Dados'!IF41),"Inaplicável")</f>
        <v>0</v>
      </c>
      <c r="E41" s="89">
        <f>IF(AND(NOT(ISBLANK('Base de Dados'!IG41)),NOT(ISBLANK('Base de Dados'!IH41))),('Base de Dados'!IH41-'Base de Dados'!IG41),"Inaplicável")</f>
        <v>3</v>
      </c>
      <c r="F41" s="89">
        <f>IF(AND(NOT(ISBLANK('Base de Dados'!IH41)),NOT(ISBLANK('Base de Dados'!II41))),('Base de Dados'!II41-'Base de Dados'!IH41),"Inaplicável")</f>
        <v>57</v>
      </c>
      <c r="G41" s="89">
        <f>IF(AND(NOT(ISBLANK('Base de Dados'!II41)),NOT(ISBLANK('Base de Dados'!IJ41))),('Base de Dados'!IJ41-'Base de Dados'!II41),"Inaplicável")</f>
        <v>114</v>
      </c>
      <c r="H41" s="89">
        <f>IF(AND(NOT(ISBLANK('Base de Dados'!IJ41)),NOT(ISBLANK('Base de Dados'!IK41))),('Base de Dados'!IK41-'Base de Dados'!IJ41),"Inaplicável")</f>
        <v>139</v>
      </c>
      <c r="K41" s="2"/>
      <c r="L41" s="2"/>
    </row>
    <row r="42" spans="4:12" x14ac:dyDescent="0.25">
      <c r="D42" s="89">
        <f>IF(AND(NOT(ISBLANK('Base de Dados'!IF42)),NOT(ISBLANK('Base de Dados'!IG42))),('Base de Dados'!IG42-'Base de Dados'!IF42),"Inaplicável")</f>
        <v>0</v>
      </c>
      <c r="E42" s="89">
        <f>IF(AND(NOT(ISBLANK('Base de Dados'!IG42)),NOT(ISBLANK('Base de Dados'!IH42))),('Base de Dados'!IH42-'Base de Dados'!IG42),"Inaplicável")</f>
        <v>17</v>
      </c>
      <c r="F42" s="89" t="str">
        <f>IF(AND(NOT(ISBLANK('Base de Dados'!IH42)),NOT(ISBLANK('Base de Dados'!II42))),('Base de Dados'!II42-'Base de Dados'!IH42),"Inaplicável")</f>
        <v>Inaplicável</v>
      </c>
      <c r="G42" s="89" t="str">
        <f>IF(AND(NOT(ISBLANK('Base de Dados'!II42)),NOT(ISBLANK('Base de Dados'!IJ42))),('Base de Dados'!IJ42-'Base de Dados'!II42),"Inaplicável")</f>
        <v>Inaplicável</v>
      </c>
      <c r="H42" s="89" t="str">
        <f>IF(AND(NOT(ISBLANK('Base de Dados'!IJ42)),NOT(ISBLANK('Base de Dados'!IK42))),('Base de Dados'!IK42-'Base de Dados'!IJ42),"Inaplicável")</f>
        <v>Inaplicável</v>
      </c>
      <c r="K42" s="2"/>
      <c r="L42" s="2"/>
    </row>
    <row r="43" spans="4:12" x14ac:dyDescent="0.25">
      <c r="D43" s="89">
        <f>IF(AND(NOT(ISBLANK('Base de Dados'!IF43)),NOT(ISBLANK('Base de Dados'!IG43))),('Base de Dados'!IG43-'Base de Dados'!IF43),"Inaplicável")</f>
        <v>0</v>
      </c>
      <c r="E43" s="89">
        <f>IF(AND(NOT(ISBLANK('Base de Dados'!IG43)),NOT(ISBLANK('Base de Dados'!IH43))),('Base de Dados'!IH43-'Base de Dados'!IG43),"Inaplicável")</f>
        <v>17</v>
      </c>
      <c r="F43" s="89" t="str">
        <f>IF(AND(NOT(ISBLANK('Base de Dados'!IH43)),NOT(ISBLANK('Base de Dados'!II43))),('Base de Dados'!II43-'Base de Dados'!IH43),"Inaplicável")</f>
        <v>Inaplicável</v>
      </c>
      <c r="G43" s="89" t="str">
        <f>IF(AND(NOT(ISBLANK('Base de Dados'!II43)),NOT(ISBLANK('Base de Dados'!IJ43))),('Base de Dados'!IJ43-'Base de Dados'!II43),"Inaplicável")</f>
        <v>Inaplicável</v>
      </c>
      <c r="H43" s="89" t="str">
        <f>IF(AND(NOT(ISBLANK('Base de Dados'!IJ43)),NOT(ISBLANK('Base de Dados'!IK43))),('Base de Dados'!IK43-'Base de Dados'!IJ43),"Inaplicável")</f>
        <v>Inaplicável</v>
      </c>
      <c r="K43" s="2"/>
      <c r="L43" s="2"/>
    </row>
    <row r="44" spans="4:12" x14ac:dyDescent="0.25">
      <c r="D44" s="89">
        <f>IF(AND(NOT(ISBLANK('Base de Dados'!IF44)),NOT(ISBLANK('Base de Dados'!IG44))),('Base de Dados'!IG44-'Base de Dados'!IF44),"Inaplicável")</f>
        <v>0</v>
      </c>
      <c r="E44" s="89">
        <f>IF(AND(NOT(ISBLANK('Base de Dados'!IG44)),NOT(ISBLANK('Base de Dados'!IH44))),('Base de Dados'!IH44-'Base de Dados'!IG44),"Inaplicável")</f>
        <v>13</v>
      </c>
      <c r="F44" s="89" t="str">
        <f>IF(AND(NOT(ISBLANK('Base de Dados'!IH44)),NOT(ISBLANK('Base de Dados'!II44))),('Base de Dados'!II44-'Base de Dados'!IH44),"Inaplicável")</f>
        <v>Inaplicável</v>
      </c>
      <c r="G44" s="89" t="str">
        <f>IF(AND(NOT(ISBLANK('Base de Dados'!II44)),NOT(ISBLANK('Base de Dados'!IJ44))),('Base de Dados'!IJ44-'Base de Dados'!II44),"Inaplicável")</f>
        <v>Inaplicável</v>
      </c>
      <c r="H44" s="89">
        <f>IF(AND(NOT(ISBLANK('Base de Dados'!IJ44)),NOT(ISBLANK('Base de Dados'!IK44))),('Base de Dados'!IK44-'Base de Dados'!IJ44),"Inaplicável")</f>
        <v>40</v>
      </c>
      <c r="K44" s="2"/>
      <c r="L44" s="2"/>
    </row>
    <row r="45" spans="4:12" x14ac:dyDescent="0.25">
      <c r="D45" s="89">
        <f>IF(AND(NOT(ISBLANK('Base de Dados'!IF45)),NOT(ISBLANK('Base de Dados'!IG45))),('Base de Dados'!IG45-'Base de Dados'!IF45),"Inaplicável")</f>
        <v>0</v>
      </c>
      <c r="E45" s="89">
        <f>IF(AND(NOT(ISBLANK('Base de Dados'!IG45)),NOT(ISBLANK('Base de Dados'!IH45))),('Base de Dados'!IH45-'Base de Dados'!IG45),"Inaplicável")</f>
        <v>17</v>
      </c>
      <c r="F45" s="89" t="str">
        <f>IF(AND(NOT(ISBLANK('Base de Dados'!IH45)),NOT(ISBLANK('Base de Dados'!II45))),('Base de Dados'!II45-'Base de Dados'!IH45),"Inaplicável")</f>
        <v>Inaplicável</v>
      </c>
      <c r="G45" s="89" t="str">
        <f>IF(AND(NOT(ISBLANK('Base de Dados'!II45)),NOT(ISBLANK('Base de Dados'!IJ45))),('Base de Dados'!IJ45-'Base de Dados'!II45),"Inaplicável")</f>
        <v>Inaplicável</v>
      </c>
      <c r="H45" s="89" t="str">
        <f>IF(AND(NOT(ISBLANK('Base de Dados'!IJ45)),NOT(ISBLANK('Base de Dados'!IK45))),('Base de Dados'!IK45-'Base de Dados'!IJ45),"Inaplicável")</f>
        <v>Inaplicável</v>
      </c>
      <c r="K45" s="2"/>
      <c r="L45" s="2"/>
    </row>
    <row r="46" spans="4:12" x14ac:dyDescent="0.25">
      <c r="D46" s="89">
        <f>IF(AND(NOT(ISBLANK('Base de Dados'!IF46)),NOT(ISBLANK('Base de Dados'!IG46))),('Base de Dados'!IG46-'Base de Dados'!IF46),"Inaplicável")</f>
        <v>0</v>
      </c>
      <c r="E46" s="89">
        <f>IF(AND(NOT(ISBLANK('Base de Dados'!IG46)),NOT(ISBLANK('Base de Dados'!IH46))),('Base de Dados'!IH46-'Base de Dados'!IG46),"Inaplicável")</f>
        <v>13</v>
      </c>
      <c r="F46" s="89" t="str">
        <f>IF(AND(NOT(ISBLANK('Base de Dados'!IH46)),NOT(ISBLANK('Base de Dados'!II46))),('Base de Dados'!II46-'Base de Dados'!IH46),"Inaplicável")</f>
        <v>Inaplicável</v>
      </c>
      <c r="G46" s="89" t="str">
        <f>IF(AND(NOT(ISBLANK('Base de Dados'!II46)),NOT(ISBLANK('Base de Dados'!IJ46))),('Base de Dados'!IJ46-'Base de Dados'!II46),"Inaplicável")</f>
        <v>Inaplicável</v>
      </c>
      <c r="H46" s="89" t="str">
        <f>IF(AND(NOT(ISBLANK('Base de Dados'!IJ46)),NOT(ISBLANK('Base de Dados'!IK46))),('Base de Dados'!IK46-'Base de Dados'!IJ46),"Inaplicável")</f>
        <v>Inaplicável</v>
      </c>
      <c r="K46" s="2"/>
      <c r="L46" s="2"/>
    </row>
    <row r="47" spans="4:12" x14ac:dyDescent="0.25">
      <c r="D47" s="89">
        <f>IF(AND(NOT(ISBLANK('Base de Dados'!IF47)),NOT(ISBLANK('Base de Dados'!IG47))),('Base de Dados'!IG47-'Base de Dados'!IF47),"Inaplicável")</f>
        <v>0</v>
      </c>
      <c r="E47" s="89">
        <f>IF(AND(NOT(ISBLANK('Base de Dados'!IG47)),NOT(ISBLANK('Base de Dados'!IH47))),('Base de Dados'!IH47-'Base de Dados'!IG47),"Inaplicável")</f>
        <v>17</v>
      </c>
      <c r="F47" s="89" t="str">
        <f>IF(AND(NOT(ISBLANK('Base de Dados'!IH47)),NOT(ISBLANK('Base de Dados'!II47))),('Base de Dados'!II47-'Base de Dados'!IH47),"Inaplicável")</f>
        <v>Inaplicável</v>
      </c>
      <c r="G47" s="89" t="str">
        <f>IF(AND(NOT(ISBLANK('Base de Dados'!II47)),NOT(ISBLANK('Base de Dados'!IJ47))),('Base de Dados'!IJ47-'Base de Dados'!II47),"Inaplicável")</f>
        <v>Inaplicável</v>
      </c>
      <c r="H47" s="89" t="str">
        <f>IF(AND(NOT(ISBLANK('Base de Dados'!IJ47)),NOT(ISBLANK('Base de Dados'!IK47))),('Base de Dados'!IK47-'Base de Dados'!IJ47),"Inaplicável")</f>
        <v>Inaplicável</v>
      </c>
      <c r="K47" s="2"/>
      <c r="L47" s="2"/>
    </row>
    <row r="48" spans="4:12" x14ac:dyDescent="0.25">
      <c r="D48" s="89">
        <f>IF(AND(NOT(ISBLANK('Base de Dados'!IF48)),NOT(ISBLANK('Base de Dados'!IG48))),('Base de Dados'!IG48-'Base de Dados'!IF48),"Inaplicável")</f>
        <v>0</v>
      </c>
      <c r="E48" s="89">
        <f>IF(AND(NOT(ISBLANK('Base de Dados'!IG48)),NOT(ISBLANK('Base de Dados'!IH48))),('Base de Dados'!IH48-'Base de Dados'!IG48),"Inaplicável")</f>
        <v>17</v>
      </c>
      <c r="F48" s="89" t="str">
        <f>IF(AND(NOT(ISBLANK('Base de Dados'!IH48)),NOT(ISBLANK('Base de Dados'!II48))),('Base de Dados'!II48-'Base de Dados'!IH48),"Inaplicável")</f>
        <v>Inaplicável</v>
      </c>
      <c r="G48" s="89" t="str">
        <f>IF(AND(NOT(ISBLANK('Base de Dados'!II48)),NOT(ISBLANK('Base de Dados'!IJ48))),('Base de Dados'!IJ48-'Base de Dados'!II48),"Inaplicável")</f>
        <v>Inaplicável</v>
      </c>
      <c r="H48" s="89" t="str">
        <f>IF(AND(NOT(ISBLANK('Base de Dados'!IJ48)),NOT(ISBLANK('Base de Dados'!IK48))),('Base de Dados'!IK48-'Base de Dados'!IJ48),"Inaplicável")</f>
        <v>Inaplicável</v>
      </c>
      <c r="K48" s="2"/>
      <c r="L48" s="2"/>
    </row>
    <row r="49" spans="4:12" x14ac:dyDescent="0.25">
      <c r="D49" s="89">
        <f>IF(AND(NOT(ISBLANK('Base de Dados'!IF49)),NOT(ISBLANK('Base de Dados'!IG49))),('Base de Dados'!IG49-'Base de Dados'!IF49),"Inaplicável")</f>
        <v>0</v>
      </c>
      <c r="E49" s="89">
        <f>IF(AND(NOT(ISBLANK('Base de Dados'!IG49)),NOT(ISBLANK('Base de Dados'!IH49))),('Base de Dados'!IH49-'Base de Dados'!IG49),"Inaplicável")</f>
        <v>13</v>
      </c>
      <c r="F49" s="89" t="str">
        <f>IF(AND(NOT(ISBLANK('Base de Dados'!IH49)),NOT(ISBLANK('Base de Dados'!II49))),('Base de Dados'!II49-'Base de Dados'!IH49),"Inaplicável")</f>
        <v>Inaplicável</v>
      </c>
      <c r="G49" s="89" t="str">
        <f>IF(AND(NOT(ISBLANK('Base de Dados'!II49)),NOT(ISBLANK('Base de Dados'!IJ49))),('Base de Dados'!IJ49-'Base de Dados'!II49),"Inaplicável")</f>
        <v>Inaplicável</v>
      </c>
      <c r="H49" s="89" t="str">
        <f>IF(AND(NOT(ISBLANK('Base de Dados'!IJ49)),NOT(ISBLANK('Base de Dados'!IK49))),('Base de Dados'!IK49-'Base de Dados'!IJ49),"Inaplicável")</f>
        <v>Inaplicável</v>
      </c>
      <c r="K49" s="2"/>
      <c r="L49" s="2"/>
    </row>
    <row r="50" spans="4:12" x14ac:dyDescent="0.25">
      <c r="D50" s="89">
        <f>IF(AND(NOT(ISBLANK('Base de Dados'!IF50)),NOT(ISBLANK('Base de Dados'!IG50))),('Base de Dados'!IG50-'Base de Dados'!IF50),"Inaplicável")</f>
        <v>0</v>
      </c>
      <c r="E50" s="89">
        <f>IF(AND(NOT(ISBLANK('Base de Dados'!IG50)),NOT(ISBLANK('Base de Dados'!IH50))),('Base de Dados'!IH50-'Base de Dados'!IG50),"Inaplicável")</f>
        <v>13</v>
      </c>
      <c r="F50" s="89" t="str">
        <f>IF(AND(NOT(ISBLANK('Base de Dados'!IH50)),NOT(ISBLANK('Base de Dados'!II50))),('Base de Dados'!II50-'Base de Dados'!IH50),"Inaplicável")</f>
        <v>Inaplicável</v>
      </c>
      <c r="G50" s="89" t="str">
        <f>IF(AND(NOT(ISBLANK('Base de Dados'!II50)),NOT(ISBLANK('Base de Dados'!IJ50))),('Base de Dados'!IJ50-'Base de Dados'!II50),"Inaplicável")</f>
        <v>Inaplicável</v>
      </c>
      <c r="H50" s="89" t="str">
        <f>IF(AND(NOT(ISBLANK('Base de Dados'!IJ50)),NOT(ISBLANK('Base de Dados'!IK50))),('Base de Dados'!IK50-'Base de Dados'!IJ50),"Inaplicável")</f>
        <v>Inaplicável</v>
      </c>
      <c r="K50" s="2"/>
      <c r="L50" s="2"/>
    </row>
    <row r="51" spans="4:12" x14ac:dyDescent="0.25">
      <c r="D51" s="89">
        <f>IF(AND(NOT(ISBLANK('Base de Dados'!IF51)),NOT(ISBLANK('Base de Dados'!IG51))),('Base de Dados'!IG51-'Base de Dados'!IF51),"Inaplicável")</f>
        <v>0</v>
      </c>
      <c r="E51" s="89">
        <f>IF(AND(NOT(ISBLANK('Base de Dados'!IG51)),NOT(ISBLANK('Base de Dados'!IH51))),('Base de Dados'!IH51-'Base de Dados'!IG51),"Inaplicável")</f>
        <v>13</v>
      </c>
      <c r="F51" s="89" t="str">
        <f>IF(AND(NOT(ISBLANK('Base de Dados'!IH51)),NOT(ISBLANK('Base de Dados'!II51))),('Base de Dados'!II51-'Base de Dados'!IH51),"Inaplicável")</f>
        <v>Inaplicável</v>
      </c>
      <c r="G51" s="89" t="str">
        <f>IF(AND(NOT(ISBLANK('Base de Dados'!II51)),NOT(ISBLANK('Base de Dados'!IJ51))),('Base de Dados'!IJ51-'Base de Dados'!II51),"Inaplicável")</f>
        <v>Inaplicável</v>
      </c>
      <c r="H51" s="89" t="str">
        <f>IF(AND(NOT(ISBLANK('Base de Dados'!IJ51)),NOT(ISBLANK('Base de Dados'!IK51))),('Base de Dados'!IK51-'Base de Dados'!IJ51),"Inaplicável")</f>
        <v>Inaplicável</v>
      </c>
      <c r="K51" s="2"/>
      <c r="L51" s="2"/>
    </row>
    <row r="52" spans="4:12" x14ac:dyDescent="0.25">
      <c r="D52" s="89">
        <f>IF(AND(NOT(ISBLANK('Base de Dados'!IF52)),NOT(ISBLANK('Base de Dados'!IG52))),('Base de Dados'!IG52-'Base de Dados'!IF52),"Inaplicável")</f>
        <v>0</v>
      </c>
      <c r="E52" s="89">
        <f>IF(AND(NOT(ISBLANK('Base de Dados'!IG52)),NOT(ISBLANK('Base de Dados'!IH52))),('Base de Dados'!IH52-'Base de Dados'!IG52),"Inaplicável")</f>
        <v>17</v>
      </c>
      <c r="F52" s="89" t="str">
        <f>IF(AND(NOT(ISBLANK('Base de Dados'!IH52)),NOT(ISBLANK('Base de Dados'!II52))),('Base de Dados'!II52-'Base de Dados'!IH52),"Inaplicável")</f>
        <v>Inaplicável</v>
      </c>
      <c r="G52" s="89" t="str">
        <f>IF(AND(NOT(ISBLANK('Base de Dados'!II52)),NOT(ISBLANK('Base de Dados'!IJ52))),('Base de Dados'!IJ52-'Base de Dados'!II52),"Inaplicável")</f>
        <v>Inaplicável</v>
      </c>
      <c r="H52" s="89" t="str">
        <f>IF(AND(NOT(ISBLANK('Base de Dados'!IJ52)),NOT(ISBLANK('Base de Dados'!IK52))),('Base de Dados'!IK52-'Base de Dados'!IJ52),"Inaplicável")</f>
        <v>Inaplicável</v>
      </c>
      <c r="K52" s="2"/>
      <c r="L52" s="2"/>
    </row>
    <row r="53" spans="4:12" x14ac:dyDescent="0.25">
      <c r="D53" s="89">
        <f>IF(AND(NOT(ISBLANK('Base de Dados'!IF53)),NOT(ISBLANK('Base de Dados'!IG53))),('Base de Dados'!IG53-'Base de Dados'!IF53),"Inaplicável")</f>
        <v>0</v>
      </c>
      <c r="E53" s="89">
        <f>IF(AND(NOT(ISBLANK('Base de Dados'!IG53)),NOT(ISBLANK('Base de Dados'!IH53))),('Base de Dados'!IH53-'Base de Dados'!IG53),"Inaplicável")</f>
        <v>17</v>
      </c>
      <c r="F53" s="89" t="str">
        <f>IF(AND(NOT(ISBLANK('Base de Dados'!IH53)),NOT(ISBLANK('Base de Dados'!II53))),('Base de Dados'!II53-'Base de Dados'!IH53),"Inaplicável")</f>
        <v>Inaplicável</v>
      </c>
      <c r="G53" s="89" t="str">
        <f>IF(AND(NOT(ISBLANK('Base de Dados'!II53)),NOT(ISBLANK('Base de Dados'!IJ53))),('Base de Dados'!IJ53-'Base de Dados'!II53),"Inaplicável")</f>
        <v>Inaplicável</v>
      </c>
      <c r="H53" s="89" t="str">
        <f>IF(AND(NOT(ISBLANK('Base de Dados'!IJ53)),NOT(ISBLANK('Base de Dados'!IK53))),('Base de Dados'!IK53-'Base de Dados'!IJ53),"Inaplicável")</f>
        <v>Inaplicável</v>
      </c>
      <c r="K53" s="2"/>
      <c r="L53" s="2"/>
    </row>
    <row r="54" spans="4:12" x14ac:dyDescent="0.25">
      <c r="D54" s="89">
        <f>IF(AND(NOT(ISBLANK('Base de Dados'!IF54)),NOT(ISBLANK('Base de Dados'!IG54))),('Base de Dados'!IG54-'Base de Dados'!IF54),"Inaplicável")</f>
        <v>0</v>
      </c>
      <c r="E54" s="89">
        <f>IF(AND(NOT(ISBLANK('Base de Dados'!IG54)),NOT(ISBLANK('Base de Dados'!IH54))),('Base de Dados'!IH54-'Base de Dados'!IG54),"Inaplicável")</f>
        <v>13</v>
      </c>
      <c r="F54" s="89" t="str">
        <f>IF(AND(NOT(ISBLANK('Base de Dados'!IH54)),NOT(ISBLANK('Base de Dados'!II54))),('Base de Dados'!II54-'Base de Dados'!IH54),"Inaplicável")</f>
        <v>Inaplicável</v>
      </c>
      <c r="G54" s="89" t="str">
        <f>IF(AND(NOT(ISBLANK('Base de Dados'!II54)),NOT(ISBLANK('Base de Dados'!IJ54))),('Base de Dados'!IJ54-'Base de Dados'!II54),"Inaplicável")</f>
        <v>Inaplicável</v>
      </c>
      <c r="H54" s="89" t="str">
        <f>IF(AND(NOT(ISBLANK('Base de Dados'!IJ54)),NOT(ISBLANK('Base de Dados'!IK54))),('Base de Dados'!IK54-'Base de Dados'!IJ54),"Inaplicável")</f>
        <v>Inaplicável</v>
      </c>
      <c r="K54" s="2"/>
      <c r="L54" s="2"/>
    </row>
    <row r="55" spans="4:12" x14ac:dyDescent="0.25">
      <c r="D55" s="89">
        <f>IF(AND(NOT(ISBLANK('Base de Dados'!IF55)),NOT(ISBLANK('Base de Dados'!IG55))),('Base de Dados'!IG55-'Base de Dados'!IF55),"Inaplicável")</f>
        <v>0</v>
      </c>
      <c r="E55" s="89">
        <f>IF(AND(NOT(ISBLANK('Base de Dados'!IG55)),NOT(ISBLANK('Base de Dados'!IH55))),('Base de Dados'!IH55-'Base de Dados'!IG55),"Inaplicável")</f>
        <v>13</v>
      </c>
      <c r="F55" s="89" t="str">
        <f>IF(AND(NOT(ISBLANK('Base de Dados'!IH55)),NOT(ISBLANK('Base de Dados'!II55))),('Base de Dados'!II55-'Base de Dados'!IH55),"Inaplicável")</f>
        <v>Inaplicável</v>
      </c>
      <c r="G55" s="89" t="str">
        <f>IF(AND(NOT(ISBLANK('Base de Dados'!II55)),NOT(ISBLANK('Base de Dados'!IJ55))),('Base de Dados'!IJ55-'Base de Dados'!II55),"Inaplicável")</f>
        <v>Inaplicável</v>
      </c>
      <c r="H55" s="89" t="str">
        <f>IF(AND(NOT(ISBLANK('Base de Dados'!IJ55)),NOT(ISBLANK('Base de Dados'!IK55))),('Base de Dados'!IK55-'Base de Dados'!IJ55),"Inaplicável")</f>
        <v>Inaplicável</v>
      </c>
      <c r="K55" s="2"/>
      <c r="L55" s="2"/>
    </row>
    <row r="56" spans="4:12" x14ac:dyDescent="0.25">
      <c r="D56" s="89">
        <f>IF(AND(NOT(ISBLANK('Base de Dados'!IF56)),NOT(ISBLANK('Base de Dados'!IG56))),('Base de Dados'!IG56-'Base de Dados'!IF56),"Inaplicável")</f>
        <v>0</v>
      </c>
      <c r="E56" s="89">
        <f>IF(AND(NOT(ISBLANK('Base de Dados'!IG56)),NOT(ISBLANK('Base de Dados'!IH56))),('Base de Dados'!IH56-'Base de Dados'!IG56),"Inaplicável")</f>
        <v>13</v>
      </c>
      <c r="F56" s="89" t="str">
        <f>IF(AND(NOT(ISBLANK('Base de Dados'!IH56)),NOT(ISBLANK('Base de Dados'!II56))),('Base de Dados'!II56-'Base de Dados'!IH56),"Inaplicável")</f>
        <v>Inaplicável</v>
      </c>
      <c r="G56" s="89" t="str">
        <f>IF(AND(NOT(ISBLANK('Base de Dados'!II56)),NOT(ISBLANK('Base de Dados'!IJ56))),('Base de Dados'!IJ56-'Base de Dados'!II56),"Inaplicável")</f>
        <v>Inaplicável</v>
      </c>
      <c r="H56" s="89" t="str">
        <f>IF(AND(NOT(ISBLANK('Base de Dados'!IJ56)),NOT(ISBLANK('Base de Dados'!IK56))),('Base de Dados'!IK56-'Base de Dados'!IJ56),"Inaplicável")</f>
        <v>Inaplicável</v>
      </c>
      <c r="K56" s="2"/>
      <c r="L56" s="2"/>
    </row>
    <row r="57" spans="4:12" x14ac:dyDescent="0.25">
      <c r="D57" s="89">
        <f>IF(AND(NOT(ISBLANK('Base de Dados'!IF57)),NOT(ISBLANK('Base de Dados'!IG57))),('Base de Dados'!IG57-'Base de Dados'!IF57),"Inaplicável")</f>
        <v>0</v>
      </c>
      <c r="E57" s="89">
        <f>IF(AND(NOT(ISBLANK('Base de Dados'!IG57)),NOT(ISBLANK('Base de Dados'!IH57))),('Base de Dados'!IH57-'Base de Dados'!IG57),"Inaplicável")</f>
        <v>13</v>
      </c>
      <c r="F57" s="89" t="str">
        <f>IF(AND(NOT(ISBLANK('Base de Dados'!IH57)),NOT(ISBLANK('Base de Dados'!II57))),('Base de Dados'!II57-'Base de Dados'!IH57),"Inaplicável")</f>
        <v>Inaplicável</v>
      </c>
      <c r="G57" s="89" t="str">
        <f>IF(AND(NOT(ISBLANK('Base de Dados'!II57)),NOT(ISBLANK('Base de Dados'!IJ57))),('Base de Dados'!IJ57-'Base de Dados'!II57),"Inaplicável")</f>
        <v>Inaplicável</v>
      </c>
      <c r="H57" s="89" t="str">
        <f>IF(AND(NOT(ISBLANK('Base de Dados'!IJ57)),NOT(ISBLANK('Base de Dados'!IK57))),('Base de Dados'!IK57-'Base de Dados'!IJ57),"Inaplicável")</f>
        <v>Inaplicável</v>
      </c>
      <c r="K57" s="2"/>
      <c r="L57" s="2"/>
    </row>
    <row r="58" spans="4:12" x14ac:dyDescent="0.25">
      <c r="D58" s="89">
        <f>IF(AND(NOT(ISBLANK('Base de Dados'!IF58)),NOT(ISBLANK('Base de Dados'!IG58))),('Base de Dados'!IG58-'Base de Dados'!IF58),"Inaplicável")</f>
        <v>0</v>
      </c>
      <c r="E58" s="89">
        <f>IF(AND(NOT(ISBLANK('Base de Dados'!IG58)),NOT(ISBLANK('Base de Dados'!IH58))),('Base de Dados'!IH58-'Base de Dados'!IG58),"Inaplicável")</f>
        <v>13</v>
      </c>
      <c r="F58" s="89" t="str">
        <f>IF(AND(NOT(ISBLANK('Base de Dados'!IH58)),NOT(ISBLANK('Base de Dados'!II58))),('Base de Dados'!II58-'Base de Dados'!IH58),"Inaplicável")</f>
        <v>Inaplicável</v>
      </c>
      <c r="G58" s="89" t="str">
        <f>IF(AND(NOT(ISBLANK('Base de Dados'!II58)),NOT(ISBLANK('Base de Dados'!IJ58))),('Base de Dados'!IJ58-'Base de Dados'!II58),"Inaplicável")</f>
        <v>Inaplicável</v>
      </c>
      <c r="H58" s="89" t="str">
        <f>IF(AND(NOT(ISBLANK('Base de Dados'!IJ58)),NOT(ISBLANK('Base de Dados'!IK58))),('Base de Dados'!IK58-'Base de Dados'!IJ58),"Inaplicável")</f>
        <v>Inaplicável</v>
      </c>
      <c r="K58" s="2"/>
      <c r="L58" s="2"/>
    </row>
    <row r="59" spans="4:12" x14ac:dyDescent="0.25">
      <c r="D59" s="89">
        <f>IF(AND(NOT(ISBLANK('Base de Dados'!IF59)),NOT(ISBLANK('Base de Dados'!IG59))),('Base de Dados'!IG59-'Base de Dados'!IF59),"Inaplicável")</f>
        <v>0</v>
      </c>
      <c r="E59" s="89">
        <f>IF(AND(NOT(ISBLANK('Base de Dados'!IG59)),NOT(ISBLANK('Base de Dados'!IH59))),('Base de Dados'!IH59-'Base de Dados'!IG59),"Inaplicável")</f>
        <v>13</v>
      </c>
      <c r="F59" s="89" t="str">
        <f>IF(AND(NOT(ISBLANK('Base de Dados'!IH59)),NOT(ISBLANK('Base de Dados'!II59))),('Base de Dados'!II59-'Base de Dados'!IH59),"Inaplicável")</f>
        <v>Inaplicável</v>
      </c>
      <c r="G59" s="89" t="str">
        <f>IF(AND(NOT(ISBLANK('Base de Dados'!II59)),NOT(ISBLANK('Base de Dados'!IJ59))),('Base de Dados'!IJ59-'Base de Dados'!II59),"Inaplicável")</f>
        <v>Inaplicável</v>
      </c>
      <c r="H59" s="89" t="str">
        <f>IF(AND(NOT(ISBLANK('Base de Dados'!IJ59)),NOT(ISBLANK('Base de Dados'!IK59))),('Base de Dados'!IK59-'Base de Dados'!IJ59),"Inaplicável")</f>
        <v>Inaplicável</v>
      </c>
      <c r="K59" s="2"/>
      <c r="L59" s="2"/>
    </row>
    <row r="60" spans="4:12" x14ac:dyDescent="0.25">
      <c r="D60" s="89">
        <f>IF(AND(NOT(ISBLANK('Base de Dados'!IF60)),NOT(ISBLANK('Base de Dados'!IG60))),('Base de Dados'!IG60-'Base de Dados'!IF60),"Inaplicável")</f>
        <v>0</v>
      </c>
      <c r="E60" s="89">
        <f>IF(AND(NOT(ISBLANK('Base de Dados'!IG60)),NOT(ISBLANK('Base de Dados'!IH60))),('Base de Dados'!IH60-'Base de Dados'!IG60),"Inaplicável")</f>
        <v>13</v>
      </c>
      <c r="F60" s="89" t="str">
        <f>IF(AND(NOT(ISBLANK('Base de Dados'!IH60)),NOT(ISBLANK('Base de Dados'!II60))),('Base de Dados'!II60-'Base de Dados'!IH60),"Inaplicável")</f>
        <v>Inaplicável</v>
      </c>
      <c r="G60" s="89" t="str">
        <f>IF(AND(NOT(ISBLANK('Base de Dados'!II60)),NOT(ISBLANK('Base de Dados'!IJ60))),('Base de Dados'!IJ60-'Base de Dados'!II60),"Inaplicável")</f>
        <v>Inaplicável</v>
      </c>
      <c r="H60" s="89">
        <f>IF(AND(NOT(ISBLANK('Base de Dados'!IJ60)),NOT(ISBLANK('Base de Dados'!IK60))),('Base de Dados'!IK60-'Base de Dados'!IJ60),"Inaplicável")</f>
        <v>13</v>
      </c>
      <c r="K60" s="2"/>
      <c r="L60" s="2"/>
    </row>
    <row r="61" spans="4:12" x14ac:dyDescent="0.25">
      <c r="D61" s="89">
        <f>IF(AND(NOT(ISBLANK('Base de Dados'!IF61)),NOT(ISBLANK('Base de Dados'!IG61))),('Base de Dados'!IG61-'Base de Dados'!IF61),"Inaplicável")</f>
        <v>0</v>
      </c>
      <c r="E61" s="89">
        <f>IF(AND(NOT(ISBLANK('Base de Dados'!IG61)),NOT(ISBLANK('Base de Dados'!IH61))),('Base de Dados'!IH61-'Base de Dados'!IG61),"Inaplicável")</f>
        <v>17</v>
      </c>
      <c r="F61" s="89" t="str">
        <f>IF(AND(NOT(ISBLANK('Base de Dados'!IH61)),NOT(ISBLANK('Base de Dados'!II61))),('Base de Dados'!II61-'Base de Dados'!IH61),"Inaplicável")</f>
        <v>Inaplicável</v>
      </c>
      <c r="G61" s="89" t="str">
        <f>IF(AND(NOT(ISBLANK('Base de Dados'!II61)),NOT(ISBLANK('Base de Dados'!IJ61))),('Base de Dados'!IJ61-'Base de Dados'!II61),"Inaplicável")</f>
        <v>Inaplicável</v>
      </c>
      <c r="H61" s="89" t="str">
        <f>IF(AND(NOT(ISBLANK('Base de Dados'!IJ61)),NOT(ISBLANK('Base de Dados'!IK61))),('Base de Dados'!IK61-'Base de Dados'!IJ61),"Inaplicável")</f>
        <v>Inaplicável</v>
      </c>
      <c r="K61" s="2"/>
      <c r="L61" s="2"/>
    </row>
    <row r="62" spans="4:12" x14ac:dyDescent="0.25">
      <c r="D62" s="89">
        <f>IF(AND(NOT(ISBLANK('Base de Dados'!IF62)),NOT(ISBLANK('Base de Dados'!IG62))),('Base de Dados'!IG62-'Base de Dados'!IF62),"Inaplicável")</f>
        <v>0</v>
      </c>
      <c r="E62" s="89">
        <f>IF(AND(NOT(ISBLANK('Base de Dados'!IG62)),NOT(ISBLANK('Base de Dados'!IH62))),('Base de Dados'!IH62-'Base de Dados'!IG62),"Inaplicável")</f>
        <v>13</v>
      </c>
      <c r="F62" s="89" t="str">
        <f>IF(AND(NOT(ISBLANK('Base de Dados'!IH62)),NOT(ISBLANK('Base de Dados'!II62))),('Base de Dados'!II62-'Base de Dados'!IH62),"Inaplicável")</f>
        <v>Inaplicável</v>
      </c>
      <c r="G62" s="89" t="str">
        <f>IF(AND(NOT(ISBLANK('Base de Dados'!II62)),NOT(ISBLANK('Base de Dados'!IJ62))),('Base de Dados'!IJ62-'Base de Dados'!II62),"Inaplicável")</f>
        <v>Inaplicável</v>
      </c>
      <c r="H62" s="89">
        <f>IF(AND(NOT(ISBLANK('Base de Dados'!IJ62)),NOT(ISBLANK('Base de Dados'!IK62))),('Base de Dados'!IK62-'Base de Dados'!IJ62),"Inaplicável")</f>
        <v>72</v>
      </c>
      <c r="K62" s="2"/>
      <c r="L62" s="2"/>
    </row>
    <row r="63" spans="4:12" x14ac:dyDescent="0.25">
      <c r="D63" s="89">
        <f>IF(AND(NOT(ISBLANK('Base de Dados'!IF63)),NOT(ISBLANK('Base de Dados'!IG63))),('Base de Dados'!IG63-'Base de Dados'!IF63),"Inaplicável")</f>
        <v>0</v>
      </c>
      <c r="E63" s="89">
        <f>IF(AND(NOT(ISBLANK('Base de Dados'!IG63)),NOT(ISBLANK('Base de Dados'!IH63))),('Base de Dados'!IH63-'Base de Dados'!IG63),"Inaplicável")</f>
        <v>13</v>
      </c>
      <c r="F63" s="89" t="str">
        <f>IF(AND(NOT(ISBLANK('Base de Dados'!IH63)),NOT(ISBLANK('Base de Dados'!II63))),('Base de Dados'!II63-'Base de Dados'!IH63),"Inaplicável")</f>
        <v>Inaplicável</v>
      </c>
      <c r="G63" s="89" t="str">
        <f>IF(AND(NOT(ISBLANK('Base de Dados'!II63)),NOT(ISBLANK('Base de Dados'!IJ63))),('Base de Dados'!IJ63-'Base de Dados'!II63),"Inaplicável")</f>
        <v>Inaplicável</v>
      </c>
      <c r="H63" s="89">
        <f>IF(AND(NOT(ISBLANK('Base de Dados'!IJ63)),NOT(ISBLANK('Base de Dados'!IK63))),('Base de Dados'!IK63-'Base de Dados'!IJ63),"Inaplicável")</f>
        <v>29</v>
      </c>
      <c r="K63" s="2"/>
      <c r="L63" s="2"/>
    </row>
    <row r="64" spans="4:12" x14ac:dyDescent="0.25">
      <c r="D64" s="89">
        <f>IF(AND(NOT(ISBLANK('Base de Dados'!IF64)),NOT(ISBLANK('Base de Dados'!IG64))),('Base de Dados'!IG64-'Base de Dados'!IF64),"Inaplicável")</f>
        <v>0</v>
      </c>
      <c r="E64" s="89">
        <f>IF(AND(NOT(ISBLANK('Base de Dados'!IG64)),NOT(ISBLANK('Base de Dados'!IH64))),('Base de Dados'!IH64-'Base de Dados'!IG64),"Inaplicável")</f>
        <v>13</v>
      </c>
      <c r="F64" s="89" t="str">
        <f>IF(AND(NOT(ISBLANK('Base de Dados'!IH64)),NOT(ISBLANK('Base de Dados'!II64))),('Base de Dados'!II64-'Base de Dados'!IH64),"Inaplicável")</f>
        <v>Inaplicável</v>
      </c>
      <c r="G64" s="89" t="str">
        <f>IF(AND(NOT(ISBLANK('Base de Dados'!II64)),NOT(ISBLANK('Base de Dados'!IJ64))),('Base de Dados'!IJ64-'Base de Dados'!II64),"Inaplicável")</f>
        <v>Inaplicável</v>
      </c>
      <c r="H64" s="89" t="str">
        <f>IF(AND(NOT(ISBLANK('Base de Dados'!IJ64)),NOT(ISBLANK('Base de Dados'!IK64))),('Base de Dados'!IK64-'Base de Dados'!IJ64),"Inaplicável")</f>
        <v>Inaplicável</v>
      </c>
      <c r="K64" s="2"/>
      <c r="L64" s="2"/>
    </row>
    <row r="65" spans="4:12" x14ac:dyDescent="0.25">
      <c r="D65" s="89">
        <f>IF(AND(NOT(ISBLANK('Base de Dados'!IF65)),NOT(ISBLANK('Base de Dados'!IG65))),('Base de Dados'!IG65-'Base de Dados'!IF65),"Inaplicável")</f>
        <v>0</v>
      </c>
      <c r="E65" s="89">
        <f>IF(AND(NOT(ISBLANK('Base de Dados'!IG65)),NOT(ISBLANK('Base de Dados'!IH65))),('Base de Dados'!IH65-'Base de Dados'!IG65),"Inaplicável")</f>
        <v>13</v>
      </c>
      <c r="F65" s="89" t="str">
        <f>IF(AND(NOT(ISBLANK('Base de Dados'!IH65)),NOT(ISBLANK('Base de Dados'!II65))),('Base de Dados'!II65-'Base de Dados'!IH65),"Inaplicável")</f>
        <v>Inaplicável</v>
      </c>
      <c r="G65" s="89" t="str">
        <f>IF(AND(NOT(ISBLANK('Base de Dados'!II65)),NOT(ISBLANK('Base de Dados'!IJ65))),('Base de Dados'!IJ65-'Base de Dados'!II65),"Inaplicável")</f>
        <v>Inaplicável</v>
      </c>
      <c r="H65" s="89">
        <f>IF(AND(NOT(ISBLANK('Base de Dados'!IJ65)),NOT(ISBLANK('Base de Dados'!IK65))),('Base de Dados'!IK65-'Base de Dados'!IJ65),"Inaplicável")</f>
        <v>29</v>
      </c>
      <c r="K65" s="2"/>
      <c r="L65" s="2"/>
    </row>
    <row r="66" spans="4:12" x14ac:dyDescent="0.25">
      <c r="D66" s="89">
        <f>IF(AND(NOT(ISBLANK('Base de Dados'!IF66)),NOT(ISBLANK('Base de Dados'!IG66))),('Base de Dados'!IG66-'Base de Dados'!IF66),"Inaplicável")</f>
        <v>0</v>
      </c>
      <c r="E66" s="89">
        <f>IF(AND(NOT(ISBLANK('Base de Dados'!IG66)),NOT(ISBLANK('Base de Dados'!IH66))),('Base de Dados'!IH66-'Base de Dados'!IG66),"Inaplicável")</f>
        <v>13</v>
      </c>
      <c r="F66" s="89" t="str">
        <f>IF(AND(NOT(ISBLANK('Base de Dados'!IH66)),NOT(ISBLANK('Base de Dados'!II66))),('Base de Dados'!II66-'Base de Dados'!IH66),"Inaplicável")</f>
        <v>Inaplicável</v>
      </c>
      <c r="G66" s="89" t="str">
        <f>IF(AND(NOT(ISBLANK('Base de Dados'!II66)),NOT(ISBLANK('Base de Dados'!IJ66))),('Base de Dados'!IJ66-'Base de Dados'!II66),"Inaplicável")</f>
        <v>Inaplicável</v>
      </c>
      <c r="H66" s="89" t="str">
        <f>IF(AND(NOT(ISBLANK('Base de Dados'!IJ66)),NOT(ISBLANK('Base de Dados'!IK66))),('Base de Dados'!IK66-'Base de Dados'!IJ66),"Inaplicável")</f>
        <v>Inaplicável</v>
      </c>
      <c r="K66" s="2"/>
      <c r="L66" s="2"/>
    </row>
    <row r="67" spans="4:12" x14ac:dyDescent="0.25">
      <c r="D67" s="89">
        <f>IF(AND(NOT(ISBLANK('Base de Dados'!IF67)),NOT(ISBLANK('Base de Dados'!IG67))),('Base de Dados'!IG67-'Base de Dados'!IF67),"Inaplicável")</f>
        <v>0</v>
      </c>
      <c r="E67" s="89">
        <f>IF(AND(NOT(ISBLANK('Base de Dados'!IG67)),NOT(ISBLANK('Base de Dados'!IH67))),('Base de Dados'!IH67-'Base de Dados'!IG67),"Inaplicável")</f>
        <v>13</v>
      </c>
      <c r="F67" s="89" t="str">
        <f>IF(AND(NOT(ISBLANK('Base de Dados'!IH67)),NOT(ISBLANK('Base de Dados'!II67))),('Base de Dados'!II67-'Base de Dados'!IH67),"Inaplicável")</f>
        <v>Inaplicável</v>
      </c>
      <c r="G67" s="89" t="str">
        <f>IF(AND(NOT(ISBLANK('Base de Dados'!II67)),NOT(ISBLANK('Base de Dados'!IJ67))),('Base de Dados'!IJ67-'Base de Dados'!II67),"Inaplicável")</f>
        <v>Inaplicável</v>
      </c>
      <c r="H67" s="89">
        <f>IF(AND(NOT(ISBLANK('Base de Dados'!IJ67)),NOT(ISBLANK('Base de Dados'!IK67))),('Base de Dados'!IK67-'Base de Dados'!IJ67),"Inaplicável")</f>
        <v>42</v>
      </c>
      <c r="K67" s="2"/>
      <c r="L67" s="2"/>
    </row>
    <row r="68" spans="4:12" x14ac:dyDescent="0.25">
      <c r="D68" s="89">
        <f>IF(AND(NOT(ISBLANK('Base de Dados'!IF68)),NOT(ISBLANK('Base de Dados'!IG68))),('Base de Dados'!IG68-'Base de Dados'!IF68),"Inaplicável")</f>
        <v>0</v>
      </c>
      <c r="E68" s="89">
        <f>IF(AND(NOT(ISBLANK('Base de Dados'!IG68)),NOT(ISBLANK('Base de Dados'!IH68))),('Base de Dados'!IH68-'Base de Dados'!IG68),"Inaplicável")</f>
        <v>13</v>
      </c>
      <c r="F68" s="89" t="str">
        <f>IF(AND(NOT(ISBLANK('Base de Dados'!IH68)),NOT(ISBLANK('Base de Dados'!II68))),('Base de Dados'!II68-'Base de Dados'!IH68),"Inaplicável")</f>
        <v>Inaplicável</v>
      </c>
      <c r="G68" s="89" t="str">
        <f>IF(AND(NOT(ISBLANK('Base de Dados'!II68)),NOT(ISBLANK('Base de Dados'!IJ68))),('Base de Dados'!IJ68-'Base de Dados'!II68),"Inaplicável")</f>
        <v>Inaplicável</v>
      </c>
      <c r="H68" s="89" t="str">
        <f>IF(AND(NOT(ISBLANK('Base de Dados'!IJ68)),NOT(ISBLANK('Base de Dados'!IK68))),('Base de Dados'!IK68-'Base de Dados'!IJ68),"Inaplicável")</f>
        <v>Inaplicável</v>
      </c>
      <c r="K68" s="2"/>
      <c r="L68" s="2"/>
    </row>
    <row r="69" spans="4:12" x14ac:dyDescent="0.25">
      <c r="D69" s="89">
        <f>IF(AND(NOT(ISBLANK('Base de Dados'!IF69)),NOT(ISBLANK('Base de Dados'!IG69))),('Base de Dados'!IG69-'Base de Dados'!IF69),"Inaplicável")</f>
        <v>0</v>
      </c>
      <c r="E69" s="89">
        <f>IF(AND(NOT(ISBLANK('Base de Dados'!IG69)),NOT(ISBLANK('Base de Dados'!IH69))),('Base de Dados'!IH69-'Base de Dados'!IG69),"Inaplicável")</f>
        <v>13</v>
      </c>
      <c r="F69" s="89" t="str">
        <f>IF(AND(NOT(ISBLANK('Base de Dados'!IH69)),NOT(ISBLANK('Base de Dados'!II69))),('Base de Dados'!II69-'Base de Dados'!IH69),"Inaplicável")</f>
        <v>Inaplicável</v>
      </c>
      <c r="G69" s="89" t="str">
        <f>IF(AND(NOT(ISBLANK('Base de Dados'!II69)),NOT(ISBLANK('Base de Dados'!IJ69))),('Base de Dados'!IJ69-'Base de Dados'!II69),"Inaplicável")</f>
        <v>Inaplicável</v>
      </c>
      <c r="H69" s="89" t="str">
        <f>IF(AND(NOT(ISBLANK('Base de Dados'!IJ69)),NOT(ISBLANK('Base de Dados'!IK69))),('Base de Dados'!IK69-'Base de Dados'!IJ69),"Inaplicável")</f>
        <v>Inaplicável</v>
      </c>
      <c r="K69" s="2"/>
      <c r="L69" s="2"/>
    </row>
    <row r="70" spans="4:12" x14ac:dyDescent="0.25">
      <c r="D70" s="89">
        <f>IF(AND(NOT(ISBLANK('Base de Dados'!IF70)),NOT(ISBLANK('Base de Dados'!IG70))),('Base de Dados'!IG70-'Base de Dados'!IF70),"Inaplicável")</f>
        <v>0</v>
      </c>
      <c r="E70" s="89">
        <f>IF(AND(NOT(ISBLANK('Base de Dados'!IG70)),NOT(ISBLANK('Base de Dados'!IH70))),('Base de Dados'!IH70-'Base de Dados'!IG70),"Inaplicável")</f>
        <v>17</v>
      </c>
      <c r="F70" s="89" t="str">
        <f>IF(AND(NOT(ISBLANK('Base de Dados'!IH70)),NOT(ISBLANK('Base de Dados'!II70))),('Base de Dados'!II70-'Base de Dados'!IH70),"Inaplicável")</f>
        <v>Inaplicável</v>
      </c>
      <c r="G70" s="89" t="str">
        <f>IF(AND(NOT(ISBLANK('Base de Dados'!II70)),NOT(ISBLANK('Base de Dados'!IJ70))),('Base de Dados'!IJ70-'Base de Dados'!II70),"Inaplicável")</f>
        <v>Inaplicável</v>
      </c>
      <c r="H70" s="89" t="str">
        <f>IF(AND(NOT(ISBLANK('Base de Dados'!IJ70)),NOT(ISBLANK('Base de Dados'!IK70))),('Base de Dados'!IK70-'Base de Dados'!IJ70),"Inaplicável")</f>
        <v>Inaplicável</v>
      </c>
      <c r="K70" s="2"/>
      <c r="L70" s="2"/>
    </row>
    <row r="71" spans="4:12" x14ac:dyDescent="0.25">
      <c r="D71" s="89">
        <f>IF(AND(NOT(ISBLANK('Base de Dados'!IF71)),NOT(ISBLANK('Base de Dados'!IG71))),('Base de Dados'!IG71-'Base de Dados'!IF71),"Inaplicável")</f>
        <v>0</v>
      </c>
      <c r="E71" s="89">
        <f>IF(AND(NOT(ISBLANK('Base de Dados'!IG71)),NOT(ISBLANK('Base de Dados'!IH71))),('Base de Dados'!IH71-'Base de Dados'!IG71),"Inaplicável")</f>
        <v>17</v>
      </c>
      <c r="F71" s="89" t="str">
        <f>IF(AND(NOT(ISBLANK('Base de Dados'!IH71)),NOT(ISBLANK('Base de Dados'!II71))),('Base de Dados'!II71-'Base de Dados'!IH71),"Inaplicável")</f>
        <v>Inaplicável</v>
      </c>
      <c r="G71" s="89" t="str">
        <f>IF(AND(NOT(ISBLANK('Base de Dados'!II71)),NOT(ISBLANK('Base de Dados'!IJ71))),('Base de Dados'!IJ71-'Base de Dados'!II71),"Inaplicável")</f>
        <v>Inaplicável</v>
      </c>
      <c r="H71" s="89" t="str">
        <f>IF(AND(NOT(ISBLANK('Base de Dados'!IJ71)),NOT(ISBLANK('Base de Dados'!IK71))),('Base de Dados'!IK71-'Base de Dados'!IJ71),"Inaplicável")</f>
        <v>Inaplicável</v>
      </c>
      <c r="K71" s="2"/>
      <c r="L71" s="2"/>
    </row>
    <row r="72" spans="4:12" x14ac:dyDescent="0.25">
      <c r="D72" s="89">
        <f>IF(AND(NOT(ISBLANK('Base de Dados'!IF72)),NOT(ISBLANK('Base de Dados'!IG72))),('Base de Dados'!IG72-'Base de Dados'!IF72),"Inaplicável")</f>
        <v>0</v>
      </c>
      <c r="E72" s="89">
        <f>IF(AND(NOT(ISBLANK('Base de Dados'!IG72)),NOT(ISBLANK('Base de Dados'!IH72))),('Base de Dados'!IH72-'Base de Dados'!IG72),"Inaplicável")</f>
        <v>17</v>
      </c>
      <c r="F72" s="89" t="str">
        <f>IF(AND(NOT(ISBLANK('Base de Dados'!IH72)),NOT(ISBLANK('Base de Dados'!II72))),('Base de Dados'!II72-'Base de Dados'!IH72),"Inaplicável")</f>
        <v>Inaplicável</v>
      </c>
      <c r="G72" s="89" t="str">
        <f>IF(AND(NOT(ISBLANK('Base de Dados'!II72)),NOT(ISBLANK('Base de Dados'!IJ72))),('Base de Dados'!IJ72-'Base de Dados'!II72),"Inaplicável")</f>
        <v>Inaplicável</v>
      </c>
      <c r="H72" s="89" t="str">
        <f>IF(AND(NOT(ISBLANK('Base de Dados'!IJ72)),NOT(ISBLANK('Base de Dados'!IK72))),('Base de Dados'!IK72-'Base de Dados'!IJ72),"Inaplicável")</f>
        <v>Inaplicável</v>
      </c>
      <c r="K72" s="2"/>
      <c r="L72" s="2"/>
    </row>
    <row r="73" spans="4:12" x14ac:dyDescent="0.25">
      <c r="D73" s="89">
        <f>IF(AND(NOT(ISBLANK('Base de Dados'!IF73)),NOT(ISBLANK('Base de Dados'!IG73))),('Base de Dados'!IG73-'Base de Dados'!IF73),"Inaplicável")</f>
        <v>0</v>
      </c>
      <c r="E73" s="89">
        <f>IF(AND(NOT(ISBLANK('Base de Dados'!IG73)),NOT(ISBLANK('Base de Dados'!IH73))),('Base de Dados'!IH73-'Base de Dados'!IG73),"Inaplicável")</f>
        <v>13</v>
      </c>
      <c r="F73" s="89" t="str">
        <f>IF(AND(NOT(ISBLANK('Base de Dados'!IH73)),NOT(ISBLANK('Base de Dados'!II73))),('Base de Dados'!II73-'Base de Dados'!IH73),"Inaplicável")</f>
        <v>Inaplicável</v>
      </c>
      <c r="G73" s="89" t="str">
        <f>IF(AND(NOT(ISBLANK('Base de Dados'!II73)),NOT(ISBLANK('Base de Dados'!IJ73))),('Base de Dados'!IJ73-'Base de Dados'!II73),"Inaplicável")</f>
        <v>Inaplicável</v>
      </c>
      <c r="H73" s="89" t="str">
        <f>IF(AND(NOT(ISBLANK('Base de Dados'!IJ73)),NOT(ISBLANK('Base de Dados'!IK73))),('Base de Dados'!IK73-'Base de Dados'!IJ73),"Inaplicável")</f>
        <v>Inaplicável</v>
      </c>
      <c r="K73" s="2"/>
      <c r="L73" s="2"/>
    </row>
    <row r="74" spans="4:12" x14ac:dyDescent="0.25">
      <c r="D74" s="89">
        <f>IF(AND(NOT(ISBLANK('Base de Dados'!IF74)),NOT(ISBLANK('Base de Dados'!IG74))),('Base de Dados'!IG74-'Base de Dados'!IF74),"Inaplicável")</f>
        <v>0</v>
      </c>
      <c r="E74" s="89">
        <f>IF(AND(NOT(ISBLANK('Base de Dados'!IG74)),NOT(ISBLANK('Base de Dados'!IH74))),('Base de Dados'!IH74-'Base de Dados'!IG74),"Inaplicável")</f>
        <v>13</v>
      </c>
      <c r="F74" s="89" t="str">
        <f>IF(AND(NOT(ISBLANK('Base de Dados'!IH74)),NOT(ISBLANK('Base de Dados'!II74))),('Base de Dados'!II74-'Base de Dados'!IH74),"Inaplicável")</f>
        <v>Inaplicável</v>
      </c>
      <c r="G74" s="89" t="str">
        <f>IF(AND(NOT(ISBLANK('Base de Dados'!II74)),NOT(ISBLANK('Base de Dados'!IJ74))),('Base de Dados'!IJ74-'Base de Dados'!II74),"Inaplicável")</f>
        <v>Inaplicável</v>
      </c>
      <c r="H74" s="89" t="str">
        <f>IF(AND(NOT(ISBLANK('Base de Dados'!IJ74)),NOT(ISBLANK('Base de Dados'!IK74))),('Base de Dados'!IK74-'Base de Dados'!IJ74),"Inaplicável")</f>
        <v>Inaplicável</v>
      </c>
      <c r="K74" s="2"/>
      <c r="L74" s="2"/>
    </row>
    <row r="75" spans="4:12" x14ac:dyDescent="0.25">
      <c r="D75" s="89">
        <f>IF(AND(NOT(ISBLANK('Base de Dados'!IF75)),NOT(ISBLANK('Base de Dados'!IG75))),('Base de Dados'!IG75-'Base de Dados'!IF75),"Inaplicável")</f>
        <v>0</v>
      </c>
      <c r="E75" s="89">
        <f>IF(AND(NOT(ISBLANK('Base de Dados'!IG75)),NOT(ISBLANK('Base de Dados'!IH75))),('Base de Dados'!IH75-'Base de Dados'!IG75),"Inaplicável")</f>
        <v>17</v>
      </c>
      <c r="F75" s="89" t="str">
        <f>IF(AND(NOT(ISBLANK('Base de Dados'!IH75)),NOT(ISBLANK('Base de Dados'!II75))),('Base de Dados'!II75-'Base de Dados'!IH75),"Inaplicável")</f>
        <v>Inaplicável</v>
      </c>
      <c r="G75" s="89" t="str">
        <f>IF(AND(NOT(ISBLANK('Base de Dados'!II75)),NOT(ISBLANK('Base de Dados'!IJ75))),('Base de Dados'!IJ75-'Base de Dados'!II75),"Inaplicável")</f>
        <v>Inaplicável</v>
      </c>
      <c r="H75" s="89" t="str">
        <f>IF(AND(NOT(ISBLANK('Base de Dados'!IJ75)),NOT(ISBLANK('Base de Dados'!IK75))),('Base de Dados'!IK75-'Base de Dados'!IJ75),"Inaplicável")</f>
        <v>Inaplicável</v>
      </c>
      <c r="K75" s="2"/>
      <c r="L75" s="2"/>
    </row>
    <row r="76" spans="4:12" x14ac:dyDescent="0.25">
      <c r="D76" s="111">
        <f>IF(AND(NOT(ISBLANK('Base de Dados'!IF76)),NOT(ISBLANK('Base de Dados'!IG76))),('Base de Dados'!IG76-'Base de Dados'!IF76),"Inaplicável")</f>
        <v>0</v>
      </c>
      <c r="E76" s="89">
        <f>IF(AND(NOT(ISBLANK('Base de Dados'!IG76)),NOT(ISBLANK('Base de Dados'!IH76))),('Base de Dados'!IH76-'Base de Dados'!IG76),"Inaplicável")</f>
        <v>10</v>
      </c>
      <c r="F76" s="89">
        <f>IF(AND(NOT(ISBLANK('Base de Dados'!IH76)),NOT(ISBLANK('Base de Dados'!II76))),('Base de Dados'!II76-'Base de Dados'!IH76),"Inaplicável")</f>
        <v>10</v>
      </c>
      <c r="G76" s="89">
        <f>IF(AND(NOT(ISBLANK('Base de Dados'!II76)),NOT(ISBLANK('Base de Dados'!IJ76))),('Base de Dados'!IJ76-'Base de Dados'!II76),"Inaplicável")</f>
        <v>15</v>
      </c>
      <c r="H76" s="89">
        <f>IF(AND(NOT(ISBLANK('Base de Dados'!IJ76)),NOT(ISBLANK('Base de Dados'!IK76))),('Base de Dados'!IK76-'Base de Dados'!IJ76),"Inaplicável")</f>
        <v>3</v>
      </c>
      <c r="K76" s="2"/>
      <c r="L76" s="2"/>
    </row>
    <row r="77" spans="4:12" x14ac:dyDescent="0.25">
      <c r="D77" s="89">
        <f>IF(AND(NOT(ISBLANK('Base de Dados'!IF77)),NOT(ISBLANK('Base de Dados'!IG77))),('Base de Dados'!IG77-'Base de Dados'!IF77),"Inaplicável")</f>
        <v>1</v>
      </c>
      <c r="E77" s="89">
        <f>IF(AND(NOT(ISBLANK('Base de Dados'!IG77)),NOT(ISBLANK('Base de Dados'!IH77))),('Base de Dados'!IH77-'Base de Dados'!IG77),"Inaplicável")</f>
        <v>5</v>
      </c>
      <c r="F77" s="89" t="str">
        <f>IF(AND(NOT(ISBLANK('Base de Dados'!IH77)),NOT(ISBLANK('Base de Dados'!II77))),('Base de Dados'!II77-'Base de Dados'!IH77),"Inaplicável")</f>
        <v>Inaplicável</v>
      </c>
      <c r="G77" s="89" t="str">
        <f>IF(AND(NOT(ISBLANK('Base de Dados'!II77)),NOT(ISBLANK('Base de Dados'!IJ77))),('Base de Dados'!IJ77-'Base de Dados'!II77),"Inaplicável")</f>
        <v>Inaplicável</v>
      </c>
      <c r="H77" s="89" t="str">
        <f>IF(AND(NOT(ISBLANK('Base de Dados'!IJ77)),NOT(ISBLANK('Base de Dados'!IK77))),('Base de Dados'!IK77-'Base de Dados'!IJ77),"Inaplicável")</f>
        <v>Inaplicável</v>
      </c>
      <c r="K77" s="2"/>
      <c r="L77" s="2"/>
    </row>
    <row r="78" spans="4:12" x14ac:dyDescent="0.25">
      <c r="D78" s="89">
        <f>IF(AND(NOT(ISBLANK('Base de Dados'!IF78)),NOT(ISBLANK('Base de Dados'!IG78))),('Base de Dados'!IG78-'Base de Dados'!IF78),"Inaplicável")</f>
        <v>1</v>
      </c>
      <c r="E78" s="89">
        <f>IF(AND(NOT(ISBLANK('Base de Dados'!IG78)),NOT(ISBLANK('Base de Dados'!IH78))),('Base de Dados'!IH78-'Base de Dados'!IG78),"Inaplicável")</f>
        <v>5</v>
      </c>
      <c r="F78" s="89" t="str">
        <f>IF(AND(NOT(ISBLANK('Base de Dados'!IH78)),NOT(ISBLANK('Base de Dados'!II78))),('Base de Dados'!II78-'Base de Dados'!IH78),"Inaplicável")</f>
        <v>Inaplicável</v>
      </c>
      <c r="G78" s="89" t="str">
        <f>IF(AND(NOT(ISBLANK('Base de Dados'!II78)),NOT(ISBLANK('Base de Dados'!IJ78))),('Base de Dados'!IJ78-'Base de Dados'!II78),"Inaplicável")</f>
        <v>Inaplicável</v>
      </c>
      <c r="H78" s="89" t="str">
        <f>IF(AND(NOT(ISBLANK('Base de Dados'!IJ78)),NOT(ISBLANK('Base de Dados'!IK78))),('Base de Dados'!IK78-'Base de Dados'!IJ78),"Inaplicável")</f>
        <v>Inaplicável</v>
      </c>
      <c r="K78" s="2"/>
      <c r="L78" s="2"/>
    </row>
    <row r="79" spans="4:12" x14ac:dyDescent="0.25">
      <c r="D79" s="89">
        <f>IF(AND(NOT(ISBLANK('Base de Dados'!IF79)),NOT(ISBLANK('Base de Dados'!IG79))),('Base de Dados'!IG79-'Base de Dados'!IF79),"Inaplicável")</f>
        <v>0</v>
      </c>
      <c r="E79" s="89">
        <f>IF(AND(NOT(ISBLANK('Base de Dados'!IG79)),NOT(ISBLANK('Base de Dados'!IH79))),('Base de Dados'!IH79-'Base de Dados'!IG79),"Inaplicável")</f>
        <v>5</v>
      </c>
      <c r="F79" s="89" t="str">
        <f>IF(AND(NOT(ISBLANK('Base de Dados'!IH79)),NOT(ISBLANK('Base de Dados'!II79))),('Base de Dados'!II79-'Base de Dados'!IH79),"Inaplicável")</f>
        <v>Inaplicável</v>
      </c>
      <c r="G79" s="89" t="str">
        <f>IF(AND(NOT(ISBLANK('Base de Dados'!II79)),NOT(ISBLANK('Base de Dados'!IJ79))),('Base de Dados'!IJ79-'Base de Dados'!II79),"Inaplicável")</f>
        <v>Inaplicável</v>
      </c>
      <c r="H79" s="89" t="str">
        <f>IF(AND(NOT(ISBLANK('Base de Dados'!IJ79)),NOT(ISBLANK('Base de Dados'!IK79))),('Base de Dados'!IK79-'Base de Dados'!IJ79),"Inaplicável")</f>
        <v>Inaplicável</v>
      </c>
      <c r="K79" s="2"/>
      <c r="L79" s="2"/>
    </row>
    <row r="80" spans="4:12" x14ac:dyDescent="0.25">
      <c r="D80" s="89">
        <f>IF(AND(NOT(ISBLANK('Base de Dados'!IF80)),NOT(ISBLANK('Base de Dados'!IG80))),('Base de Dados'!IG80-'Base de Dados'!IF80),"Inaplicável")</f>
        <v>0</v>
      </c>
      <c r="E80" s="89">
        <f>IF(AND(NOT(ISBLANK('Base de Dados'!IG80)),NOT(ISBLANK('Base de Dados'!IH80))),('Base de Dados'!IH80-'Base de Dados'!IG80),"Inaplicável")</f>
        <v>5</v>
      </c>
      <c r="F80" s="89" t="str">
        <f>IF(AND(NOT(ISBLANK('Base de Dados'!IH80)),NOT(ISBLANK('Base de Dados'!II80))),('Base de Dados'!II80-'Base de Dados'!IH80),"Inaplicável")</f>
        <v>Inaplicável</v>
      </c>
      <c r="G80" s="89" t="str">
        <f>IF(AND(NOT(ISBLANK('Base de Dados'!II80)),NOT(ISBLANK('Base de Dados'!IJ80))),('Base de Dados'!IJ80-'Base de Dados'!II80),"Inaplicável")</f>
        <v>Inaplicável</v>
      </c>
      <c r="H80" s="89" t="str">
        <f>IF(AND(NOT(ISBLANK('Base de Dados'!IJ80)),NOT(ISBLANK('Base de Dados'!IK80))),('Base de Dados'!IK80-'Base de Dados'!IJ80),"Inaplicável")</f>
        <v>Inaplicável</v>
      </c>
      <c r="K80" s="2"/>
      <c r="L80" s="2"/>
    </row>
    <row r="81" spans="4:12" x14ac:dyDescent="0.25">
      <c r="D81" s="89">
        <f>IF(AND(NOT(ISBLANK('Base de Dados'!IF81)),NOT(ISBLANK('Base de Dados'!IG81))),('Base de Dados'!IG81-'Base de Dados'!IF81),"Inaplicável")</f>
        <v>0</v>
      </c>
      <c r="E81" s="89" t="str">
        <f>IF(AND(NOT(ISBLANK('Base de Dados'!IG81)),NOT(ISBLANK('Base de Dados'!IH81))),('Base de Dados'!IH81-'Base de Dados'!IG81),"Inaplicável")</f>
        <v>Inaplicável</v>
      </c>
      <c r="F81" s="89" t="str">
        <f>IF(AND(NOT(ISBLANK('Base de Dados'!IH81)),NOT(ISBLANK('Base de Dados'!II81))),('Base de Dados'!II81-'Base de Dados'!IH81),"Inaplicável")</f>
        <v>Inaplicável</v>
      </c>
      <c r="G81" s="89">
        <f>IF(AND(NOT(ISBLANK('Base de Dados'!II81)),NOT(ISBLANK('Base de Dados'!IJ81))),('Base de Dados'!IJ81-'Base de Dados'!II81),"Inaplicável")</f>
        <v>6</v>
      </c>
      <c r="H81" s="89">
        <f>IF(AND(NOT(ISBLANK('Base de Dados'!IJ81)),NOT(ISBLANK('Base de Dados'!IK81))),('Base de Dados'!IK81-'Base de Dados'!IJ81),"Inaplicável")</f>
        <v>7</v>
      </c>
      <c r="K81" s="2"/>
      <c r="L81" s="2"/>
    </row>
    <row r="82" spans="4:12" x14ac:dyDescent="0.25">
      <c r="D82" s="89">
        <f>IF(AND(NOT(ISBLANK('Base de Dados'!IF82)),NOT(ISBLANK('Base de Dados'!IG82))),('Base de Dados'!IG82-'Base de Dados'!IF82),"Inaplicável")</f>
        <v>0</v>
      </c>
      <c r="E82" s="89" t="str">
        <f>IF(AND(NOT(ISBLANK('Base de Dados'!IG82)),NOT(ISBLANK('Base de Dados'!IH82))),('Base de Dados'!IH82-'Base de Dados'!IG82),"Inaplicável")</f>
        <v>Inaplicável</v>
      </c>
      <c r="F82" s="89" t="str">
        <f>IF(AND(NOT(ISBLANK('Base de Dados'!IH82)),NOT(ISBLANK('Base de Dados'!II82))),('Base de Dados'!II82-'Base de Dados'!IH82),"Inaplicável")</f>
        <v>Inaplicável</v>
      </c>
      <c r="G82" s="89">
        <f>IF(AND(NOT(ISBLANK('Base de Dados'!II82)),NOT(ISBLANK('Base de Dados'!IJ82))),('Base de Dados'!IJ82-'Base de Dados'!II82),"Inaplicável")</f>
        <v>4</v>
      </c>
      <c r="H82" s="89">
        <f>IF(AND(NOT(ISBLANK('Base de Dados'!IJ82)),NOT(ISBLANK('Base de Dados'!IK82))),('Base de Dados'!IK82-'Base de Dados'!IJ82),"Inaplicável")</f>
        <v>2</v>
      </c>
      <c r="K82" s="2"/>
      <c r="L82" s="2"/>
    </row>
    <row r="83" spans="4:12" x14ac:dyDescent="0.25">
      <c r="D83" s="89">
        <f>IF(AND(NOT(ISBLANK('Base de Dados'!IF83)),NOT(ISBLANK('Base de Dados'!IG83))),('Base de Dados'!IG83-'Base de Dados'!IF83),"Inaplicável")</f>
        <v>0</v>
      </c>
      <c r="E83" s="89">
        <f>IF(AND(NOT(ISBLANK('Base de Dados'!IG83)),NOT(ISBLANK('Base de Dados'!IH83))),('Base de Dados'!IH83-'Base de Dados'!IG83),"Inaplicável")</f>
        <v>0</v>
      </c>
      <c r="F83" s="89" t="str">
        <f>IF(AND(NOT(ISBLANK('Base de Dados'!IH83)),NOT(ISBLANK('Base de Dados'!II83))),('Base de Dados'!II83-'Base de Dados'!IH83),"Inaplicável")</f>
        <v>Inaplicável</v>
      </c>
      <c r="G83" s="89" t="str">
        <f>IF(AND(NOT(ISBLANK('Base de Dados'!II83)),NOT(ISBLANK('Base de Dados'!IJ83))),('Base de Dados'!IJ83-'Base de Dados'!II83),"Inaplicável")</f>
        <v>Inaplicável</v>
      </c>
      <c r="H83" s="89">
        <f>IF(AND(NOT(ISBLANK('Base de Dados'!IJ83)),NOT(ISBLANK('Base de Dados'!IK83))),('Base de Dados'!IK83-'Base de Dados'!IJ83),"Inaplicável")</f>
        <v>338</v>
      </c>
      <c r="K83" s="2"/>
      <c r="L83" s="2"/>
    </row>
    <row r="84" spans="4:12" x14ac:dyDescent="0.25">
      <c r="D84" s="89">
        <f>IF(AND(NOT(ISBLANK('Base de Dados'!IF84)),NOT(ISBLANK('Base de Dados'!IG84))),('Base de Dados'!IG84-'Base de Dados'!IF84),"Inaplicável")</f>
        <v>0</v>
      </c>
      <c r="E84" s="89">
        <f>IF(AND(NOT(ISBLANK('Base de Dados'!IG84)),NOT(ISBLANK('Base de Dados'!IH84))),('Base de Dados'!IH84-'Base de Dados'!IG84),"Inaplicável")</f>
        <v>3</v>
      </c>
      <c r="F84" s="89">
        <f>IF(AND(NOT(ISBLANK('Base de Dados'!IH84)),NOT(ISBLANK('Base de Dados'!II84))),('Base de Dados'!II84-'Base de Dados'!IH84),"Inaplicável")</f>
        <v>46</v>
      </c>
      <c r="G84" s="89">
        <f>IF(AND(NOT(ISBLANK('Base de Dados'!II84)),NOT(ISBLANK('Base de Dados'!IJ84))),('Base de Dados'!IJ84-'Base de Dados'!II84),"Inaplicável")</f>
        <v>26</v>
      </c>
      <c r="H84" s="89">
        <f>IF(AND(NOT(ISBLANK('Base de Dados'!IJ84)),NOT(ISBLANK('Base de Dados'!IK84))),('Base de Dados'!IK84-'Base de Dados'!IJ84),"Inaplicável")</f>
        <v>3</v>
      </c>
      <c r="K84" s="2"/>
      <c r="L84" s="2"/>
    </row>
    <row r="85" spans="4:12" x14ac:dyDescent="0.25">
      <c r="D85" s="89">
        <f>IF(AND(NOT(ISBLANK('Base de Dados'!IF85)),NOT(ISBLANK('Base de Dados'!IG85))),('Base de Dados'!IG85-'Base de Dados'!IF85),"Inaplicável")</f>
        <v>0</v>
      </c>
      <c r="E85" s="89">
        <f>IF(AND(NOT(ISBLANK('Base de Dados'!IG85)),NOT(ISBLANK('Base de Dados'!IH85))),('Base de Dados'!IH85-'Base de Dados'!IG85),"Inaplicável")</f>
        <v>1</v>
      </c>
      <c r="F85" s="89">
        <f>IF(AND(NOT(ISBLANK('Base de Dados'!IH85)),NOT(ISBLANK('Base de Dados'!II85))),('Base de Dados'!II85-'Base de Dados'!IH85),"Inaplicável")</f>
        <v>29</v>
      </c>
      <c r="G85" s="89">
        <f>IF(AND(NOT(ISBLANK('Base de Dados'!II85)),NOT(ISBLANK('Base de Dados'!IJ85))),('Base de Dados'!IJ85-'Base de Dados'!II85),"Inaplicável")</f>
        <v>13</v>
      </c>
      <c r="H85" s="89">
        <f>IF(AND(NOT(ISBLANK('Base de Dados'!IJ85)),NOT(ISBLANK('Base de Dados'!IK85))),('Base de Dados'!IK85-'Base de Dados'!IJ85),"Inaplicável")</f>
        <v>38</v>
      </c>
      <c r="K85" s="2"/>
      <c r="L85" s="2"/>
    </row>
    <row r="86" spans="4:12" x14ac:dyDescent="0.25">
      <c r="D86" s="89">
        <f>IF(AND(NOT(ISBLANK('Base de Dados'!IF86)),NOT(ISBLANK('Base de Dados'!IG86))),('Base de Dados'!IG86-'Base de Dados'!IF86),"Inaplicável")</f>
        <v>0</v>
      </c>
      <c r="E86" s="89">
        <f>IF(AND(NOT(ISBLANK('Base de Dados'!IG86)),NOT(ISBLANK('Base de Dados'!IH86))),('Base de Dados'!IH86-'Base de Dados'!IG86),"Inaplicável")</f>
        <v>0</v>
      </c>
      <c r="F86" s="89">
        <f>IF(AND(NOT(ISBLANK('Base de Dados'!IH86)),NOT(ISBLANK('Base de Dados'!II86))),('Base de Dados'!II86-'Base de Dados'!IH86),"Inaplicável")</f>
        <v>23</v>
      </c>
      <c r="G86" s="89">
        <f>IF(AND(NOT(ISBLANK('Base de Dados'!II86)),NOT(ISBLANK('Base de Dados'!IJ86))),('Base de Dados'!IJ86-'Base de Dados'!II86),"Inaplicável")</f>
        <v>19</v>
      </c>
      <c r="H86" s="89">
        <f>IF(AND(NOT(ISBLANK('Base de Dados'!IJ86)),NOT(ISBLANK('Base de Dados'!IK86))),('Base de Dados'!IK86-'Base de Dados'!IJ86),"Inaplicável")</f>
        <v>9</v>
      </c>
      <c r="K86" s="2"/>
      <c r="L86" s="2"/>
    </row>
    <row r="87" spans="4:12" x14ac:dyDescent="0.25">
      <c r="D87" s="89">
        <f>IF(AND(NOT(ISBLANK('Base de Dados'!IF87)),NOT(ISBLANK('Base de Dados'!IG87))),('Base de Dados'!IG87-'Base de Dados'!IF87),"Inaplicável")</f>
        <v>0</v>
      </c>
      <c r="E87" s="89">
        <f>IF(AND(NOT(ISBLANK('Base de Dados'!IG87)),NOT(ISBLANK('Base de Dados'!IH87))),('Base de Dados'!IH87-'Base de Dados'!IG87),"Inaplicável")</f>
        <v>1</v>
      </c>
      <c r="F87" s="89">
        <f>IF(AND(NOT(ISBLANK('Base de Dados'!IH87)),NOT(ISBLANK('Base de Dados'!II87))),('Base de Dados'!II87-'Base de Dados'!IH87),"Inaplicável")</f>
        <v>22</v>
      </c>
      <c r="G87" s="89">
        <f>IF(AND(NOT(ISBLANK('Base de Dados'!II87)),NOT(ISBLANK('Base de Dados'!IJ87))),('Base de Dados'!IJ87-'Base de Dados'!II87),"Inaplicável")</f>
        <v>20</v>
      </c>
      <c r="H87" s="89">
        <f>IF(AND(NOT(ISBLANK('Base de Dados'!IJ87)),NOT(ISBLANK('Base de Dados'!IK87))),('Base de Dados'!IK87-'Base de Dados'!IJ87),"Inaplicável")</f>
        <v>17</v>
      </c>
      <c r="K87" s="2"/>
      <c r="L87" s="2"/>
    </row>
    <row r="88" spans="4:12" x14ac:dyDescent="0.25">
      <c r="D88" s="89">
        <f>IF(AND(NOT(ISBLANK('Base de Dados'!IF88)),NOT(ISBLANK('Base de Dados'!IG88))),('Base de Dados'!IG88-'Base de Dados'!IF88),"Inaplicável")</f>
        <v>0</v>
      </c>
      <c r="E88" s="89">
        <f>IF(AND(NOT(ISBLANK('Base de Dados'!IG88)),NOT(ISBLANK('Base de Dados'!IH88))),('Base de Dados'!IH88-'Base de Dados'!IG88),"Inaplicável")</f>
        <v>0</v>
      </c>
      <c r="F88" s="89">
        <f>IF(AND(NOT(ISBLANK('Base de Dados'!IH88)),NOT(ISBLANK('Base de Dados'!II88))),('Base de Dados'!II88-'Base de Dados'!IH88),"Inaplicável")</f>
        <v>9</v>
      </c>
      <c r="G88" s="89">
        <f>IF(AND(NOT(ISBLANK('Base de Dados'!II88)),NOT(ISBLANK('Base de Dados'!IJ88))),('Base de Dados'!IJ88-'Base de Dados'!II88),"Inaplicável")</f>
        <v>13</v>
      </c>
      <c r="H88" s="89">
        <f>IF(AND(NOT(ISBLANK('Base de Dados'!IJ88)),NOT(ISBLANK('Base de Dados'!IK88))),('Base de Dados'!IK88-'Base de Dados'!IJ88),"Inaplicável")</f>
        <v>274</v>
      </c>
      <c r="K88" s="2"/>
      <c r="L88" s="2"/>
    </row>
    <row r="89" spans="4:12" x14ac:dyDescent="0.25">
      <c r="D89" s="89">
        <f>IF(AND(NOT(ISBLANK('Base de Dados'!IF89)),NOT(ISBLANK('Base de Dados'!IG89))),('Base de Dados'!IG89-'Base de Dados'!IF89),"Inaplicável")</f>
        <v>0</v>
      </c>
      <c r="E89" s="89">
        <f>IF(AND(NOT(ISBLANK('Base de Dados'!IG89)),NOT(ISBLANK('Base de Dados'!IH89))),('Base de Dados'!IH89-'Base de Dados'!IG89),"Inaplicável")</f>
        <v>4</v>
      </c>
      <c r="F89" s="89">
        <f>IF(AND(NOT(ISBLANK('Base de Dados'!IH89)),NOT(ISBLANK('Base de Dados'!II89))),('Base de Dados'!II89-'Base de Dados'!IH89),"Inaplicável")</f>
        <v>23</v>
      </c>
      <c r="G89" s="89">
        <f>IF(AND(NOT(ISBLANK('Base de Dados'!II89)),NOT(ISBLANK('Base de Dados'!IJ89))),('Base de Dados'!IJ89-'Base de Dados'!II89),"Inaplicável")</f>
        <v>20</v>
      </c>
      <c r="H89" s="89">
        <f>IF(AND(NOT(ISBLANK('Base de Dados'!IJ89)),NOT(ISBLANK('Base de Dados'!IK89))),('Base de Dados'!IK89-'Base de Dados'!IJ89),"Inaplicável")</f>
        <v>10</v>
      </c>
      <c r="K89" s="2"/>
      <c r="L89" s="2"/>
    </row>
    <row r="90" spans="4:12" x14ac:dyDescent="0.25">
      <c r="D90" s="89">
        <f>IF(AND(NOT(ISBLANK('Base de Dados'!IF90)),NOT(ISBLANK('Base de Dados'!IG90))),('Base de Dados'!IG90-'Base de Dados'!IF90),"Inaplicável")</f>
        <v>0</v>
      </c>
      <c r="E90" s="89">
        <f>IF(AND(NOT(ISBLANK('Base de Dados'!IG90)),NOT(ISBLANK('Base de Dados'!IH90))),('Base de Dados'!IH90-'Base de Dados'!IG90),"Inaplicável")</f>
        <v>1</v>
      </c>
      <c r="F90" s="89">
        <f>IF(AND(NOT(ISBLANK('Base de Dados'!IH90)),NOT(ISBLANK('Base de Dados'!II90))),('Base de Dados'!II90-'Base de Dados'!IH90),"Inaplicável")</f>
        <v>11</v>
      </c>
      <c r="G90" s="89">
        <f>IF(AND(NOT(ISBLANK('Base de Dados'!II90)),NOT(ISBLANK('Base de Dados'!IJ90))),('Base de Dados'!IJ90-'Base de Dados'!II90),"Inaplicável")</f>
        <v>16</v>
      </c>
      <c r="H90" s="89">
        <f>IF(AND(NOT(ISBLANK('Base de Dados'!IJ90)),NOT(ISBLANK('Base de Dados'!IK90))),('Base de Dados'!IK90-'Base de Dados'!IJ90),"Inaplicável")</f>
        <v>254</v>
      </c>
      <c r="K90" s="2"/>
      <c r="L90" s="2"/>
    </row>
    <row r="91" spans="4:12" x14ac:dyDescent="0.25">
      <c r="D91" s="89">
        <f>IF(AND(NOT(ISBLANK('Base de Dados'!IF91)),NOT(ISBLANK('Base de Dados'!IG91))),('Base de Dados'!IG91-'Base de Dados'!IF91),"Inaplicável")</f>
        <v>0</v>
      </c>
      <c r="E91" s="89">
        <f>IF(AND(NOT(ISBLANK('Base de Dados'!IG91)),NOT(ISBLANK('Base de Dados'!IH91))),('Base de Dados'!IH91-'Base de Dados'!IG91),"Inaplicável")</f>
        <v>0</v>
      </c>
      <c r="F91" s="89">
        <f>IF(AND(NOT(ISBLANK('Base de Dados'!IH91)),NOT(ISBLANK('Base de Dados'!II91))),('Base de Dados'!II91-'Base de Dados'!IH91),"Inaplicável")</f>
        <v>9</v>
      </c>
      <c r="G91" s="89">
        <f>IF(AND(NOT(ISBLANK('Base de Dados'!II91)),NOT(ISBLANK('Base de Dados'!IJ91))),('Base de Dados'!IJ91-'Base de Dados'!II91),"Inaplicável")</f>
        <v>26</v>
      </c>
      <c r="H91" s="89">
        <f>IF(AND(NOT(ISBLANK('Base de Dados'!IJ91)),NOT(ISBLANK('Base de Dados'!IK91))),('Base de Dados'!IK91-'Base de Dados'!IJ91),"Inaplicável")</f>
        <v>3</v>
      </c>
      <c r="K91" s="2"/>
      <c r="L91" s="2"/>
    </row>
    <row r="92" spans="4:12" x14ac:dyDescent="0.25">
      <c r="D92" s="89">
        <f>IF(AND(NOT(ISBLANK('Base de Dados'!IF92)),NOT(ISBLANK('Base de Dados'!IG92))),('Base de Dados'!IG92-'Base de Dados'!IF92),"Inaplicável")</f>
        <v>0</v>
      </c>
      <c r="E92" s="89">
        <f>IF(AND(NOT(ISBLANK('Base de Dados'!IG92)),NOT(ISBLANK('Base de Dados'!IH92))),('Base de Dados'!IH92-'Base de Dados'!IG92),"Inaplicável")</f>
        <v>4</v>
      </c>
      <c r="F92" s="89">
        <f>IF(AND(NOT(ISBLANK('Base de Dados'!IH92)),NOT(ISBLANK('Base de Dados'!II92))),('Base de Dados'!II92-'Base de Dados'!IH92),"Inaplicável")</f>
        <v>28</v>
      </c>
      <c r="G92" s="89">
        <f>IF(AND(NOT(ISBLANK('Base de Dados'!II92)),NOT(ISBLANK('Base de Dados'!IJ92))),('Base de Dados'!IJ92-'Base de Dados'!II92),"Inaplicável")</f>
        <v>9</v>
      </c>
      <c r="H92" s="89">
        <f>IF(AND(NOT(ISBLANK('Base de Dados'!IJ92)),NOT(ISBLANK('Base de Dados'!IK92))),('Base de Dados'!IK92-'Base de Dados'!IJ92),"Inaplicável")</f>
        <v>334</v>
      </c>
      <c r="K92" s="2"/>
      <c r="L92" s="2"/>
    </row>
    <row r="93" spans="4:12" x14ac:dyDescent="0.25">
      <c r="D93" s="89">
        <f>IF(AND(NOT(ISBLANK('Base de Dados'!IF93)),NOT(ISBLANK('Base de Dados'!IG93))),('Base de Dados'!IG93-'Base de Dados'!IF93),"Inaplicável")</f>
        <v>0</v>
      </c>
      <c r="E93" s="89">
        <f>IF(AND(NOT(ISBLANK('Base de Dados'!IG93)),NOT(ISBLANK('Base de Dados'!IH93))),('Base de Dados'!IH93-'Base de Dados'!IG93),"Inaplicável")</f>
        <v>1</v>
      </c>
      <c r="F93" s="89">
        <f>IF(AND(NOT(ISBLANK('Base de Dados'!IH93)),NOT(ISBLANK('Base de Dados'!II93))),('Base de Dados'!II93-'Base de Dados'!IH93),"Inaplicável")</f>
        <v>5</v>
      </c>
      <c r="G93" s="89">
        <f>IF(AND(NOT(ISBLANK('Base de Dados'!II93)),NOT(ISBLANK('Base de Dados'!IJ93))),('Base de Dados'!IJ93-'Base de Dados'!II93),"Inaplicável")</f>
        <v>6</v>
      </c>
      <c r="H93" s="89">
        <f>IF(AND(NOT(ISBLANK('Base de Dados'!IJ93)),NOT(ISBLANK('Base de Dados'!IK93))),('Base de Dados'!IK93-'Base de Dados'!IJ93),"Inaplicável")</f>
        <v>3</v>
      </c>
      <c r="K93" s="2"/>
      <c r="L93" s="2"/>
    </row>
    <row r="94" spans="4:12" x14ac:dyDescent="0.25">
      <c r="D94" s="89">
        <f>IF(AND(NOT(ISBLANK('Base de Dados'!IF94)),NOT(ISBLANK('Base de Dados'!IG94))),('Base de Dados'!IG94-'Base de Dados'!IF94),"Inaplicável")</f>
        <v>0</v>
      </c>
      <c r="E94" s="111">
        <f>IF(AND(NOT(ISBLANK('Base de Dados'!IG94)),NOT(ISBLANK('Base de Dados'!IH94))),('Base de Dados'!IH94-'Base de Dados'!IG94),"Inaplicável")</f>
        <v>1</v>
      </c>
      <c r="F94" s="89">
        <f>IF(AND(NOT(ISBLANK('Base de Dados'!IH94)),NOT(ISBLANK('Base de Dados'!II94))),('Base de Dados'!II94-'Base de Dados'!IH94),"Inaplicável")</f>
        <v>18</v>
      </c>
      <c r="G94" s="89">
        <f>IF(AND(NOT(ISBLANK('Base de Dados'!II94)),NOT(ISBLANK('Base de Dados'!IJ94))),('Base de Dados'!IJ94-'Base de Dados'!II94),"Inaplicável")</f>
        <v>7</v>
      </c>
      <c r="H94" s="89">
        <f>IF(AND(NOT(ISBLANK('Base de Dados'!IJ94)),NOT(ISBLANK('Base de Dados'!IK94))),('Base de Dados'!IK94-'Base de Dados'!IJ94),"Inaplicável")</f>
        <v>75</v>
      </c>
      <c r="K94" s="2"/>
      <c r="L94" s="2"/>
    </row>
    <row r="95" spans="4:12" x14ac:dyDescent="0.25">
      <c r="D95" s="89">
        <f>IF(AND(NOT(ISBLANK('Base de Dados'!IF95)),NOT(ISBLANK('Base de Dados'!IG95))),('Base de Dados'!IG95-'Base de Dados'!IF95),"Inaplicável")</f>
        <v>0</v>
      </c>
      <c r="E95" s="89">
        <f>IF(AND(NOT(ISBLANK('Base de Dados'!IG95)),NOT(ISBLANK('Base de Dados'!IH95))),('Base de Dados'!IH95-'Base de Dados'!IG95),"Inaplicável")</f>
        <v>3</v>
      </c>
      <c r="F95" s="89" t="str">
        <f>IF(AND(NOT(ISBLANK('Base de Dados'!IH95)),NOT(ISBLANK('Base de Dados'!II95))),('Base de Dados'!II95-'Base de Dados'!IH95),"Inaplicável")</f>
        <v>Inaplicável</v>
      </c>
      <c r="G95" s="89" t="str">
        <f>IF(AND(NOT(ISBLANK('Base de Dados'!II95)),NOT(ISBLANK('Base de Dados'!IJ95))),('Base de Dados'!IJ95-'Base de Dados'!II95),"Inaplicável")</f>
        <v>Inaplicável</v>
      </c>
      <c r="H95" s="89">
        <f>IF(AND(NOT(ISBLANK('Base de Dados'!IJ95)),NOT(ISBLANK('Base de Dados'!IK95))),('Base de Dados'!IK95-'Base de Dados'!IJ95),"Inaplicável")</f>
        <v>54</v>
      </c>
      <c r="K95" s="2"/>
      <c r="L95" s="2"/>
    </row>
    <row r="96" spans="4:12" x14ac:dyDescent="0.25">
      <c r="D96" s="89">
        <f>IF(AND(NOT(ISBLANK('Base de Dados'!IF96)),NOT(ISBLANK('Base de Dados'!IG96))),('Base de Dados'!IG96-'Base de Dados'!IF96),"Inaplicável")</f>
        <v>0</v>
      </c>
      <c r="E96" s="89">
        <f>IF(AND(NOT(ISBLANK('Base de Dados'!IG96)),NOT(ISBLANK('Base de Dados'!IH96))),('Base de Dados'!IH96-'Base de Dados'!IG96),"Inaplicável")</f>
        <v>0</v>
      </c>
      <c r="F96" s="89">
        <f>IF(AND(NOT(ISBLANK('Base de Dados'!IH96)),NOT(ISBLANK('Base de Dados'!II96))),('Base de Dados'!II96-'Base de Dados'!IH96),"Inaplicável")</f>
        <v>17</v>
      </c>
      <c r="G96" s="89">
        <f>IF(AND(NOT(ISBLANK('Base de Dados'!II96)),NOT(ISBLANK('Base de Dados'!IJ96))),('Base de Dados'!IJ96-'Base de Dados'!II96),"Inaplicável")</f>
        <v>11</v>
      </c>
      <c r="H96" s="89">
        <f>IF(AND(NOT(ISBLANK('Base de Dados'!IJ96)),NOT(ISBLANK('Base de Dados'!IK96))),('Base de Dados'!IK96-'Base de Dados'!IJ96),"Inaplicável")</f>
        <v>2</v>
      </c>
      <c r="K96" s="2"/>
      <c r="L96" s="2"/>
    </row>
    <row r="97" spans="4:12" x14ac:dyDescent="0.25">
      <c r="D97" s="89">
        <f>IF(AND(NOT(ISBLANK('Base de Dados'!IF97)),NOT(ISBLANK('Base de Dados'!IG97))),('Base de Dados'!IG97-'Base de Dados'!IF97),"Inaplicável")</f>
        <v>0</v>
      </c>
      <c r="E97" s="89">
        <f>IF(AND(NOT(ISBLANK('Base de Dados'!IG97)),NOT(ISBLANK('Base de Dados'!IH97))),('Base de Dados'!IH97-'Base de Dados'!IG97),"Inaplicável")</f>
        <v>1</v>
      </c>
      <c r="F97" s="89" t="str">
        <f>IF(AND(NOT(ISBLANK('Base de Dados'!IH97)),NOT(ISBLANK('Base de Dados'!II97))),('Base de Dados'!II97-'Base de Dados'!IH97),"Inaplicável")</f>
        <v>Inaplicável</v>
      </c>
      <c r="G97" s="89" t="str">
        <f>IF(AND(NOT(ISBLANK('Base de Dados'!II97)),NOT(ISBLANK('Base de Dados'!IJ97))),('Base de Dados'!IJ97-'Base de Dados'!II97),"Inaplicável")</f>
        <v>Inaplicável</v>
      </c>
      <c r="H97" s="89">
        <f>IF(AND(NOT(ISBLANK('Base de Dados'!IJ97)),NOT(ISBLANK('Base de Dados'!IK97))),('Base de Dados'!IK97-'Base de Dados'!IJ97),"Inaplicável")</f>
        <v>8</v>
      </c>
      <c r="K97" s="2"/>
      <c r="L97" s="2"/>
    </row>
    <row r="98" spans="4:12" x14ac:dyDescent="0.25">
      <c r="D98" s="89">
        <f>IF(AND(NOT(ISBLANK('Base de Dados'!IF98)),NOT(ISBLANK('Base de Dados'!IG98))),('Base de Dados'!IG98-'Base de Dados'!IF98),"Inaplicável")</f>
        <v>0</v>
      </c>
      <c r="E98" s="89">
        <f>IF(AND(NOT(ISBLANK('Base de Dados'!IG98)),NOT(ISBLANK('Base de Dados'!IH98))),('Base de Dados'!IH98-'Base de Dados'!IG98),"Inaplicável")</f>
        <v>1</v>
      </c>
      <c r="F98" s="89" t="str">
        <f>IF(AND(NOT(ISBLANK('Base de Dados'!IH98)),NOT(ISBLANK('Base de Dados'!II98))),('Base de Dados'!II98-'Base de Dados'!IH98),"Inaplicável")</f>
        <v>Inaplicável</v>
      </c>
      <c r="G98" s="89" t="str">
        <f>IF(AND(NOT(ISBLANK('Base de Dados'!II98)),NOT(ISBLANK('Base de Dados'!IJ98))),('Base de Dados'!IJ98-'Base de Dados'!II98),"Inaplicável")</f>
        <v>Inaplicável</v>
      </c>
      <c r="H98" s="89">
        <f>IF(AND(NOT(ISBLANK('Base de Dados'!IJ98)),NOT(ISBLANK('Base de Dados'!IK98))),('Base de Dados'!IK98-'Base de Dados'!IJ98),"Inaplicável")</f>
        <v>2</v>
      </c>
      <c r="K98" s="2"/>
      <c r="L98" s="2"/>
    </row>
    <row r="99" spans="4:12" x14ac:dyDescent="0.25">
      <c r="D99" s="89">
        <f>IF(AND(NOT(ISBLANK('Base de Dados'!IF99)),NOT(ISBLANK('Base de Dados'!IG99))),('Base de Dados'!IG99-'Base de Dados'!IF99),"Inaplicável")</f>
        <v>0</v>
      </c>
      <c r="E99" s="89">
        <f>IF(AND(NOT(ISBLANK('Base de Dados'!IG99)),NOT(ISBLANK('Base de Dados'!IH99))),('Base de Dados'!IH99-'Base de Dados'!IG99),"Inaplicável")</f>
        <v>1</v>
      </c>
      <c r="F99" s="89" t="str">
        <f>IF(AND(NOT(ISBLANK('Base de Dados'!IH99)),NOT(ISBLANK('Base de Dados'!II99))),('Base de Dados'!II99-'Base de Dados'!IH99),"Inaplicável")</f>
        <v>Inaplicável</v>
      </c>
      <c r="G99" s="89" t="str">
        <f>IF(AND(NOT(ISBLANK('Base de Dados'!II99)),NOT(ISBLANK('Base de Dados'!IJ99))),('Base de Dados'!IJ99-'Base de Dados'!II99),"Inaplicável")</f>
        <v>Inaplicável</v>
      </c>
      <c r="H99" s="89">
        <f>IF(AND(NOT(ISBLANK('Base de Dados'!IJ99)),NOT(ISBLANK('Base de Dados'!IK99))),('Base de Dados'!IK99-'Base de Dados'!IJ99),"Inaplicável")</f>
        <v>42</v>
      </c>
      <c r="K99" s="2"/>
      <c r="L99" s="2"/>
    </row>
    <row r="100" spans="4:12" x14ac:dyDescent="0.25">
      <c r="D100" s="89">
        <f>IF(AND(NOT(ISBLANK('Base de Dados'!IF100)),NOT(ISBLANK('Base de Dados'!IG100))),('Base de Dados'!IG100-'Base de Dados'!IF100),"Inaplicável")</f>
        <v>0</v>
      </c>
      <c r="E100" s="89">
        <f>IF(AND(NOT(ISBLANK('Base de Dados'!IG100)),NOT(ISBLANK('Base de Dados'!IH100))),('Base de Dados'!IH100-'Base de Dados'!IG100),"Inaplicável")</f>
        <v>1</v>
      </c>
      <c r="F100" s="89" t="str">
        <f>IF(AND(NOT(ISBLANK('Base de Dados'!IH100)),NOT(ISBLANK('Base de Dados'!II100))),('Base de Dados'!II100-'Base de Dados'!IH100),"Inaplicável")</f>
        <v>Inaplicável</v>
      </c>
      <c r="G100" s="89" t="str">
        <f>IF(AND(NOT(ISBLANK('Base de Dados'!II100)),NOT(ISBLANK('Base de Dados'!IJ100))),('Base de Dados'!IJ100-'Base de Dados'!II100),"Inaplicável")</f>
        <v>Inaplicável</v>
      </c>
      <c r="H100" s="89">
        <f>IF(AND(NOT(ISBLANK('Base de Dados'!IJ100)),NOT(ISBLANK('Base de Dados'!IK100))),('Base de Dados'!IK100-'Base de Dados'!IJ100),"Inaplicável")</f>
        <v>14</v>
      </c>
      <c r="K100" s="2"/>
      <c r="L100" s="2"/>
    </row>
    <row r="101" spans="4:12" x14ac:dyDescent="0.25">
      <c r="D101" s="89">
        <f>IF(AND(NOT(ISBLANK('Base de Dados'!IF101)),NOT(ISBLANK('Base de Dados'!IG101))),('Base de Dados'!IG101-'Base de Dados'!IF101),"Inaplicável")</f>
        <v>0</v>
      </c>
      <c r="E101" s="89">
        <f>IF(AND(NOT(ISBLANK('Base de Dados'!IG101)),NOT(ISBLANK('Base de Dados'!IH101))),('Base de Dados'!IH101-'Base de Dados'!IG101),"Inaplicável")</f>
        <v>1</v>
      </c>
      <c r="F101" s="89" t="str">
        <f>IF(AND(NOT(ISBLANK('Base de Dados'!IH101)),NOT(ISBLANK('Base de Dados'!II101))),('Base de Dados'!II101-'Base de Dados'!IH101),"Inaplicável")</f>
        <v>Inaplicável</v>
      </c>
      <c r="G101" s="89" t="str">
        <f>IF(AND(NOT(ISBLANK('Base de Dados'!II101)),NOT(ISBLANK('Base de Dados'!IJ101))),('Base de Dados'!IJ101-'Base de Dados'!II101),"Inaplicável")</f>
        <v>Inaplicável</v>
      </c>
      <c r="H101" s="89">
        <f>IF(AND(NOT(ISBLANK('Base de Dados'!IJ101)),NOT(ISBLANK('Base de Dados'!IK101))),('Base de Dados'!IK101-'Base de Dados'!IJ101),"Inaplicável")</f>
        <v>23</v>
      </c>
      <c r="K101" s="2"/>
      <c r="L101" s="2"/>
    </row>
    <row r="102" spans="4:12" x14ac:dyDescent="0.25">
      <c r="D102" s="89">
        <f>IF(AND(NOT(ISBLANK('Base de Dados'!IF102)),NOT(ISBLANK('Base de Dados'!IG102))),('Base de Dados'!IG102-'Base de Dados'!IF102),"Inaplicável")</f>
        <v>0</v>
      </c>
      <c r="E102" s="89">
        <f>IF(AND(NOT(ISBLANK('Base de Dados'!IG102)),NOT(ISBLANK('Base de Dados'!IH102))),('Base de Dados'!IH102-'Base de Dados'!IG102),"Inaplicável")</f>
        <v>1</v>
      </c>
      <c r="F102" s="89" t="str">
        <f>IF(AND(NOT(ISBLANK('Base de Dados'!IH102)),NOT(ISBLANK('Base de Dados'!II102))),('Base de Dados'!II102-'Base de Dados'!IH102),"Inaplicável")</f>
        <v>Inaplicável</v>
      </c>
      <c r="G102" s="89" t="str">
        <f>IF(AND(NOT(ISBLANK('Base de Dados'!II102)),NOT(ISBLANK('Base de Dados'!IJ102))),('Base de Dados'!IJ102-'Base de Dados'!II102),"Inaplicável")</f>
        <v>Inaplicável</v>
      </c>
      <c r="H102" s="89">
        <f>IF(AND(NOT(ISBLANK('Base de Dados'!IJ102)),NOT(ISBLANK('Base de Dados'!IK102))),('Base de Dados'!IK102-'Base de Dados'!IJ102),"Inaplicável")</f>
        <v>2</v>
      </c>
      <c r="K102" s="2"/>
      <c r="L102" s="2"/>
    </row>
    <row r="103" spans="4:12" x14ac:dyDescent="0.25">
      <c r="D103" s="89">
        <f>IF(AND(NOT(ISBLANK('Base de Dados'!IF103)),NOT(ISBLANK('Base de Dados'!IG103))),('Base de Dados'!IG103-'Base de Dados'!IF103),"Inaplicável")</f>
        <v>0</v>
      </c>
      <c r="E103" s="89">
        <f>IF(AND(NOT(ISBLANK('Base de Dados'!IG103)),NOT(ISBLANK('Base de Dados'!IH103))),('Base de Dados'!IH103-'Base de Dados'!IG103),"Inaplicável")</f>
        <v>1</v>
      </c>
      <c r="F103" s="89" t="str">
        <f>IF(AND(NOT(ISBLANK('Base de Dados'!IH103)),NOT(ISBLANK('Base de Dados'!II103))),('Base de Dados'!II103-'Base de Dados'!IH103),"Inaplicável")</f>
        <v>Inaplicável</v>
      </c>
      <c r="G103" s="89" t="str">
        <f>IF(AND(NOT(ISBLANK('Base de Dados'!II103)),NOT(ISBLANK('Base de Dados'!IJ103))),('Base de Dados'!IJ103-'Base de Dados'!II103),"Inaplicável")</f>
        <v>Inaplicável</v>
      </c>
      <c r="H103" s="89">
        <f>IF(AND(NOT(ISBLANK('Base de Dados'!IJ103)),NOT(ISBLANK('Base de Dados'!IK103))),('Base de Dados'!IK103-'Base de Dados'!IJ103),"Inaplicável")</f>
        <v>136</v>
      </c>
      <c r="K103" s="2"/>
      <c r="L103" s="2"/>
    </row>
    <row r="104" spans="4:12" x14ac:dyDescent="0.25">
      <c r="D104" s="89">
        <f>IF(AND(NOT(ISBLANK('Base de Dados'!IF104)),NOT(ISBLANK('Base de Dados'!IG104))),('Base de Dados'!IG104-'Base de Dados'!IF104),"Inaplicável")</f>
        <v>0</v>
      </c>
      <c r="E104" s="89">
        <f>IF(AND(NOT(ISBLANK('Base de Dados'!IG104)),NOT(ISBLANK('Base de Dados'!IH104))),('Base de Dados'!IH104-'Base de Dados'!IG104),"Inaplicável")</f>
        <v>1</v>
      </c>
      <c r="F104" s="89" t="str">
        <f>IF(AND(NOT(ISBLANK('Base de Dados'!IH104)),NOT(ISBLANK('Base de Dados'!II104))),('Base de Dados'!II104-'Base de Dados'!IH104),"Inaplicável")</f>
        <v>Inaplicável</v>
      </c>
      <c r="G104" s="89" t="str">
        <f>IF(AND(NOT(ISBLANK('Base de Dados'!II104)),NOT(ISBLANK('Base de Dados'!IJ104))),('Base de Dados'!IJ104-'Base de Dados'!II104),"Inaplicável")</f>
        <v>Inaplicável</v>
      </c>
      <c r="H104" s="89">
        <f>IF(AND(NOT(ISBLANK('Base de Dados'!IJ104)),NOT(ISBLANK('Base de Dados'!IK104))),('Base de Dados'!IK104-'Base de Dados'!IJ104),"Inaplicável")</f>
        <v>30</v>
      </c>
    </row>
    <row r="105" spans="4:12" x14ac:dyDescent="0.25">
      <c r="D105" s="89">
        <f>IF(AND(NOT(ISBLANK('Base de Dados'!IF105)),NOT(ISBLANK('Base de Dados'!IG105))),('Base de Dados'!IG105-'Base de Dados'!IF105),"Inaplicável")</f>
        <v>0</v>
      </c>
      <c r="E105" s="89">
        <f>IF(AND(NOT(ISBLANK('Base de Dados'!IG105)),NOT(ISBLANK('Base de Dados'!IH105))),('Base de Dados'!IH105-'Base de Dados'!IG105),"Inaplicável")</f>
        <v>1</v>
      </c>
      <c r="F105" s="89">
        <f>IF(AND(NOT(ISBLANK('Base de Dados'!IH105)),NOT(ISBLANK('Base de Dados'!II105))),('Base de Dados'!II105-'Base de Dados'!IH105),"Inaplicável")</f>
        <v>8</v>
      </c>
      <c r="G105" s="89">
        <f>IF(AND(NOT(ISBLANK('Base de Dados'!II105)),NOT(ISBLANK('Base de Dados'!IJ105))),('Base de Dados'!IJ105-'Base de Dados'!II105),"Inaplicável")</f>
        <v>8</v>
      </c>
      <c r="H105" s="89">
        <f>IF(AND(NOT(ISBLANK('Base de Dados'!IJ105)),NOT(ISBLANK('Base de Dados'!IK105))),('Base de Dados'!IK105-'Base de Dados'!IJ105),"Inaplicável")</f>
        <v>3</v>
      </c>
    </row>
    <row r="106" spans="4:12" x14ac:dyDescent="0.25">
      <c r="D106" s="89">
        <f>IF(AND(NOT(ISBLANK('Base de Dados'!IF106)),NOT(ISBLANK('Base de Dados'!IG106))),('Base de Dados'!IG106-'Base de Dados'!IF106),"Inaplicável")</f>
        <v>0</v>
      </c>
      <c r="E106" s="89">
        <f>IF(AND(NOT(ISBLANK('Base de Dados'!IG106)),NOT(ISBLANK('Base de Dados'!IH106))),('Base de Dados'!IH106-'Base de Dados'!IG106),"Inaplicável")</f>
        <v>1</v>
      </c>
      <c r="F106" s="89" t="str">
        <f>IF(AND(NOT(ISBLANK('Base de Dados'!IH106)),NOT(ISBLANK('Base de Dados'!II106))),('Base de Dados'!II106-'Base de Dados'!IH106),"Inaplicável")</f>
        <v>Inaplicável</v>
      </c>
      <c r="G106" s="89" t="str">
        <f>IF(AND(NOT(ISBLANK('Base de Dados'!II106)),NOT(ISBLANK('Base de Dados'!IJ106))),('Base de Dados'!IJ106-'Base de Dados'!II106),"Inaplicável")</f>
        <v>Inaplicável</v>
      </c>
      <c r="H106" s="89">
        <f>IF(AND(NOT(ISBLANK('Base de Dados'!IJ106)),NOT(ISBLANK('Base de Dados'!IK106))),('Base de Dados'!IK106-'Base de Dados'!IJ106),"Inaplicável")</f>
        <v>563</v>
      </c>
    </row>
    <row r="107" spans="4:12" x14ac:dyDescent="0.25">
      <c r="D107" s="89">
        <f>IF(AND(NOT(ISBLANK('Base de Dados'!IF107)),NOT(ISBLANK('Base de Dados'!IG107))),('Base de Dados'!IG107-'Base de Dados'!IF107),"Inaplicável")</f>
        <v>0</v>
      </c>
      <c r="E107" s="89">
        <f>IF(AND(NOT(ISBLANK('Base de Dados'!IG107)),NOT(ISBLANK('Base de Dados'!IH107))),('Base de Dados'!IH107-'Base de Dados'!IG107),"Inaplicável")</f>
        <v>1</v>
      </c>
      <c r="F107" s="89" t="str">
        <f>IF(AND(NOT(ISBLANK('Base de Dados'!IH107)),NOT(ISBLANK('Base de Dados'!II107))),('Base de Dados'!II107-'Base de Dados'!IH107),"Inaplicável")</f>
        <v>Inaplicável</v>
      </c>
      <c r="G107" s="89" t="str">
        <f>IF(AND(NOT(ISBLANK('Base de Dados'!II107)),NOT(ISBLANK('Base de Dados'!IJ107))),('Base de Dados'!IJ107-'Base de Dados'!II107),"Inaplicável")</f>
        <v>Inaplicável</v>
      </c>
      <c r="H107" s="89">
        <f>IF(AND(NOT(ISBLANK('Base de Dados'!IJ107)),NOT(ISBLANK('Base de Dados'!IK107))),('Base de Dados'!IK107-'Base de Dados'!IJ107),"Inaplicável")</f>
        <v>2</v>
      </c>
    </row>
    <row r="108" spans="4:12" x14ac:dyDescent="0.25">
      <c r="D108" s="89">
        <f>IF(AND(NOT(ISBLANK('Base de Dados'!IF108)),NOT(ISBLANK('Base de Dados'!IG108))),('Base de Dados'!IG108-'Base de Dados'!IF108),"Inaplicável")</f>
        <v>0</v>
      </c>
      <c r="E108" s="89">
        <f>IF(AND(NOT(ISBLANK('Base de Dados'!IG108)),NOT(ISBLANK('Base de Dados'!IH108))),('Base de Dados'!IH108-'Base de Dados'!IG108),"Inaplicável")</f>
        <v>1</v>
      </c>
      <c r="F108" s="89">
        <f>IF(AND(NOT(ISBLANK('Base de Dados'!IH108)),NOT(ISBLANK('Base de Dados'!II108))),('Base de Dados'!II108-'Base de Dados'!IH108),"Inaplicável")</f>
        <v>24</v>
      </c>
      <c r="G108" s="89">
        <f>IF(AND(NOT(ISBLANK('Base de Dados'!II108)),NOT(ISBLANK('Base de Dados'!IJ108))),('Base de Dados'!IJ108-'Base de Dados'!II108),"Inaplicável")</f>
        <v>11</v>
      </c>
      <c r="H108" s="89">
        <f>IF(AND(NOT(ISBLANK('Base de Dados'!IJ108)),NOT(ISBLANK('Base de Dados'!IK108))),('Base de Dados'!IK108-'Base de Dados'!IJ108),"Inaplicável")</f>
        <v>3</v>
      </c>
    </row>
    <row r="109" spans="4:12" x14ac:dyDescent="0.25">
      <c r="D109" s="89">
        <f>IF(AND(NOT(ISBLANK('Base de Dados'!IF109)),NOT(ISBLANK('Base de Dados'!IG109))),('Base de Dados'!IG109-'Base de Dados'!IF109),"Inaplicável")</f>
        <v>0</v>
      </c>
      <c r="E109" s="89">
        <f>IF(AND(NOT(ISBLANK('Base de Dados'!IG109)),NOT(ISBLANK('Base de Dados'!IH109))),('Base de Dados'!IH109-'Base de Dados'!IG109),"Inaplicável")</f>
        <v>1</v>
      </c>
      <c r="F109" s="89" t="str">
        <f>IF(AND(NOT(ISBLANK('Base de Dados'!IH109)),NOT(ISBLANK('Base de Dados'!II109))),('Base de Dados'!II109-'Base de Dados'!IH109),"Inaplicável")</f>
        <v>Inaplicável</v>
      </c>
      <c r="G109" s="89" t="str">
        <f>IF(AND(NOT(ISBLANK('Base de Dados'!II109)),NOT(ISBLANK('Base de Dados'!IJ109))),('Base de Dados'!IJ109-'Base de Dados'!II109),"Inaplicável")</f>
        <v>Inaplicável</v>
      </c>
      <c r="H109" s="89">
        <f>IF(AND(NOT(ISBLANK('Base de Dados'!IJ109)),NOT(ISBLANK('Base de Dados'!IK109))),('Base de Dados'!IK109-'Base de Dados'!IJ109),"Inaplicável")</f>
        <v>3</v>
      </c>
    </row>
    <row r="110" spans="4:12" x14ac:dyDescent="0.25">
      <c r="D110" s="89">
        <f>IF(AND(NOT(ISBLANK('Base de Dados'!IF110)),NOT(ISBLANK('Base de Dados'!IG110))),('Base de Dados'!IG110-'Base de Dados'!IF110),"Inaplicável")</f>
        <v>0</v>
      </c>
      <c r="E110" s="89">
        <f>IF(AND(NOT(ISBLANK('Base de Dados'!IG110)),NOT(ISBLANK('Base de Dados'!IH110))),('Base de Dados'!IH110-'Base de Dados'!IG110),"Inaplicável")</f>
        <v>0</v>
      </c>
      <c r="F110" s="89" t="str">
        <f>IF(AND(NOT(ISBLANK('Base de Dados'!IH110)),NOT(ISBLANK('Base de Dados'!II110))),('Base de Dados'!II110-'Base de Dados'!IH110),"Inaplicável")</f>
        <v>Inaplicável</v>
      </c>
      <c r="G110" s="89" t="str">
        <f>IF(AND(NOT(ISBLANK('Base de Dados'!II110)),NOT(ISBLANK('Base de Dados'!IJ110))),('Base de Dados'!IJ110-'Base de Dados'!II110),"Inaplicável")</f>
        <v>Inaplicável</v>
      </c>
      <c r="H110" s="89">
        <f>IF(AND(NOT(ISBLANK('Base de Dados'!IJ110)),NOT(ISBLANK('Base de Dados'!IK110))),('Base de Dados'!IK110-'Base de Dados'!IJ110),"Inaplicável")</f>
        <v>6</v>
      </c>
    </row>
    <row r="111" spans="4:12" x14ac:dyDescent="0.25">
      <c r="D111" s="89">
        <f>IF(AND(NOT(ISBLANK('Base de Dados'!IF111)),NOT(ISBLANK('Base de Dados'!IG111))),('Base de Dados'!IG111-'Base de Dados'!IF111),"Inaplicável")</f>
        <v>0</v>
      </c>
      <c r="E111" s="89">
        <f>IF(AND(NOT(ISBLANK('Base de Dados'!IG111)),NOT(ISBLANK('Base de Dados'!IH111))),('Base de Dados'!IH111-'Base de Dados'!IG111),"Inaplicável")</f>
        <v>1</v>
      </c>
      <c r="F111" s="89">
        <f>IF(AND(NOT(ISBLANK('Base de Dados'!IH111)),NOT(ISBLANK('Base de Dados'!II111))),('Base de Dados'!II111-'Base de Dados'!IH111),"Inaplicável")</f>
        <v>8</v>
      </c>
      <c r="G111" s="89">
        <f>IF(AND(NOT(ISBLANK('Base de Dados'!II111)),NOT(ISBLANK('Base de Dados'!IJ111))),('Base de Dados'!IJ111-'Base de Dados'!II111),"Inaplicável")</f>
        <v>5</v>
      </c>
      <c r="H111" s="89">
        <f>IF(AND(NOT(ISBLANK('Base de Dados'!IJ111)),NOT(ISBLANK('Base de Dados'!IK111))),('Base de Dados'!IK111-'Base de Dados'!IJ111),"Inaplicável")</f>
        <v>2</v>
      </c>
    </row>
    <row r="112" spans="4:12" x14ac:dyDescent="0.25">
      <c r="D112" s="89">
        <f>IF(AND(NOT(ISBLANK('Base de Dados'!IF112)),NOT(ISBLANK('Base de Dados'!IG112))),('Base de Dados'!IG112-'Base de Dados'!IF112),"Inaplicável")</f>
        <v>0</v>
      </c>
      <c r="E112" s="89">
        <f>IF(AND(NOT(ISBLANK('Base de Dados'!IG112)),NOT(ISBLANK('Base de Dados'!IH112))),('Base de Dados'!IH112-'Base de Dados'!IG112),"Inaplicável")</f>
        <v>1</v>
      </c>
      <c r="F112" s="89">
        <f>IF(AND(NOT(ISBLANK('Base de Dados'!IH112)),NOT(ISBLANK('Base de Dados'!II112))),('Base de Dados'!II112-'Base de Dados'!IH112),"Inaplicável")</f>
        <v>7</v>
      </c>
      <c r="G112" s="89">
        <f>IF(AND(NOT(ISBLANK('Base de Dados'!II112)),NOT(ISBLANK('Base de Dados'!IJ112))),('Base de Dados'!IJ112-'Base de Dados'!II112),"Inaplicável")</f>
        <v>2</v>
      </c>
      <c r="H112" s="89">
        <f>IF(AND(NOT(ISBLANK('Base de Dados'!IJ112)),NOT(ISBLANK('Base de Dados'!IK112))),('Base de Dados'!IK112-'Base de Dados'!IJ112),"Inaplicável")</f>
        <v>29</v>
      </c>
    </row>
    <row r="113" spans="4:8" x14ac:dyDescent="0.25">
      <c r="D113" s="89">
        <f>IF(AND(NOT(ISBLANK('Base de Dados'!IF113)),NOT(ISBLANK('Base de Dados'!IG113))),('Base de Dados'!IG113-'Base de Dados'!IF113),"Inaplicável")</f>
        <v>0</v>
      </c>
      <c r="E113" s="89">
        <f>IF(AND(NOT(ISBLANK('Base de Dados'!IG113)),NOT(ISBLANK('Base de Dados'!IH113))),('Base de Dados'!IH113-'Base de Dados'!IG113),"Inaplicável")</f>
        <v>0</v>
      </c>
      <c r="F113" s="89">
        <f>IF(AND(NOT(ISBLANK('Base de Dados'!IH113)),NOT(ISBLANK('Base de Dados'!II113))),('Base de Dados'!II113-'Base de Dados'!IH113),"Inaplicável")</f>
        <v>34</v>
      </c>
      <c r="G113" s="89">
        <f>IF(AND(NOT(ISBLANK('Base de Dados'!II113)),NOT(ISBLANK('Base de Dados'!IJ113))),('Base de Dados'!IJ113-'Base de Dados'!II113),"Inaplicável")</f>
        <v>140</v>
      </c>
      <c r="H113" s="89">
        <f>IF(AND(NOT(ISBLANK('Base de Dados'!IJ113)),NOT(ISBLANK('Base de Dados'!IK113))),('Base de Dados'!IK113-'Base de Dados'!IJ113),"Inaplicável")</f>
        <v>3</v>
      </c>
    </row>
    <row r="114" spans="4:8" x14ac:dyDescent="0.25">
      <c r="D114" s="89">
        <f>IF(AND(NOT(ISBLANK('Base de Dados'!IF114)),NOT(ISBLANK('Base de Dados'!IG114))),('Base de Dados'!IG114-'Base de Dados'!IF114),"Inaplicável")</f>
        <v>0</v>
      </c>
      <c r="E114" s="89">
        <f>IF(AND(NOT(ISBLANK('Base de Dados'!IG114)),NOT(ISBLANK('Base de Dados'!IH114))),('Base de Dados'!IH114-'Base de Dados'!IG114),"Inaplicável")</f>
        <v>1</v>
      </c>
      <c r="F114" s="89">
        <f>IF(AND(NOT(ISBLANK('Base de Dados'!IH114)),NOT(ISBLANK('Base de Dados'!II114))),('Base de Dados'!II114-'Base de Dados'!IH114),"Inaplicável")</f>
        <v>111</v>
      </c>
      <c r="G114" s="89">
        <f>IF(AND(NOT(ISBLANK('Base de Dados'!II114)),NOT(ISBLANK('Base de Dados'!IJ114))),('Base de Dados'!IJ114-'Base de Dados'!II114),"Inaplicável")</f>
        <v>32</v>
      </c>
      <c r="H114" s="89">
        <f>IF(AND(NOT(ISBLANK('Base de Dados'!IJ114)),NOT(ISBLANK('Base de Dados'!IK114))),('Base de Dados'!IK114-'Base de Dados'!IJ114),"Inaplicável")</f>
        <v>3</v>
      </c>
    </row>
    <row r="115" spans="4:8" x14ac:dyDescent="0.25">
      <c r="D115" s="89">
        <f>IF(AND(NOT(ISBLANK('Base de Dados'!IF115)),NOT(ISBLANK('Base de Dados'!IG115))),('Base de Dados'!IG115-'Base de Dados'!IF115),"Inaplicável")</f>
        <v>1</v>
      </c>
      <c r="E115" s="89">
        <f>IF(AND(NOT(ISBLANK('Base de Dados'!IG115)),NOT(ISBLANK('Base de Dados'!IH115))),('Base de Dados'!IH115-'Base de Dados'!IG115),"Inaplicável")</f>
        <v>0</v>
      </c>
      <c r="F115" s="89">
        <f>IF(AND(NOT(ISBLANK('Base de Dados'!IH115)),NOT(ISBLANK('Base de Dados'!II115))),('Base de Dados'!II115-'Base de Dados'!IH115),"Inaplicável")</f>
        <v>51</v>
      </c>
      <c r="G115" s="89">
        <f>IF(AND(NOT(ISBLANK('Base de Dados'!II115)),NOT(ISBLANK('Base de Dados'!IJ115))),('Base de Dados'!IJ115-'Base de Dados'!II115),"Inaplicável")</f>
        <v>26</v>
      </c>
      <c r="H115" s="89">
        <f>IF(AND(NOT(ISBLANK('Base de Dados'!IJ115)),NOT(ISBLANK('Base de Dados'!IK115))),('Base de Dados'!IK115-'Base de Dados'!IJ115),"Inaplicável")</f>
        <v>3</v>
      </c>
    </row>
    <row r="116" spans="4:8" x14ac:dyDescent="0.25">
      <c r="D116" s="89">
        <f>IF(AND(NOT(ISBLANK('Base de Dados'!IF116)),NOT(ISBLANK('Base de Dados'!IG116))),('Base de Dados'!IG116-'Base de Dados'!IF116),"Inaplicável")</f>
        <v>0</v>
      </c>
      <c r="E116" s="89" t="str">
        <f>IF(AND(NOT(ISBLANK('Base de Dados'!IG116)),NOT(ISBLANK('Base de Dados'!IH116))),('Base de Dados'!IH116-'Base de Dados'!IG116),"Inaplicável")</f>
        <v>Inaplicável</v>
      </c>
      <c r="F116" s="89" t="str">
        <f>IF(AND(NOT(ISBLANK('Base de Dados'!IH116)),NOT(ISBLANK('Base de Dados'!II116))),('Base de Dados'!II116-'Base de Dados'!IH116),"Inaplicável")</f>
        <v>Inaplicável</v>
      </c>
      <c r="G116" s="89">
        <f>IF(AND(NOT(ISBLANK('Base de Dados'!II116)),NOT(ISBLANK('Base de Dados'!IJ116))),('Base de Dados'!IJ116-'Base de Dados'!II116),"Inaplicável")</f>
        <v>11</v>
      </c>
      <c r="H116" s="89">
        <f>IF(AND(NOT(ISBLANK('Base de Dados'!IJ116)),NOT(ISBLANK('Base de Dados'!IK116))),('Base de Dados'!IK116-'Base de Dados'!IJ116),"Inaplicável")</f>
        <v>191</v>
      </c>
    </row>
    <row r="117" spans="4:8" x14ac:dyDescent="0.25">
      <c r="D117" s="89">
        <f>IF(AND(NOT(ISBLANK('Base de Dados'!IF117)),NOT(ISBLANK('Base de Dados'!IG117))),('Base de Dados'!IG117-'Base de Dados'!IF117),"Inaplicável")</f>
        <v>0</v>
      </c>
      <c r="E117" s="89">
        <f>IF(AND(NOT(ISBLANK('Base de Dados'!IG117)),NOT(ISBLANK('Base de Dados'!IH117))),('Base de Dados'!IH117-'Base de Dados'!IG117),"Inaplicável")</f>
        <v>0</v>
      </c>
      <c r="F117" s="89">
        <f>IF(AND(NOT(ISBLANK('Base de Dados'!IH117)),NOT(ISBLANK('Base de Dados'!II117))),('Base de Dados'!II117-'Base de Dados'!IH117),"Inaplicável")</f>
        <v>6</v>
      </c>
      <c r="G117" s="89">
        <f>IF(AND(NOT(ISBLANK('Base de Dados'!II117)),NOT(ISBLANK('Base de Dados'!IJ117))),('Base de Dados'!IJ117-'Base de Dados'!II117),"Inaplicável")</f>
        <v>7</v>
      </c>
      <c r="H117" s="89">
        <f>IF(AND(NOT(ISBLANK('Base de Dados'!IJ117)),NOT(ISBLANK('Base de Dados'!IK117))),('Base de Dados'!IK117-'Base de Dados'!IJ117),"Inaplicável")</f>
        <v>78</v>
      </c>
    </row>
    <row r="118" spans="4:8" x14ac:dyDescent="0.25">
      <c r="D118" s="89">
        <f>IF(AND(NOT(ISBLANK('Base de Dados'!IF118)),NOT(ISBLANK('Base de Dados'!IG118))),('Base de Dados'!IG118-'Base de Dados'!IF118),"Inaplicável")</f>
        <v>0</v>
      </c>
      <c r="E118" s="89" t="str">
        <f>IF(AND(NOT(ISBLANK('Base de Dados'!IG118)),NOT(ISBLANK('Base de Dados'!IH118))),('Base de Dados'!IH118-'Base de Dados'!IG118),"Inaplicável")</f>
        <v>Inaplicável</v>
      </c>
      <c r="F118" s="89" t="str">
        <f>IF(AND(NOT(ISBLANK('Base de Dados'!IH118)),NOT(ISBLANK('Base de Dados'!II118))),('Base de Dados'!II118-'Base de Dados'!IH118),"Inaplicável")</f>
        <v>Inaplicável</v>
      </c>
      <c r="G118" s="89">
        <f>IF(AND(NOT(ISBLANK('Base de Dados'!II118)),NOT(ISBLANK('Base de Dados'!IJ118))),('Base de Dados'!IJ118-'Base de Dados'!II118),"Inaplicável")</f>
        <v>6</v>
      </c>
      <c r="H118" s="89">
        <f>IF(AND(NOT(ISBLANK('Base de Dados'!IJ118)),NOT(ISBLANK('Base de Dados'!IK118))),('Base de Dados'!IK118-'Base de Dados'!IJ118),"Inaplicável")</f>
        <v>182</v>
      </c>
    </row>
    <row r="119" spans="4:8" x14ac:dyDescent="0.25">
      <c r="D119" s="89">
        <f>IF(AND(NOT(ISBLANK('Base de Dados'!IF119)),NOT(ISBLANK('Base de Dados'!IG119))),('Base de Dados'!IG119-'Base de Dados'!IF119),"Inaplicável")</f>
        <v>0</v>
      </c>
      <c r="E119" s="89">
        <f>IF(AND(NOT(ISBLANK('Base de Dados'!IG119)),NOT(ISBLANK('Base de Dados'!IH119))),('Base de Dados'!IH119-'Base de Dados'!IG119),"Inaplicável")</f>
        <v>1</v>
      </c>
      <c r="F119" s="89">
        <f>IF(AND(NOT(ISBLANK('Base de Dados'!IH119)),NOT(ISBLANK('Base de Dados'!II119))),('Base de Dados'!II119-'Base de Dados'!IH119),"Inaplicável")</f>
        <v>34</v>
      </c>
      <c r="G119" s="89">
        <f>IF(AND(NOT(ISBLANK('Base de Dados'!II119)),NOT(ISBLANK('Base de Dados'!IJ119))),('Base de Dados'!IJ119-'Base de Dados'!II119),"Inaplicável")</f>
        <v>180</v>
      </c>
      <c r="H119" s="89">
        <f>IF(AND(NOT(ISBLANK('Base de Dados'!IJ119)),NOT(ISBLANK('Base de Dados'!IK119))),('Base de Dados'!IK119-'Base de Dados'!IJ119),"Inaplicável")</f>
        <v>68</v>
      </c>
    </row>
    <row r="120" spans="4:8" x14ac:dyDescent="0.25">
      <c r="D120" s="89">
        <f>IF(AND(NOT(ISBLANK('Base de Dados'!IF120)),NOT(ISBLANK('Base de Dados'!IG120))),('Base de Dados'!IG120-'Base de Dados'!IF120),"Inaplicável")</f>
        <v>0</v>
      </c>
      <c r="E120" s="89">
        <f>IF(AND(NOT(ISBLANK('Base de Dados'!IG120)),NOT(ISBLANK('Base de Dados'!IH120))),('Base de Dados'!IH120-'Base de Dados'!IG120),"Inaplicável")</f>
        <v>1</v>
      </c>
      <c r="F120" s="89">
        <f>IF(AND(NOT(ISBLANK('Base de Dados'!IH120)),NOT(ISBLANK('Base de Dados'!II120))),('Base de Dados'!II120-'Base de Dados'!IH120),"Inaplicável")</f>
        <v>8</v>
      </c>
      <c r="G120" s="89">
        <f>IF(AND(NOT(ISBLANK('Base de Dados'!II120)),NOT(ISBLANK('Base de Dados'!IJ120))),('Base de Dados'!IJ120-'Base de Dados'!II120),"Inaplicável")</f>
        <v>27</v>
      </c>
      <c r="H120" s="89">
        <f>IF(AND(NOT(ISBLANK('Base de Dados'!IJ120)),NOT(ISBLANK('Base de Dados'!IK120))),('Base de Dados'!IK120-'Base de Dados'!IJ120),"Inaplicável")</f>
        <v>231</v>
      </c>
    </row>
    <row r="121" spans="4:8" x14ac:dyDescent="0.25">
      <c r="D121" s="89">
        <f>IF(AND(NOT(ISBLANK('Base de Dados'!IF121)),NOT(ISBLANK('Base de Dados'!IG121))),('Base de Dados'!IG121-'Base de Dados'!IF121),"Inaplicável")</f>
        <v>1</v>
      </c>
      <c r="E121" s="89">
        <f>IF(AND(NOT(ISBLANK('Base de Dados'!IG121)),NOT(ISBLANK('Base de Dados'!IH121))),('Base de Dados'!IH121-'Base de Dados'!IG121),"Inaplicável")</f>
        <v>28</v>
      </c>
      <c r="F121" s="89">
        <f>IF(AND(NOT(ISBLANK('Base de Dados'!IH121)),NOT(ISBLANK('Base de Dados'!II121))),('Base de Dados'!II121-'Base de Dados'!IH121),"Inaplicável")</f>
        <v>41</v>
      </c>
      <c r="G121" s="89">
        <f>IF(AND(NOT(ISBLANK('Base de Dados'!II121)),NOT(ISBLANK('Base de Dados'!IJ121))),('Base de Dados'!IJ121-'Base de Dados'!II121),"Inaplicável")</f>
        <v>31</v>
      </c>
      <c r="H121" s="89">
        <f>IF(AND(NOT(ISBLANK('Base de Dados'!IJ121)),NOT(ISBLANK('Base de Dados'!IK121))),('Base de Dados'!IK121-'Base de Dados'!IJ121),"Inaplicável")</f>
        <v>19</v>
      </c>
    </row>
    <row r="122" spans="4:8" x14ac:dyDescent="0.25">
      <c r="D122" s="89">
        <f>IF(AND(NOT(ISBLANK('Base de Dados'!IF122)),NOT(ISBLANK('Base de Dados'!IG122))),('Base de Dados'!IG122-'Base de Dados'!IF122),"Inaplicável")</f>
        <v>0</v>
      </c>
      <c r="E122" s="89" t="str">
        <f>IF(AND(NOT(ISBLANK('Base de Dados'!IG122)),NOT(ISBLANK('Base de Dados'!IH122))),('Base de Dados'!IH122-'Base de Dados'!IG122),"Inaplicável")</f>
        <v>Inaplicável</v>
      </c>
      <c r="F122" s="89" t="str">
        <f>IF(AND(NOT(ISBLANK('Base de Dados'!IH122)),NOT(ISBLANK('Base de Dados'!II122))),('Base de Dados'!II122-'Base de Dados'!IH122),"Inaplicável")</f>
        <v>Inaplicável</v>
      </c>
      <c r="G122" s="89">
        <f>IF(AND(NOT(ISBLANK('Base de Dados'!II122)),NOT(ISBLANK('Base de Dados'!IJ122))),('Base de Dados'!IJ122-'Base de Dados'!II122),"Inaplicável")</f>
        <v>36</v>
      </c>
      <c r="H122" s="89">
        <f>IF(AND(NOT(ISBLANK('Base de Dados'!IJ122)),NOT(ISBLANK('Base de Dados'!IK122))),('Base de Dados'!IK122-'Base de Dados'!IJ122),"Inaplicável")</f>
        <v>235</v>
      </c>
    </row>
    <row r="123" spans="4:8" x14ac:dyDescent="0.25">
      <c r="D123" s="89">
        <f>IF(AND(NOT(ISBLANK('Base de Dados'!IF123)),NOT(ISBLANK('Base de Dados'!IG123))),('Base de Dados'!IG123-'Base de Dados'!IF123),"Inaplicável")</f>
        <v>0</v>
      </c>
      <c r="E123" s="89">
        <f>IF(AND(NOT(ISBLANK('Base de Dados'!IG123)),NOT(ISBLANK('Base de Dados'!IH123))),('Base de Dados'!IH123-'Base de Dados'!IG123),"Inaplicável")</f>
        <v>5</v>
      </c>
      <c r="F123" s="89">
        <f>IF(AND(NOT(ISBLANK('Base de Dados'!IH123)),NOT(ISBLANK('Base de Dados'!II123))),('Base de Dados'!II123-'Base de Dados'!IH123),"Inaplicável")</f>
        <v>37</v>
      </c>
      <c r="G123" s="89">
        <f>IF(AND(NOT(ISBLANK('Base de Dados'!II123)),NOT(ISBLANK('Base de Dados'!IJ123))),('Base de Dados'!IJ123-'Base de Dados'!II123),"Inaplicável")</f>
        <v>46</v>
      </c>
      <c r="H123" s="89">
        <f>IF(AND(NOT(ISBLANK('Base de Dados'!IJ123)),NOT(ISBLANK('Base de Dados'!IK123))),('Base de Dados'!IK123-'Base de Dados'!IJ123),"Inaplicável")</f>
        <v>24</v>
      </c>
    </row>
    <row r="124" spans="4:8" x14ac:dyDescent="0.25">
      <c r="D124" s="89">
        <f>IF(AND(NOT(ISBLANK('Base de Dados'!IF124)),NOT(ISBLANK('Base de Dados'!IG124))),('Base de Dados'!IG124-'Base de Dados'!IF124),"Inaplicável")</f>
        <v>0</v>
      </c>
      <c r="E124" s="89">
        <f>IF(AND(NOT(ISBLANK('Base de Dados'!IG124)),NOT(ISBLANK('Base de Dados'!IH124))),('Base de Dados'!IH124-'Base de Dados'!IG124),"Inaplicável")</f>
        <v>3</v>
      </c>
      <c r="F124" s="89">
        <f>IF(AND(NOT(ISBLANK('Base de Dados'!IH124)),NOT(ISBLANK('Base de Dados'!II124))),('Base de Dados'!II124-'Base de Dados'!IH124),"Inaplicável")</f>
        <v>28</v>
      </c>
      <c r="G124" s="89">
        <f>IF(AND(NOT(ISBLANK('Base de Dados'!II124)),NOT(ISBLANK('Base de Dados'!IJ124))),('Base de Dados'!IJ124-'Base de Dados'!II124),"Inaplicável")</f>
        <v>38</v>
      </c>
      <c r="H124" s="89" t="str">
        <f>IF(AND(NOT(ISBLANK('Base de Dados'!IJ124)),NOT(ISBLANK('Base de Dados'!IK124))),('Base de Dados'!IK124-'Base de Dados'!IJ124),"Inaplicável")</f>
        <v>Inaplicável</v>
      </c>
    </row>
    <row r="125" spans="4:8" x14ac:dyDescent="0.25">
      <c r="D125" s="89">
        <f>IF(AND(NOT(ISBLANK('Base de Dados'!IF125)),NOT(ISBLANK('Base de Dados'!IG125))),('Base de Dados'!IG125-'Base de Dados'!IF125),"Inaplicável")</f>
        <v>0</v>
      </c>
      <c r="E125" s="89">
        <f>IF(AND(NOT(ISBLANK('Base de Dados'!IG125)),NOT(ISBLANK('Base de Dados'!IH125))),('Base de Dados'!IH125-'Base de Dados'!IG125),"Inaplicável")</f>
        <v>0</v>
      </c>
      <c r="F125" s="89">
        <f>IF(AND(NOT(ISBLANK('Base de Dados'!IH125)),NOT(ISBLANK('Base de Dados'!II125))),('Base de Dados'!II125-'Base de Dados'!IH125),"Inaplicável")</f>
        <v>178</v>
      </c>
      <c r="G125" s="89">
        <f>IF(AND(NOT(ISBLANK('Base de Dados'!II125)),NOT(ISBLANK('Base de Dados'!IJ125))),('Base de Dados'!IJ125-'Base de Dados'!II125),"Inaplicável")</f>
        <v>73</v>
      </c>
      <c r="H125" s="89">
        <f>IF(AND(NOT(ISBLANK('Base de Dados'!IJ125)),NOT(ISBLANK('Base de Dados'!IK125))),('Base de Dados'!IK125-'Base de Dados'!IJ125),"Inaplicável")</f>
        <v>15</v>
      </c>
    </row>
    <row r="126" spans="4:8" x14ac:dyDescent="0.25">
      <c r="D126" s="89">
        <f>IF(AND(NOT(ISBLANK('Base de Dados'!IF126)),NOT(ISBLANK('Base de Dados'!IG126))),('Base de Dados'!IG126-'Base de Dados'!IF126),"Inaplicável")</f>
        <v>0</v>
      </c>
      <c r="E126" s="89" t="str">
        <f>IF(AND(NOT(ISBLANK('Base de Dados'!IG126)),NOT(ISBLANK('Base de Dados'!IH126))),('Base de Dados'!IH126-'Base de Dados'!IG126),"Inaplicável")</f>
        <v>Inaplicável</v>
      </c>
      <c r="F126" s="89" t="str">
        <f>IF(AND(NOT(ISBLANK('Base de Dados'!IH126)),NOT(ISBLANK('Base de Dados'!II126))),('Base de Dados'!II126-'Base de Dados'!IH126),"Inaplicável")</f>
        <v>Inaplicável</v>
      </c>
      <c r="G126" s="89">
        <f>IF(AND(NOT(ISBLANK('Base de Dados'!II126)),NOT(ISBLANK('Base de Dados'!IJ126))),('Base de Dados'!IJ126-'Base de Dados'!II126),"Inaplicável")</f>
        <v>45</v>
      </c>
      <c r="H126" s="89">
        <f>IF(AND(NOT(ISBLANK('Base de Dados'!IJ126)),NOT(ISBLANK('Base de Dados'!IK126))),('Base de Dados'!IK126-'Base de Dados'!IJ126),"Inaplicável")</f>
        <v>26</v>
      </c>
    </row>
    <row r="127" spans="4:8" x14ac:dyDescent="0.25">
      <c r="D127" s="89">
        <f>IF(AND(NOT(ISBLANK('Base de Dados'!IF127)),NOT(ISBLANK('Base de Dados'!IG127))),('Base de Dados'!IG127-'Base de Dados'!IF127),"Inaplicável")</f>
        <v>1</v>
      </c>
      <c r="E127" s="89">
        <f>IF(AND(NOT(ISBLANK('Base de Dados'!IG127)),NOT(ISBLANK('Base de Dados'!IH127))),('Base de Dados'!IH127-'Base de Dados'!IG127),"Inaplicável")</f>
        <v>1</v>
      </c>
      <c r="F127" s="89">
        <f>IF(AND(NOT(ISBLANK('Base de Dados'!IH127)),NOT(ISBLANK('Base de Dados'!II127))),('Base de Dados'!II127-'Base de Dados'!IH127),"Inaplicável")</f>
        <v>21</v>
      </c>
      <c r="G127" s="89">
        <f>IF(AND(NOT(ISBLANK('Base de Dados'!II127)),NOT(ISBLANK('Base de Dados'!IJ127))),('Base de Dados'!IJ127-'Base de Dados'!II127),"Inaplicável")</f>
        <v>21</v>
      </c>
      <c r="H127" s="89">
        <f>IF(AND(NOT(ISBLANK('Base de Dados'!IJ127)),NOT(ISBLANK('Base de Dados'!IK127))),('Base de Dados'!IK127-'Base de Dados'!IJ127),"Inaplicável")</f>
        <v>8</v>
      </c>
    </row>
    <row r="128" spans="4:8" x14ac:dyDescent="0.25">
      <c r="D128" s="89">
        <f>IF(AND(NOT(ISBLANK('Base de Dados'!IF128)),NOT(ISBLANK('Base de Dados'!IG128))),('Base de Dados'!IG128-'Base de Dados'!IF128),"Inaplicável")</f>
        <v>0</v>
      </c>
      <c r="E128" s="89">
        <f>IF(AND(NOT(ISBLANK('Base de Dados'!IG128)),NOT(ISBLANK('Base de Dados'!IH128))),('Base de Dados'!IH128-'Base de Dados'!IG128),"Inaplicável")</f>
        <v>5</v>
      </c>
      <c r="F128" s="89">
        <f>IF(AND(NOT(ISBLANK('Base de Dados'!IH128)),NOT(ISBLANK('Base de Dados'!II128))),('Base de Dados'!II128-'Base de Dados'!IH128),"Inaplicável")</f>
        <v>123</v>
      </c>
      <c r="G128" s="89">
        <f>IF(AND(NOT(ISBLANK('Base de Dados'!II128)),NOT(ISBLANK('Base de Dados'!IJ128))),('Base de Dados'!IJ128-'Base de Dados'!II128),"Inaplicável")</f>
        <v>222</v>
      </c>
      <c r="H128" s="89">
        <f>IF(AND(NOT(ISBLANK('Base de Dados'!IJ128)),NOT(ISBLANK('Base de Dados'!IK128))),('Base de Dados'!IK128-'Base de Dados'!IJ128),"Inaplicável")</f>
        <v>16</v>
      </c>
    </row>
    <row r="129" spans="4:8" x14ac:dyDescent="0.25">
      <c r="D129" s="89">
        <f>IF(AND(NOT(ISBLANK('Base de Dados'!IF129)),NOT(ISBLANK('Base de Dados'!IG129))),('Base de Dados'!IG129-'Base de Dados'!IF129),"Inaplicável")</f>
        <v>0</v>
      </c>
      <c r="E129" s="89">
        <f>IF(AND(NOT(ISBLANK('Base de Dados'!IG129)),NOT(ISBLANK('Base de Dados'!IH129))),('Base de Dados'!IH129-'Base de Dados'!IG129),"Inaplicável")</f>
        <v>3</v>
      </c>
      <c r="F129" s="89">
        <f>IF(AND(NOT(ISBLANK('Base de Dados'!IH129)),NOT(ISBLANK('Base de Dados'!II129))),('Base de Dados'!II129-'Base de Dados'!IH129),"Inaplicável")</f>
        <v>25</v>
      </c>
      <c r="G129" s="89">
        <f>IF(AND(NOT(ISBLANK('Base de Dados'!II129)),NOT(ISBLANK('Base de Dados'!IJ129))),('Base de Dados'!IJ129-'Base de Dados'!II129),"Inaplicável")</f>
        <v>22</v>
      </c>
      <c r="H129" s="89">
        <f>IF(AND(NOT(ISBLANK('Base de Dados'!IJ129)),NOT(ISBLANK('Base de Dados'!IK129))),('Base de Dados'!IK129-'Base de Dados'!IJ129),"Inaplicável")</f>
        <v>3</v>
      </c>
    </row>
    <row r="130" spans="4:8" x14ac:dyDescent="0.25">
      <c r="D130" s="89">
        <f>IF(AND(NOT(ISBLANK('Base de Dados'!IF130)),NOT(ISBLANK('Base de Dados'!IG130))),('Base de Dados'!IG130-'Base de Dados'!IF130),"Inaplicável")</f>
        <v>1</v>
      </c>
      <c r="E130" s="89" t="str">
        <f>IF(AND(NOT(ISBLANK('Base de Dados'!IG130)),NOT(ISBLANK('Base de Dados'!IH130))),('Base de Dados'!IH130-'Base de Dados'!IG130),"Inaplicável")</f>
        <v>Inaplicável</v>
      </c>
      <c r="F130" s="89" t="str">
        <f>IF(AND(NOT(ISBLANK('Base de Dados'!IH130)),NOT(ISBLANK('Base de Dados'!II130))),('Base de Dados'!II130-'Base de Dados'!IH130),"Inaplicável")</f>
        <v>Inaplicável</v>
      </c>
      <c r="G130" s="89">
        <f>IF(AND(NOT(ISBLANK('Base de Dados'!II130)),NOT(ISBLANK('Base de Dados'!IJ130))),('Base de Dados'!IJ130-'Base de Dados'!II130),"Inaplicável")</f>
        <v>9</v>
      </c>
      <c r="H130" s="89">
        <f>IF(AND(NOT(ISBLANK('Base de Dados'!IJ130)),NOT(ISBLANK('Base de Dados'!IK130))),('Base de Dados'!IK130-'Base de Dados'!IJ130),"Inaplicável")</f>
        <v>3</v>
      </c>
    </row>
    <row r="131" spans="4:8" x14ac:dyDescent="0.25">
      <c r="D131" s="89">
        <f>IF(AND(NOT(ISBLANK('Base de Dados'!IF131)),NOT(ISBLANK('Base de Dados'!IG131))),('Base de Dados'!IG131-'Base de Dados'!IF131),"Inaplicável")</f>
        <v>0</v>
      </c>
      <c r="E131" s="89">
        <f>IF(AND(NOT(ISBLANK('Base de Dados'!IG131)),NOT(ISBLANK('Base de Dados'!IH131))),('Base de Dados'!IH131-'Base de Dados'!IG131),"Inaplicável")</f>
        <v>3</v>
      </c>
      <c r="F131" s="89">
        <f>IF(AND(NOT(ISBLANK('Base de Dados'!IH131)),NOT(ISBLANK('Base de Dados'!II131))),('Base de Dados'!II131-'Base de Dados'!IH131),"Inaplicável")</f>
        <v>8</v>
      </c>
      <c r="G131" s="89">
        <f>IF(AND(NOT(ISBLANK('Base de Dados'!II131)),NOT(ISBLANK('Base de Dados'!IJ131))),('Base de Dados'!IJ131-'Base de Dados'!II131),"Inaplicável")</f>
        <v>23</v>
      </c>
      <c r="H131" s="89">
        <f>IF(AND(NOT(ISBLANK('Base de Dados'!IJ131)),NOT(ISBLANK('Base de Dados'!IK131))),('Base de Dados'!IK131-'Base de Dados'!IJ131),"Inaplicável")</f>
        <v>66</v>
      </c>
    </row>
    <row r="132" spans="4:8" x14ac:dyDescent="0.25">
      <c r="D132" s="89">
        <f>IF(AND(NOT(ISBLANK('Base de Dados'!IF132)),NOT(ISBLANK('Base de Dados'!IG132))),('Base de Dados'!IG132-'Base de Dados'!IF132),"Inaplicável")</f>
        <v>0</v>
      </c>
      <c r="E132" s="89">
        <f>IF(AND(NOT(ISBLANK('Base de Dados'!IG132)),NOT(ISBLANK('Base de Dados'!IH132))),('Base de Dados'!IH132-'Base de Dados'!IG132),"Inaplicável")</f>
        <v>0</v>
      </c>
      <c r="F132" s="89">
        <f>IF(AND(NOT(ISBLANK('Base de Dados'!IH132)),NOT(ISBLANK('Base de Dados'!II132))),('Base de Dados'!II132-'Base de Dados'!IH132),"Inaplicável")</f>
        <v>37</v>
      </c>
      <c r="G132" s="89">
        <f>IF(AND(NOT(ISBLANK('Base de Dados'!II132)),NOT(ISBLANK('Base de Dados'!IJ132))),('Base de Dados'!IJ132-'Base de Dados'!II132),"Inaplicável")</f>
        <v>29</v>
      </c>
      <c r="H132" s="89">
        <f>IF(AND(NOT(ISBLANK('Base de Dados'!IJ132)),NOT(ISBLANK('Base de Dados'!IK132))),('Base de Dados'!IK132-'Base de Dados'!IJ132),"Inaplicável")</f>
        <v>31</v>
      </c>
    </row>
    <row r="133" spans="4:8" x14ac:dyDescent="0.25">
      <c r="D133" s="89">
        <f>IF(AND(NOT(ISBLANK('Base de Dados'!IF133)),NOT(ISBLANK('Base de Dados'!IG133))),('Base de Dados'!IG133-'Base de Dados'!IF133),"Inaplicável")</f>
        <v>0</v>
      </c>
      <c r="E133" s="89">
        <f>IF(AND(NOT(ISBLANK('Base de Dados'!IG133)),NOT(ISBLANK('Base de Dados'!IH133))),('Base de Dados'!IH133-'Base de Dados'!IG133),"Inaplicável")</f>
        <v>1</v>
      </c>
      <c r="F133" s="89">
        <f>IF(AND(NOT(ISBLANK('Base de Dados'!IH133)),NOT(ISBLANK('Base de Dados'!II133))),('Base de Dados'!II133-'Base de Dados'!IH133),"Inaplicável")</f>
        <v>0</v>
      </c>
      <c r="G133" s="89">
        <f>IF(AND(NOT(ISBLANK('Base de Dados'!II133)),NOT(ISBLANK('Base de Dados'!IJ133))),('Base de Dados'!IJ133-'Base de Dados'!II133),"Inaplicável")</f>
        <v>17</v>
      </c>
      <c r="H133" s="89">
        <f>IF(AND(NOT(ISBLANK('Base de Dados'!IJ133)),NOT(ISBLANK('Base de Dados'!IK133))),('Base de Dados'!IK133-'Base de Dados'!IJ133),"Inaplicável")</f>
        <v>10</v>
      </c>
    </row>
    <row r="134" spans="4:8" x14ac:dyDescent="0.25">
      <c r="D134" s="89">
        <f>IF(AND(NOT(ISBLANK('Base de Dados'!IF134)),NOT(ISBLANK('Base de Dados'!IG134))),('Base de Dados'!IG134-'Base de Dados'!IF134),"Inaplicável")</f>
        <v>0</v>
      </c>
      <c r="E134" s="89">
        <f>IF(AND(NOT(ISBLANK('Base de Dados'!IG134)),NOT(ISBLANK('Base de Dados'!IH134))),('Base de Dados'!IH134-'Base de Dados'!IG134),"Inaplicável")</f>
        <v>4</v>
      </c>
      <c r="F134" s="89">
        <f>IF(AND(NOT(ISBLANK('Base de Dados'!IH134)),NOT(ISBLANK('Base de Dados'!II134))),('Base de Dados'!II134-'Base de Dados'!IH134),"Inaplicável")</f>
        <v>26</v>
      </c>
      <c r="G134" s="89">
        <f>IF(AND(NOT(ISBLANK('Base de Dados'!II134)),NOT(ISBLANK('Base de Dados'!IJ134))),('Base de Dados'!IJ134-'Base de Dados'!II134),"Inaplicável")</f>
        <v>8</v>
      </c>
      <c r="H134" s="89">
        <f>IF(AND(NOT(ISBLANK('Base de Dados'!IJ134)),NOT(ISBLANK('Base de Dados'!IK134))),('Base de Dados'!IK134-'Base de Dados'!IJ134),"Inaplicável")</f>
        <v>43</v>
      </c>
    </row>
    <row r="135" spans="4:8" x14ac:dyDescent="0.25">
      <c r="D135" s="89">
        <f>IF(AND(NOT(ISBLANK('Base de Dados'!IF135)),NOT(ISBLANK('Base de Dados'!IG135))),('Base de Dados'!IG135-'Base de Dados'!IF135),"Inaplicável")</f>
        <v>0</v>
      </c>
      <c r="E135" s="89">
        <f>IF(AND(NOT(ISBLANK('Base de Dados'!IG135)),NOT(ISBLANK('Base de Dados'!IH135))),('Base de Dados'!IH135-'Base de Dados'!IG135),"Inaplicável")</f>
        <v>2</v>
      </c>
      <c r="F135" s="89">
        <f>IF(AND(NOT(ISBLANK('Base de Dados'!IH135)),NOT(ISBLANK('Base de Dados'!II135))),('Base de Dados'!II135-'Base de Dados'!IH135),"Inaplicável")</f>
        <v>12</v>
      </c>
      <c r="G135" s="89">
        <f>IF(AND(NOT(ISBLANK('Base de Dados'!II135)),NOT(ISBLANK('Base de Dados'!IJ135))),('Base de Dados'!IJ135-'Base de Dados'!II135),"Inaplicável")</f>
        <v>13</v>
      </c>
      <c r="H135" s="89">
        <f>IF(AND(NOT(ISBLANK('Base de Dados'!IJ135)),NOT(ISBLANK('Base de Dados'!IK135))),('Base de Dados'!IK135-'Base de Dados'!IJ135),"Inaplicável")</f>
        <v>3</v>
      </c>
    </row>
    <row r="136" spans="4:8" x14ac:dyDescent="0.25">
      <c r="D136" s="89">
        <f>IF(AND(NOT(ISBLANK('Base de Dados'!IF136)),NOT(ISBLANK('Base de Dados'!IG136))),('Base de Dados'!IG136-'Base de Dados'!IF136),"Inaplicável")</f>
        <v>0</v>
      </c>
      <c r="E136" s="89">
        <f>IF(AND(NOT(ISBLANK('Base de Dados'!IG136)),NOT(ISBLANK('Base de Dados'!IH136))),('Base de Dados'!IH136-'Base de Dados'!IG136),"Inaplicável")</f>
        <v>2</v>
      </c>
      <c r="F136" s="89">
        <f>IF(AND(NOT(ISBLANK('Base de Dados'!IH136)),NOT(ISBLANK('Base de Dados'!II136))),('Base de Dados'!II136-'Base de Dados'!IH136),"Inaplicável")</f>
        <v>12</v>
      </c>
      <c r="G136" s="89">
        <f>IF(AND(NOT(ISBLANK('Base de Dados'!II136)),NOT(ISBLANK('Base de Dados'!IJ136))),('Base de Dados'!IJ136-'Base de Dados'!II136),"Inaplicável")</f>
        <v>12</v>
      </c>
      <c r="H136" s="89">
        <f>IF(AND(NOT(ISBLANK('Base de Dados'!IJ136)),NOT(ISBLANK('Base de Dados'!IK136))),('Base de Dados'!IK136-'Base de Dados'!IJ136),"Inaplicável")</f>
        <v>5</v>
      </c>
    </row>
    <row r="137" spans="4:8" x14ac:dyDescent="0.25">
      <c r="D137" s="89">
        <f>IF(AND(NOT(ISBLANK('Base de Dados'!IF137)),NOT(ISBLANK('Base de Dados'!IG137))),('Base de Dados'!IG137-'Base de Dados'!IF137),"Inaplicável")</f>
        <v>0</v>
      </c>
      <c r="E137" s="89">
        <f>IF(AND(NOT(ISBLANK('Base de Dados'!IG137)),NOT(ISBLANK('Base de Dados'!IH137))),('Base de Dados'!IH137-'Base de Dados'!IG137),"Inaplicável")</f>
        <v>1</v>
      </c>
      <c r="F137" s="89">
        <f>IF(AND(NOT(ISBLANK('Base de Dados'!IH137)),NOT(ISBLANK('Base de Dados'!II137))),('Base de Dados'!II137-'Base de Dados'!IH137),"Inaplicável")</f>
        <v>39</v>
      </c>
      <c r="G137" s="89">
        <f>IF(AND(NOT(ISBLANK('Base de Dados'!II137)),NOT(ISBLANK('Base de Dados'!IJ137))),('Base de Dados'!IJ137-'Base de Dados'!II137),"Inaplicável")</f>
        <v>10</v>
      </c>
      <c r="H137" s="89">
        <f>IF(AND(NOT(ISBLANK('Base de Dados'!IJ137)),NOT(ISBLANK('Base de Dados'!IK137))),('Base de Dados'!IK137-'Base de Dados'!IJ137),"Inaplicável")</f>
        <v>150</v>
      </c>
    </row>
    <row r="138" spans="4:8" x14ac:dyDescent="0.25">
      <c r="D138" s="89">
        <f>IF(AND(NOT(ISBLANK('Base de Dados'!IF138)),NOT(ISBLANK('Base de Dados'!IG138))),('Base de Dados'!IG138-'Base de Dados'!IF138),"Inaplicável")</f>
        <v>0</v>
      </c>
      <c r="E138" s="89">
        <f>IF(AND(NOT(ISBLANK('Base de Dados'!IG138)),NOT(ISBLANK('Base de Dados'!IH138))),('Base de Dados'!IH138-'Base de Dados'!IG138),"Inaplicável")</f>
        <v>1</v>
      </c>
      <c r="F138" s="89">
        <f>IF(AND(NOT(ISBLANK('Base de Dados'!IH138)),NOT(ISBLANK('Base de Dados'!II138))),('Base de Dados'!II138-'Base de Dados'!IH138),"Inaplicável")</f>
        <v>14</v>
      </c>
      <c r="G138" s="89">
        <f>IF(AND(NOT(ISBLANK('Base de Dados'!II138)),NOT(ISBLANK('Base de Dados'!IJ138))),('Base de Dados'!IJ138-'Base de Dados'!II138),"Inaplicável")</f>
        <v>8</v>
      </c>
      <c r="H138" s="89">
        <f>IF(AND(NOT(ISBLANK('Base de Dados'!IJ138)),NOT(ISBLANK('Base de Dados'!IK138))),('Base de Dados'!IK138-'Base de Dados'!IJ138),"Inaplicável")</f>
        <v>3</v>
      </c>
    </row>
    <row r="139" spans="4:8" x14ac:dyDescent="0.25">
      <c r="D139" s="89">
        <f>IF(AND(NOT(ISBLANK('Base de Dados'!IF139)),NOT(ISBLANK('Base de Dados'!IG139))),('Base de Dados'!IG139-'Base de Dados'!IF139),"Inaplicável")</f>
        <v>0</v>
      </c>
      <c r="E139" s="89">
        <f>IF(AND(NOT(ISBLANK('Base de Dados'!IG139)),NOT(ISBLANK('Base de Dados'!IH139))),('Base de Dados'!IH139-'Base de Dados'!IG139),"Inaplicável")</f>
        <v>1</v>
      </c>
      <c r="F139" s="89">
        <f>IF(AND(NOT(ISBLANK('Base de Dados'!IH139)),NOT(ISBLANK('Base de Dados'!II139))),('Base de Dados'!II139-'Base de Dados'!IH139),"Inaplicável")</f>
        <v>8</v>
      </c>
      <c r="G139" s="89">
        <f>IF(AND(NOT(ISBLANK('Base de Dados'!II139)),NOT(ISBLANK('Base de Dados'!IJ139))),('Base de Dados'!IJ139-'Base de Dados'!II139),"Inaplicável")</f>
        <v>8</v>
      </c>
      <c r="H139" s="89">
        <f>IF(AND(NOT(ISBLANK('Base de Dados'!IJ139)),NOT(ISBLANK('Base de Dados'!IK139))),('Base de Dados'!IK139-'Base de Dados'!IJ139),"Inaplicável")</f>
        <v>3</v>
      </c>
    </row>
    <row r="140" spans="4:8" x14ac:dyDescent="0.25">
      <c r="D140" s="89">
        <f>IF(AND(NOT(ISBLANK('Base de Dados'!IF140)),NOT(ISBLANK('Base de Dados'!IG140))),('Base de Dados'!IG140-'Base de Dados'!IF140),"Inaplicável")</f>
        <v>0</v>
      </c>
      <c r="E140" s="89" t="str">
        <f>IF(AND(NOT(ISBLANK('Base de Dados'!IG140)),NOT(ISBLANK('Base de Dados'!IH140))),('Base de Dados'!IH140-'Base de Dados'!IG140),"Inaplicável")</f>
        <v>Inaplicável</v>
      </c>
      <c r="F140" s="89" t="str">
        <f>IF(AND(NOT(ISBLANK('Base de Dados'!IH140)),NOT(ISBLANK('Base de Dados'!II140))),('Base de Dados'!II140-'Base de Dados'!IH140),"Inaplicável")</f>
        <v>Inaplicável</v>
      </c>
      <c r="G140" s="89">
        <f>IF(AND(NOT(ISBLANK('Base de Dados'!II140)),NOT(ISBLANK('Base de Dados'!IJ140))),('Base de Dados'!IJ140-'Base de Dados'!II140),"Inaplicável")</f>
        <v>39</v>
      </c>
      <c r="H140" s="89">
        <f>IF(AND(NOT(ISBLANK('Base de Dados'!IJ140)),NOT(ISBLANK('Base de Dados'!IK140))),('Base de Dados'!IK140-'Base de Dados'!IJ140),"Inaplicável")</f>
        <v>16</v>
      </c>
    </row>
    <row r="141" spans="4:8" x14ac:dyDescent="0.25">
      <c r="D141" s="89">
        <f>IF(AND(NOT(ISBLANK('Base de Dados'!IF141)),NOT(ISBLANK('Base de Dados'!IG141))),('Base de Dados'!IG141-'Base de Dados'!IF141),"Inaplicável")</f>
        <v>1</v>
      </c>
      <c r="E141" s="89" t="str">
        <f>IF(AND(NOT(ISBLANK('Base de Dados'!IG141)),NOT(ISBLANK('Base de Dados'!IH141))),('Base de Dados'!IH141-'Base de Dados'!IG141),"Inaplicável")</f>
        <v>Inaplicável</v>
      </c>
      <c r="F141" s="89" t="str">
        <f>IF(AND(NOT(ISBLANK('Base de Dados'!IH141)),NOT(ISBLANK('Base de Dados'!II141))),('Base de Dados'!II141-'Base de Dados'!IH141),"Inaplicável")</f>
        <v>Inaplicável</v>
      </c>
      <c r="G141" s="89">
        <f>IF(AND(NOT(ISBLANK('Base de Dados'!II141)),NOT(ISBLANK('Base de Dados'!IJ141))),('Base de Dados'!IJ141-'Base de Dados'!II141),"Inaplicável")</f>
        <v>25</v>
      </c>
      <c r="H141" s="89">
        <f>IF(AND(NOT(ISBLANK('Base de Dados'!IJ141)),NOT(ISBLANK('Base de Dados'!IK141))),('Base de Dados'!IK141-'Base de Dados'!IJ141),"Inaplicável")</f>
        <v>14</v>
      </c>
    </row>
    <row r="142" spans="4:8" x14ac:dyDescent="0.25">
      <c r="D142" s="89">
        <f>IF(AND(NOT(ISBLANK('Base de Dados'!IF142)),NOT(ISBLANK('Base de Dados'!IG142))),('Base de Dados'!IG142-'Base de Dados'!IF142),"Inaplicável")</f>
        <v>0</v>
      </c>
      <c r="E142" s="89">
        <f>IF(AND(NOT(ISBLANK('Base de Dados'!IG142)),NOT(ISBLANK('Base de Dados'!IH142))),('Base de Dados'!IH142-'Base de Dados'!IG142),"Inaplicável")</f>
        <v>5</v>
      </c>
      <c r="F142" s="89">
        <f>IF(AND(NOT(ISBLANK('Base de Dados'!IH142)),NOT(ISBLANK('Base de Dados'!II142))),('Base de Dados'!II142-'Base de Dados'!IH142),"Inaplicável")</f>
        <v>139</v>
      </c>
      <c r="G142" s="89">
        <f>IF(AND(NOT(ISBLANK('Base de Dados'!II142)),NOT(ISBLANK('Base de Dados'!IJ142))),('Base de Dados'!IJ142-'Base de Dados'!II142),"Inaplicável")</f>
        <v>35</v>
      </c>
      <c r="H142" s="89">
        <f>IF(AND(NOT(ISBLANK('Base de Dados'!IJ142)),NOT(ISBLANK('Base de Dados'!IK142))),('Base de Dados'!IK142-'Base de Dados'!IJ142),"Inaplicável")</f>
        <v>353</v>
      </c>
    </row>
    <row r="143" spans="4:8" x14ac:dyDescent="0.25">
      <c r="D143" s="89">
        <f>IF(AND(NOT(ISBLANK('Base de Dados'!IF143)),NOT(ISBLANK('Base de Dados'!IG143))),('Base de Dados'!IG143-'Base de Dados'!IF143),"Inaplicável")</f>
        <v>0</v>
      </c>
      <c r="E143" s="89">
        <f>IF(AND(NOT(ISBLANK('Base de Dados'!IG143)),NOT(ISBLANK('Base de Dados'!IH143))),('Base de Dados'!IH143-'Base de Dados'!IG143),"Inaplicável")</f>
        <v>5</v>
      </c>
      <c r="F143" s="89">
        <f>IF(AND(NOT(ISBLANK('Base de Dados'!IH143)),NOT(ISBLANK('Base de Dados'!II143))),('Base de Dados'!II143-'Base de Dados'!IH143),"Inaplicável")</f>
        <v>139</v>
      </c>
      <c r="G143" s="89">
        <f>IF(AND(NOT(ISBLANK('Base de Dados'!II143)),NOT(ISBLANK('Base de Dados'!IJ143))),('Base de Dados'!IJ143-'Base de Dados'!II143),"Inaplicável")</f>
        <v>35</v>
      </c>
      <c r="H143" s="89">
        <f>IF(AND(NOT(ISBLANK('Base de Dados'!IJ143)),NOT(ISBLANK('Base de Dados'!IK143))),('Base de Dados'!IK143-'Base de Dados'!IJ143),"Inaplicável")</f>
        <v>318</v>
      </c>
    </row>
    <row r="144" spans="4:8" x14ac:dyDescent="0.25">
      <c r="D144" s="89">
        <f>IF(AND(NOT(ISBLANK('Base de Dados'!IF144)),NOT(ISBLANK('Base de Dados'!IG144))),('Base de Dados'!IG144-'Base de Dados'!IF144),"Inaplicável")</f>
        <v>0</v>
      </c>
      <c r="E144" s="89" t="str">
        <f>IF(AND(NOT(ISBLANK('Base de Dados'!IG144)),NOT(ISBLANK('Base de Dados'!IH144))),('Base de Dados'!IH144-'Base de Dados'!IG144),"Inaplicável")</f>
        <v>Inaplicável</v>
      </c>
      <c r="F144" s="89" t="str">
        <f>IF(AND(NOT(ISBLANK('Base de Dados'!IH144)),NOT(ISBLANK('Base de Dados'!II144))),('Base de Dados'!II144-'Base de Dados'!IH144),"Inaplicável")</f>
        <v>Inaplicável</v>
      </c>
      <c r="G144" s="89" t="str">
        <f>IF(AND(NOT(ISBLANK('Base de Dados'!II144)),NOT(ISBLANK('Base de Dados'!IJ144))),('Base de Dados'!IJ144-'Base de Dados'!II144),"Inaplicável")</f>
        <v>Inaplicável</v>
      </c>
      <c r="H144" s="89" t="str">
        <f>IF(AND(NOT(ISBLANK('Base de Dados'!IJ144)),NOT(ISBLANK('Base de Dados'!IK144))),('Base de Dados'!IK144-'Base de Dados'!IJ144),"Inaplicável")</f>
        <v>Inaplicável</v>
      </c>
    </row>
    <row r="145" spans="4:8" x14ac:dyDescent="0.25">
      <c r="D145" s="89">
        <f>IF(AND(NOT(ISBLANK('Base de Dados'!IF145)),NOT(ISBLANK('Base de Dados'!IG145))),('Base de Dados'!IG145-'Base de Dados'!IF145),"Inaplicável")</f>
        <v>1</v>
      </c>
      <c r="E145" s="89">
        <f>IF(AND(NOT(ISBLANK('Base de Dados'!IG145)),NOT(ISBLANK('Base de Dados'!IH145))),('Base de Dados'!IH145-'Base de Dados'!IG145),"Inaplicável")</f>
        <v>6</v>
      </c>
      <c r="F145" s="89">
        <f>IF(AND(NOT(ISBLANK('Base de Dados'!IH145)),NOT(ISBLANK('Base de Dados'!II145))),('Base de Dados'!II145-'Base de Dados'!IH145),"Inaplicável")</f>
        <v>50</v>
      </c>
      <c r="G145" s="89">
        <f>IF(AND(NOT(ISBLANK('Base de Dados'!II145)),NOT(ISBLANK('Base de Dados'!IJ145))),('Base de Dados'!IJ145-'Base de Dados'!II145),"Inaplicável")</f>
        <v>22</v>
      </c>
      <c r="H145" s="89" t="str">
        <f>IF(AND(NOT(ISBLANK('Base de Dados'!IJ145)),NOT(ISBLANK('Base de Dados'!IK145))),('Base de Dados'!IK145-'Base de Dados'!IJ145),"Inaplicável")</f>
        <v>Inaplicável</v>
      </c>
    </row>
    <row r="146" spans="4:8" x14ac:dyDescent="0.25">
      <c r="D146" s="89">
        <f>IF(AND(NOT(ISBLANK('Base de Dados'!IF146)),NOT(ISBLANK('Base de Dados'!IG146))),('Base de Dados'!IG146-'Base de Dados'!IF146),"Inaplicável")</f>
        <v>0</v>
      </c>
      <c r="E146" s="89">
        <f>IF(AND(NOT(ISBLANK('Base de Dados'!IG146)),NOT(ISBLANK('Base de Dados'!IH146))),('Base de Dados'!IH146-'Base de Dados'!IG146),"Inaplicável")</f>
        <v>1</v>
      </c>
      <c r="F146" s="89">
        <f>IF(AND(NOT(ISBLANK('Base de Dados'!IH146)),NOT(ISBLANK('Base de Dados'!II146))),('Base de Dados'!II146-'Base de Dados'!IH146),"Inaplicável")</f>
        <v>17</v>
      </c>
      <c r="G146" s="89">
        <f>IF(AND(NOT(ISBLANK('Base de Dados'!II146)),NOT(ISBLANK('Base de Dados'!IJ146))),('Base de Dados'!IJ146-'Base de Dados'!II146),"Inaplicável")</f>
        <v>24</v>
      </c>
      <c r="H146" s="89">
        <f>IF(AND(NOT(ISBLANK('Base de Dados'!IJ146)),NOT(ISBLANK('Base de Dados'!IK146))),('Base de Dados'!IK146-'Base de Dados'!IJ146),"Inaplicável")</f>
        <v>3</v>
      </c>
    </row>
    <row r="147" spans="4:8" x14ac:dyDescent="0.25">
      <c r="D147" s="89">
        <f>IF(AND(NOT(ISBLANK('Base de Dados'!IF147)),NOT(ISBLANK('Base de Dados'!IG147))),('Base de Dados'!IG147-'Base de Dados'!IF147),"Inaplicável")</f>
        <v>0</v>
      </c>
      <c r="E147" s="89">
        <f>IF(AND(NOT(ISBLANK('Base de Dados'!IG147)),NOT(ISBLANK('Base de Dados'!IH147))),('Base de Dados'!IH147-'Base de Dados'!IG147),"Inaplicável")</f>
        <v>4</v>
      </c>
      <c r="F147" s="89">
        <f>IF(AND(NOT(ISBLANK('Base de Dados'!IH147)),NOT(ISBLANK('Base de Dados'!II147))),('Base de Dados'!II147-'Base de Dados'!IH147),"Inaplicável")</f>
        <v>22</v>
      </c>
      <c r="G147" s="89">
        <f>IF(AND(NOT(ISBLANK('Base de Dados'!II147)),NOT(ISBLANK('Base de Dados'!IJ147))),('Base de Dados'!IJ147-'Base de Dados'!II147),"Inaplicável")</f>
        <v>48</v>
      </c>
      <c r="H147" s="89">
        <f>IF(AND(NOT(ISBLANK('Base de Dados'!IJ147)),NOT(ISBLANK('Base de Dados'!IK147))),('Base de Dados'!IK147-'Base de Dados'!IJ147),"Inaplicável")</f>
        <v>273</v>
      </c>
    </row>
    <row r="148" spans="4:8" x14ac:dyDescent="0.25">
      <c r="D148" s="89">
        <f>IF(AND(NOT(ISBLANK('Base de Dados'!IF148)),NOT(ISBLANK('Base de Dados'!IG148))),('Base de Dados'!IG148-'Base de Dados'!IF148),"Inaplicável")</f>
        <v>0</v>
      </c>
      <c r="E148" s="89">
        <f>IF(AND(NOT(ISBLANK('Base de Dados'!IG148)),NOT(ISBLANK('Base de Dados'!IH148))),('Base de Dados'!IH148-'Base de Dados'!IG148),"Inaplicável")</f>
        <v>4</v>
      </c>
      <c r="F148" s="89">
        <f>IF(AND(NOT(ISBLANK('Base de Dados'!IH148)),NOT(ISBLANK('Base de Dados'!II148))),('Base de Dados'!II148-'Base de Dados'!IH148),"Inaplicável")</f>
        <v>22</v>
      </c>
      <c r="G148" s="89">
        <f>IF(AND(NOT(ISBLANK('Base de Dados'!II148)),NOT(ISBLANK('Base de Dados'!IJ148))),('Base de Dados'!IJ148-'Base de Dados'!II148),"Inaplicável")</f>
        <v>78</v>
      </c>
      <c r="H148" s="89" t="str">
        <f>IF(AND(NOT(ISBLANK('Base de Dados'!IJ148)),NOT(ISBLANK('Base de Dados'!IK148))),('Base de Dados'!IK148-'Base de Dados'!IJ148),"Inaplicável")</f>
        <v>Inaplicável</v>
      </c>
    </row>
    <row r="149" spans="4:8" x14ac:dyDescent="0.25">
      <c r="D149" s="89">
        <f>IF(AND(NOT(ISBLANK('Base de Dados'!IF149)),NOT(ISBLANK('Base de Dados'!IG149))),('Base de Dados'!IG149-'Base de Dados'!IF149),"Inaplicável")</f>
        <v>0</v>
      </c>
      <c r="E149" s="89">
        <f>IF(AND(NOT(ISBLANK('Base de Dados'!IG149)),NOT(ISBLANK('Base de Dados'!IH149))),('Base de Dados'!IH149-'Base de Dados'!IG149),"Inaplicável")</f>
        <v>12</v>
      </c>
      <c r="F149" s="89">
        <f>IF(AND(NOT(ISBLANK('Base de Dados'!IH149)),NOT(ISBLANK('Base de Dados'!II149))),('Base de Dados'!II149-'Base de Dados'!IH149),"Inaplicável")</f>
        <v>20</v>
      </c>
      <c r="G149" s="89">
        <f>IF(AND(NOT(ISBLANK('Base de Dados'!II149)),NOT(ISBLANK('Base de Dados'!IJ149))),('Base de Dados'!IJ149-'Base de Dados'!II149),"Inaplicável")</f>
        <v>42</v>
      </c>
      <c r="H149" s="89">
        <f>IF(AND(NOT(ISBLANK('Base de Dados'!IJ149)),NOT(ISBLANK('Base de Dados'!IK149))),('Base de Dados'!IK149-'Base de Dados'!IJ149),"Inaplicável")</f>
        <v>176</v>
      </c>
    </row>
    <row r="150" spans="4:8" x14ac:dyDescent="0.25">
      <c r="D150" s="89">
        <f>IF(AND(NOT(ISBLANK('Base de Dados'!IF150)),NOT(ISBLANK('Base de Dados'!IG150))),('Base de Dados'!IG150-'Base de Dados'!IF150),"Inaplicável")</f>
        <v>0</v>
      </c>
      <c r="E150" s="89">
        <f>IF(AND(NOT(ISBLANK('Base de Dados'!IG150)),NOT(ISBLANK('Base de Dados'!IH150))),('Base de Dados'!IH150-'Base de Dados'!IG150),"Inaplicável")</f>
        <v>7</v>
      </c>
      <c r="F150" s="89">
        <f>IF(AND(NOT(ISBLANK('Base de Dados'!IH150)),NOT(ISBLANK('Base de Dados'!II150))),('Base de Dados'!II150-'Base de Dados'!IH150),"Inaplicável")</f>
        <v>14</v>
      </c>
      <c r="G150" s="89">
        <f>IF(AND(NOT(ISBLANK('Base de Dados'!II150)),NOT(ISBLANK('Base de Dados'!IJ150))),('Base de Dados'!IJ150-'Base de Dados'!II150),"Inaplicável")</f>
        <v>78</v>
      </c>
      <c r="H150" s="89" t="str">
        <f>IF(AND(NOT(ISBLANK('Base de Dados'!IJ150)),NOT(ISBLANK('Base de Dados'!IK150))),('Base de Dados'!IK150-'Base de Dados'!IJ150),"Inaplicável")</f>
        <v>Inaplicável</v>
      </c>
    </row>
    <row r="151" spans="4:8" x14ac:dyDescent="0.25">
      <c r="D151" s="89">
        <f>IF(AND(NOT(ISBLANK('Base de Dados'!IF151)),NOT(ISBLANK('Base de Dados'!IG151))),('Base de Dados'!IG151-'Base de Dados'!IF151),"Inaplicável")</f>
        <v>0</v>
      </c>
      <c r="E151" s="89">
        <f>IF(AND(NOT(ISBLANK('Base de Dados'!IG151)),NOT(ISBLANK('Base de Dados'!IH151))),('Base de Dados'!IH151-'Base de Dados'!IG151),"Inaplicável")</f>
        <v>10</v>
      </c>
      <c r="F151" s="89">
        <f>IF(AND(NOT(ISBLANK('Base de Dados'!IH151)),NOT(ISBLANK('Base de Dados'!II151))),('Base de Dados'!II151-'Base de Dados'!IH151),"Inaplicável")</f>
        <v>14</v>
      </c>
      <c r="G151" s="89">
        <f>IF(AND(NOT(ISBLANK('Base de Dados'!II151)),NOT(ISBLANK('Base de Dados'!IJ151))),('Base de Dados'!IJ151-'Base de Dados'!II151),"Inaplicável")</f>
        <v>71</v>
      </c>
      <c r="H151" s="89" t="str">
        <f>IF(AND(NOT(ISBLANK('Base de Dados'!IJ151)),NOT(ISBLANK('Base de Dados'!IK151))),('Base de Dados'!IK151-'Base de Dados'!IJ151),"Inaplicável")</f>
        <v>Inaplicável</v>
      </c>
    </row>
    <row r="152" spans="4:8" x14ac:dyDescent="0.25">
      <c r="D152" s="89">
        <f>IF(AND(NOT(ISBLANK('Base de Dados'!IF152)),NOT(ISBLANK('Base de Dados'!IG152))),('Base de Dados'!IG152-'Base de Dados'!IF152),"Inaplicável")</f>
        <v>0</v>
      </c>
      <c r="E152" s="89">
        <f>IF(AND(NOT(ISBLANK('Base de Dados'!IG152)),NOT(ISBLANK('Base de Dados'!IH152))),('Base de Dados'!IH152-'Base de Dados'!IG152),"Inaplicável")</f>
        <v>3</v>
      </c>
      <c r="F152" s="89">
        <f>IF(AND(NOT(ISBLANK('Base de Dados'!IH152)),NOT(ISBLANK('Base de Dados'!II152))),('Base de Dados'!II152-'Base de Dados'!IH152),"Inaplicável")</f>
        <v>12</v>
      </c>
      <c r="G152" s="89">
        <f>IF(AND(NOT(ISBLANK('Base de Dados'!II152)),NOT(ISBLANK('Base de Dados'!IJ152))),('Base de Dados'!IJ152-'Base de Dados'!II152),"Inaplicável")</f>
        <v>16</v>
      </c>
      <c r="H152" s="89">
        <f>IF(AND(NOT(ISBLANK('Base de Dados'!IJ152)),NOT(ISBLANK('Base de Dados'!IK152))),('Base de Dados'!IK152-'Base de Dados'!IJ152),"Inaplicável")</f>
        <v>11</v>
      </c>
    </row>
    <row r="153" spans="4:8" x14ac:dyDescent="0.25">
      <c r="D153" s="89">
        <f>IF(AND(NOT(ISBLANK('Base de Dados'!IF153)),NOT(ISBLANK('Base de Dados'!IG153))),('Base de Dados'!IG153-'Base de Dados'!IF153),"Inaplicável")</f>
        <v>0</v>
      </c>
      <c r="E153" s="89">
        <f>IF(AND(NOT(ISBLANK('Base de Dados'!IG153)),NOT(ISBLANK('Base de Dados'!IH153))),('Base de Dados'!IH153-'Base de Dados'!IG153),"Inaplicável")</f>
        <v>1</v>
      </c>
      <c r="F153" s="89">
        <f>IF(AND(NOT(ISBLANK('Base de Dados'!IH153)),NOT(ISBLANK('Base de Dados'!II153))),('Base de Dados'!II153-'Base de Dados'!IH153),"Inaplicável")</f>
        <v>12</v>
      </c>
      <c r="G153" s="89">
        <f>IF(AND(NOT(ISBLANK('Base de Dados'!II153)),NOT(ISBLANK('Base de Dados'!IJ153))),('Base de Dados'!IJ153-'Base de Dados'!II153),"Inaplicável")</f>
        <v>15</v>
      </c>
      <c r="H153" s="89">
        <f>IF(AND(NOT(ISBLANK('Base de Dados'!IJ153)),NOT(ISBLANK('Base de Dados'!IK153))),('Base de Dados'!IK153-'Base de Dados'!IJ153),"Inaplicável")</f>
        <v>76</v>
      </c>
    </row>
    <row r="154" spans="4:8" x14ac:dyDescent="0.25">
      <c r="D154" s="89">
        <f>IF(AND(NOT(ISBLANK('Base de Dados'!IF154)),NOT(ISBLANK('Base de Dados'!IG154))),('Base de Dados'!IG154-'Base de Dados'!IF154),"Inaplicável")</f>
        <v>0</v>
      </c>
      <c r="E154" s="89">
        <f>IF(AND(NOT(ISBLANK('Base de Dados'!IG154)),NOT(ISBLANK('Base de Dados'!IH154))),('Base de Dados'!IH154-'Base de Dados'!IG154),"Inaplicável")</f>
        <v>2</v>
      </c>
      <c r="F154" s="89">
        <f>IF(AND(NOT(ISBLANK('Base de Dados'!IH154)),NOT(ISBLANK('Base de Dados'!II154))),('Base de Dados'!II154-'Base de Dados'!IH154),"Inaplicável")</f>
        <v>11</v>
      </c>
      <c r="G154" s="89">
        <f>IF(AND(NOT(ISBLANK('Base de Dados'!II154)),NOT(ISBLANK('Base de Dados'!IJ154))),('Base de Dados'!IJ154-'Base de Dados'!II154),"Inaplicável")</f>
        <v>15</v>
      </c>
      <c r="H154" s="89" t="str">
        <f>IF(AND(NOT(ISBLANK('Base de Dados'!IJ154)),NOT(ISBLANK('Base de Dados'!IK154))),('Base de Dados'!IK154-'Base de Dados'!IJ154),"Inaplicável")</f>
        <v>Inaplicável</v>
      </c>
    </row>
    <row r="155" spans="4:8" x14ac:dyDescent="0.25">
      <c r="D155" s="89">
        <f>IF(AND(NOT(ISBLANK('Base de Dados'!IF155)),NOT(ISBLANK('Base de Dados'!IG155))),('Base de Dados'!IG155-'Base de Dados'!IF155),"Inaplicável")</f>
        <v>0</v>
      </c>
      <c r="E155" s="89">
        <f>IF(AND(NOT(ISBLANK('Base de Dados'!IG155)),NOT(ISBLANK('Base de Dados'!IH155))),('Base de Dados'!IH155-'Base de Dados'!IG155),"Inaplicável")</f>
        <v>1</v>
      </c>
      <c r="F155" s="89">
        <f>IF(AND(NOT(ISBLANK('Base de Dados'!IH155)),NOT(ISBLANK('Base de Dados'!II155))),('Base de Dados'!II155-'Base de Dados'!IH155),"Inaplicável")</f>
        <v>13</v>
      </c>
      <c r="G155" s="89">
        <f>IF(AND(NOT(ISBLANK('Base de Dados'!II155)),NOT(ISBLANK('Base de Dados'!IJ155))),('Base de Dados'!IJ155-'Base de Dados'!II155),"Inaplicável")</f>
        <v>57</v>
      </c>
      <c r="H155" s="89" t="str">
        <f>IF(AND(NOT(ISBLANK('Base de Dados'!IJ155)),NOT(ISBLANK('Base de Dados'!IK155))),('Base de Dados'!IK155-'Base de Dados'!IJ155),"Inaplicável")</f>
        <v>Inaplicável</v>
      </c>
    </row>
    <row r="156" spans="4:8" x14ac:dyDescent="0.25">
      <c r="D156" s="89">
        <f>IF(AND(NOT(ISBLANK('Base de Dados'!IF156)),NOT(ISBLANK('Base de Dados'!IG156))),('Base de Dados'!IG156-'Base de Dados'!IF156),"Inaplicável")</f>
        <v>0</v>
      </c>
      <c r="E156" s="89" t="str">
        <f>IF(AND(NOT(ISBLANK('Base de Dados'!IG156)),NOT(ISBLANK('Base de Dados'!IH156))),('Base de Dados'!IH156-'Base de Dados'!IG156),"Inaplicável")</f>
        <v>Inaplicável</v>
      </c>
      <c r="F156" s="89" t="str">
        <f>IF(AND(NOT(ISBLANK('Base de Dados'!IH156)),NOT(ISBLANK('Base de Dados'!II156))),('Base de Dados'!II156-'Base de Dados'!IH156),"Inaplicável")</f>
        <v>Inaplicável</v>
      </c>
      <c r="G156" s="89">
        <f>IF(AND(NOT(ISBLANK('Base de Dados'!II156)),NOT(ISBLANK('Base de Dados'!IJ156))),('Base de Dados'!IJ156-'Base de Dados'!II156),"Inaplicável")</f>
        <v>56</v>
      </c>
      <c r="H156" s="89" t="str">
        <f>IF(AND(NOT(ISBLANK('Base de Dados'!IJ156)),NOT(ISBLANK('Base de Dados'!IK156))),('Base de Dados'!IK156-'Base de Dados'!IJ156),"Inaplicável")</f>
        <v>Inaplicável</v>
      </c>
    </row>
    <row r="157" spans="4:8" x14ac:dyDescent="0.25">
      <c r="D157" s="89">
        <f>IF(AND(NOT(ISBLANK('Base de Dados'!IF157)),NOT(ISBLANK('Base de Dados'!IG157))),('Base de Dados'!IG157-'Base de Dados'!IF157),"Inaplicável")</f>
        <v>2</v>
      </c>
      <c r="E157" s="89">
        <f>IF(AND(NOT(ISBLANK('Base de Dados'!IG157)),NOT(ISBLANK('Base de Dados'!IH157))),('Base de Dados'!IH157-'Base de Dados'!IG157),"Inaplicável")</f>
        <v>3</v>
      </c>
      <c r="F157" s="89">
        <f>IF(AND(NOT(ISBLANK('Base de Dados'!IH157)),NOT(ISBLANK('Base de Dados'!II157))),('Base de Dados'!II157-'Base de Dados'!IH157),"Inaplicável")</f>
        <v>14</v>
      </c>
      <c r="G157" s="89">
        <f>IF(AND(NOT(ISBLANK('Base de Dados'!II157)),NOT(ISBLANK('Base de Dados'!IJ157))),('Base de Dados'!IJ157-'Base de Dados'!II157),"Inaplicável")</f>
        <v>28</v>
      </c>
      <c r="H157" s="89" t="str">
        <f>IF(AND(NOT(ISBLANK('Base de Dados'!IJ157)),NOT(ISBLANK('Base de Dados'!IK157))),('Base de Dados'!IK157-'Base de Dados'!IJ157),"Inaplicável")</f>
        <v>Inaplicável</v>
      </c>
    </row>
    <row r="158" spans="4:8" x14ac:dyDescent="0.25">
      <c r="D158" s="89">
        <f>IF(AND(NOT(ISBLANK('Base de Dados'!IF158)),NOT(ISBLANK('Base de Dados'!IG158))),('Base de Dados'!IG158-'Base de Dados'!IF158),"Inaplicável")</f>
        <v>2</v>
      </c>
      <c r="E158" s="89">
        <f>IF(AND(NOT(ISBLANK('Base de Dados'!IG158)),NOT(ISBLANK('Base de Dados'!IH158))),('Base de Dados'!IH158-'Base de Dados'!IG158),"Inaplicável")</f>
        <v>3</v>
      </c>
      <c r="F158" s="89">
        <f>IF(AND(NOT(ISBLANK('Base de Dados'!IH158)),NOT(ISBLANK('Base de Dados'!II158))),('Base de Dados'!II158-'Base de Dados'!IH158),"Inaplicável")</f>
        <v>6</v>
      </c>
      <c r="G158" s="89">
        <f>IF(AND(NOT(ISBLANK('Base de Dados'!II158)),NOT(ISBLANK('Base de Dados'!IJ158))),('Base de Dados'!IJ158-'Base de Dados'!II158),"Inaplicável")</f>
        <v>36</v>
      </c>
      <c r="H158" s="89" t="str">
        <f>IF(AND(NOT(ISBLANK('Base de Dados'!IJ158)),NOT(ISBLANK('Base de Dados'!IK158))),('Base de Dados'!IK158-'Base de Dados'!IJ158),"Inaplicável")</f>
        <v>Inaplicável</v>
      </c>
    </row>
    <row r="159" spans="4:8" x14ac:dyDescent="0.25">
      <c r="D159" s="89">
        <f>IF(AND(NOT(ISBLANK('Base de Dados'!IF159)),NOT(ISBLANK('Base de Dados'!IG159))),('Base de Dados'!IG159-'Base de Dados'!IF159),"Inaplicável")</f>
        <v>0</v>
      </c>
      <c r="E159" s="89">
        <f>IF(AND(NOT(ISBLANK('Base de Dados'!IG159)),NOT(ISBLANK('Base de Dados'!IH159))),('Base de Dados'!IH159-'Base de Dados'!IG159),"Inaplicável")</f>
        <v>1</v>
      </c>
      <c r="F159" s="89">
        <f>IF(AND(NOT(ISBLANK('Base de Dados'!IH159)),NOT(ISBLANK('Base de Dados'!II159))),('Base de Dados'!II159-'Base de Dados'!IH159),"Inaplicável")</f>
        <v>13</v>
      </c>
      <c r="G159" s="89">
        <f>IF(AND(NOT(ISBLANK('Base de Dados'!II159)),NOT(ISBLANK('Base de Dados'!IJ159))),('Base de Dados'!IJ159-'Base de Dados'!II159),"Inaplicável")</f>
        <v>25</v>
      </c>
      <c r="H159" s="89">
        <f>IF(AND(NOT(ISBLANK('Base de Dados'!IJ159)),NOT(ISBLANK('Base de Dados'!IK159))),('Base de Dados'!IK159-'Base de Dados'!IJ159),"Inaplicável")</f>
        <v>24</v>
      </c>
    </row>
    <row r="160" spans="4:8" x14ac:dyDescent="0.25">
      <c r="D160" s="89">
        <f>IF(AND(NOT(ISBLANK('Base de Dados'!IF160)),NOT(ISBLANK('Base de Dados'!IG160))),('Base de Dados'!IG160-'Base de Dados'!IF160),"Inaplicável")</f>
        <v>0</v>
      </c>
      <c r="E160" s="89">
        <f>IF(AND(NOT(ISBLANK('Base de Dados'!IG160)),NOT(ISBLANK('Base de Dados'!IH160))),('Base de Dados'!IH160-'Base de Dados'!IG160),"Inaplicável")</f>
        <v>1</v>
      </c>
      <c r="F160" s="89">
        <f>IF(AND(NOT(ISBLANK('Base de Dados'!IH160)),NOT(ISBLANK('Base de Dados'!II160))),('Base de Dados'!II160-'Base de Dados'!IH160),"Inaplicável")</f>
        <v>15</v>
      </c>
      <c r="G160" s="89">
        <f>IF(AND(NOT(ISBLANK('Base de Dados'!II160)),NOT(ISBLANK('Base de Dados'!IJ160))),('Base de Dados'!IJ160-'Base de Dados'!II160),"Inaplicável")</f>
        <v>72</v>
      </c>
      <c r="H160" s="89" t="str">
        <f>IF(AND(NOT(ISBLANK('Base de Dados'!IJ160)),NOT(ISBLANK('Base de Dados'!IK160))),('Base de Dados'!IK160-'Base de Dados'!IJ160),"Inaplicável")</f>
        <v>Inaplicável</v>
      </c>
    </row>
    <row r="161" spans="4:8" x14ac:dyDescent="0.25">
      <c r="D161" s="89">
        <f>IF(AND(NOT(ISBLANK('Base de Dados'!IF161)),NOT(ISBLANK('Base de Dados'!IG161))),('Base de Dados'!IG161-'Base de Dados'!IF161),"Inaplicável")</f>
        <v>0</v>
      </c>
      <c r="E161" s="89">
        <f>IF(AND(NOT(ISBLANK('Base de Dados'!IG161)),NOT(ISBLANK('Base de Dados'!IH161))),('Base de Dados'!IH161-'Base de Dados'!IG161),"Inaplicável")</f>
        <v>1</v>
      </c>
      <c r="F161" s="89" t="str">
        <f>IF(AND(NOT(ISBLANK('Base de Dados'!IH161)),NOT(ISBLANK('Base de Dados'!II161))),('Base de Dados'!II161-'Base de Dados'!IH161),"Inaplicável")</f>
        <v>Inaplicável</v>
      </c>
      <c r="G161" s="89" t="str">
        <f>IF(AND(NOT(ISBLANK('Base de Dados'!II161)),NOT(ISBLANK('Base de Dados'!IJ161))),('Base de Dados'!IJ161-'Base de Dados'!II161),"Inaplicável")</f>
        <v>Inaplicável</v>
      </c>
      <c r="H161" s="89" t="str">
        <f>IF(AND(NOT(ISBLANK('Base de Dados'!IJ161)),NOT(ISBLANK('Base de Dados'!IK161))),('Base de Dados'!IK161-'Base de Dados'!IJ161),"Inaplicável")</f>
        <v>Inaplicável</v>
      </c>
    </row>
    <row r="162" spans="4:8" x14ac:dyDescent="0.25">
      <c r="D162" s="89">
        <f>IF(AND(NOT(ISBLANK('Base de Dados'!IF162)),NOT(ISBLANK('Base de Dados'!IG162))),('Base de Dados'!IG162-'Base de Dados'!IF162),"Inaplicável")</f>
        <v>31</v>
      </c>
      <c r="E162" s="89" t="str">
        <f>IF(AND(NOT(ISBLANK('Base de Dados'!IG162)),NOT(ISBLANK('Base de Dados'!IH162))),('Base de Dados'!IH162-'Base de Dados'!IG162),"Inaplicável")</f>
        <v>Inaplicável</v>
      </c>
      <c r="F162" s="89" t="str">
        <f>IF(AND(NOT(ISBLANK('Base de Dados'!IH162)),NOT(ISBLANK('Base de Dados'!II162))),('Base de Dados'!II162-'Base de Dados'!IH162),"Inaplicável")</f>
        <v>Inaplicável</v>
      </c>
      <c r="G162" s="89">
        <f>IF(AND(NOT(ISBLANK('Base de Dados'!II162)),NOT(ISBLANK('Base de Dados'!IJ162))),('Base de Dados'!IJ162-'Base de Dados'!II162),"Inaplicável")</f>
        <v>53</v>
      </c>
      <c r="H162" s="89" t="str">
        <f>IF(AND(NOT(ISBLANK('Base de Dados'!IJ162)),NOT(ISBLANK('Base de Dados'!IK162))),('Base de Dados'!IK162-'Base de Dados'!IJ162),"Inaplicável")</f>
        <v>Inaplicável</v>
      </c>
    </row>
    <row r="163" spans="4:8" x14ac:dyDescent="0.25">
      <c r="D163" s="89">
        <f>IF(AND(NOT(ISBLANK('Base de Dados'!IF163)),NOT(ISBLANK('Base de Dados'!IG163))),('Base de Dados'!IG163-'Base de Dados'!IF163),"Inaplicável")</f>
        <v>0</v>
      </c>
      <c r="E163" s="89">
        <f>IF(AND(NOT(ISBLANK('Base de Dados'!IG163)),NOT(ISBLANK('Base de Dados'!IH163))),('Base de Dados'!IH163-'Base de Dados'!IG163),"Inaplicável")</f>
        <v>14</v>
      </c>
      <c r="F163" s="89">
        <f>IF(AND(NOT(ISBLANK('Base de Dados'!IH163)),NOT(ISBLANK('Base de Dados'!II163))),('Base de Dados'!II163-'Base de Dados'!IH163),"Inaplicável")</f>
        <v>99</v>
      </c>
      <c r="G163" s="89">
        <f>IF(AND(NOT(ISBLANK('Base de Dados'!II163)),NOT(ISBLANK('Base de Dados'!IJ163))),('Base de Dados'!IJ163-'Base de Dados'!II163),"Inaplicável")</f>
        <v>131</v>
      </c>
      <c r="H163" s="89" t="str">
        <f>IF(AND(NOT(ISBLANK('Base de Dados'!IJ163)),NOT(ISBLANK('Base de Dados'!IK163))),('Base de Dados'!IK163-'Base de Dados'!IJ163),"Inaplicável")</f>
        <v>Inaplicável</v>
      </c>
    </row>
    <row r="164" spans="4:8" x14ac:dyDescent="0.25">
      <c r="D164" s="89">
        <f>IF(AND(NOT(ISBLANK('Base de Dados'!IF164)),NOT(ISBLANK('Base de Dados'!IG164))),('Base de Dados'!IG164-'Base de Dados'!IF164),"Inaplicável")</f>
        <v>0</v>
      </c>
      <c r="E164" s="89" t="str">
        <f>IF(AND(NOT(ISBLANK('Base de Dados'!IG164)),NOT(ISBLANK('Base de Dados'!IH164))),('Base de Dados'!IH164-'Base de Dados'!IG164),"Inaplicável")</f>
        <v>Inaplicável</v>
      </c>
      <c r="F164" s="89" t="str">
        <f>IF(AND(NOT(ISBLANK('Base de Dados'!IH164)),NOT(ISBLANK('Base de Dados'!II164))),('Base de Dados'!II164-'Base de Dados'!IH164),"Inaplicável")</f>
        <v>Inaplicável</v>
      </c>
      <c r="G164" s="89">
        <f>IF(AND(NOT(ISBLANK('Base de Dados'!II164)),NOT(ISBLANK('Base de Dados'!IJ164))),('Base de Dados'!IJ164-'Base de Dados'!II164),"Inaplicável")</f>
        <v>34</v>
      </c>
      <c r="H164" s="89">
        <f>IF(AND(NOT(ISBLANK('Base de Dados'!IJ164)),NOT(ISBLANK('Base de Dados'!IK164))),('Base de Dados'!IK164-'Base de Dados'!IJ164),"Inaplicável")</f>
        <v>21</v>
      </c>
    </row>
    <row r="165" spans="4:8" x14ac:dyDescent="0.25">
      <c r="D165" s="89">
        <f>IF(AND(NOT(ISBLANK('Base de Dados'!IF165)),NOT(ISBLANK('Base de Dados'!IG165))),('Base de Dados'!IG165-'Base de Dados'!IF165),"Inaplicável")</f>
        <v>0</v>
      </c>
      <c r="E165" s="89">
        <f>IF(AND(NOT(ISBLANK('Base de Dados'!IG165)),NOT(ISBLANK('Base de Dados'!IH165))),('Base de Dados'!IH165-'Base de Dados'!IG165),"Inaplicável")</f>
        <v>1</v>
      </c>
      <c r="F165" s="89">
        <f>IF(AND(NOT(ISBLANK('Base de Dados'!IH165)),NOT(ISBLANK('Base de Dados'!II165))),('Base de Dados'!II165-'Base de Dados'!IH165),"Inaplicável")</f>
        <v>16</v>
      </c>
      <c r="G165" s="89">
        <f>IF(AND(NOT(ISBLANK('Base de Dados'!II165)),NOT(ISBLANK('Base de Dados'!IJ165))),('Base de Dados'!IJ165-'Base de Dados'!II165),"Inaplicável")</f>
        <v>35</v>
      </c>
      <c r="H165" s="89" t="str">
        <f>IF(AND(NOT(ISBLANK('Base de Dados'!IJ165)),NOT(ISBLANK('Base de Dados'!IK165))),('Base de Dados'!IK165-'Base de Dados'!IJ165),"Inaplicável")</f>
        <v>Inaplicável</v>
      </c>
    </row>
    <row r="166" spans="4:8" x14ac:dyDescent="0.25">
      <c r="D166" s="89">
        <f>IF(AND(NOT(ISBLANK('Base de Dados'!IF166)),NOT(ISBLANK('Base de Dados'!IG166))),('Base de Dados'!IG166-'Base de Dados'!IF166),"Inaplicável")</f>
        <v>0</v>
      </c>
      <c r="E166" s="89">
        <f>IF(AND(NOT(ISBLANK('Base de Dados'!IG166)),NOT(ISBLANK('Base de Dados'!IH166))),('Base de Dados'!IH166-'Base de Dados'!IG166),"Inaplicável")</f>
        <v>1</v>
      </c>
      <c r="F166" s="89">
        <f>IF(AND(NOT(ISBLANK('Base de Dados'!IH166)),NOT(ISBLANK('Base de Dados'!II166))),('Base de Dados'!II166-'Base de Dados'!IH166),"Inaplicável")</f>
        <v>7</v>
      </c>
      <c r="G166" s="89">
        <f>IF(AND(NOT(ISBLANK('Base de Dados'!II166)),NOT(ISBLANK('Base de Dados'!IJ166))),('Base de Dados'!IJ166-'Base de Dados'!II166),"Inaplicável")</f>
        <v>34</v>
      </c>
      <c r="H166" s="89">
        <f>IF(AND(NOT(ISBLANK('Base de Dados'!IJ166)),NOT(ISBLANK('Base de Dados'!IK166))),('Base de Dados'!IK166-'Base de Dados'!IJ166),"Inaplicável")</f>
        <v>496</v>
      </c>
    </row>
    <row r="167" spans="4:8" x14ac:dyDescent="0.25">
      <c r="D167" s="89">
        <f>IF(AND(NOT(ISBLANK('Base de Dados'!IF167)),NOT(ISBLANK('Base de Dados'!IG167))),('Base de Dados'!IG167-'Base de Dados'!IF167),"Inaplicável")</f>
        <v>0</v>
      </c>
      <c r="E167" s="89">
        <f>IF(AND(NOT(ISBLANK('Base de Dados'!IG167)),NOT(ISBLANK('Base de Dados'!IH167))),('Base de Dados'!IH167-'Base de Dados'!IG167),"Inaplicável")</f>
        <v>4</v>
      </c>
      <c r="F167" s="89">
        <f>IF(AND(NOT(ISBLANK('Base de Dados'!IH167)),NOT(ISBLANK('Base de Dados'!II167))),('Base de Dados'!II167-'Base de Dados'!IH167),"Inaplicável")</f>
        <v>45</v>
      </c>
      <c r="G167" s="89">
        <f>IF(AND(NOT(ISBLANK('Base de Dados'!II167)),NOT(ISBLANK('Base de Dados'!IJ167))),('Base de Dados'!IJ167-'Base de Dados'!II167),"Inaplicável")</f>
        <v>12</v>
      </c>
      <c r="H167" s="89">
        <f>IF(AND(NOT(ISBLANK('Base de Dados'!IJ167)),NOT(ISBLANK('Base de Dados'!IK167))),('Base de Dados'!IK167-'Base de Dados'!IJ167),"Inaplicável")</f>
        <v>3</v>
      </c>
    </row>
    <row r="168" spans="4:8" x14ac:dyDescent="0.25">
      <c r="D168" s="89">
        <f>IF(AND(NOT(ISBLANK('Base de Dados'!IF168)),NOT(ISBLANK('Base de Dados'!IG168))),('Base de Dados'!IG168-'Base de Dados'!IF168),"Inaplicável")</f>
        <v>0</v>
      </c>
      <c r="E168" s="89">
        <f>IF(AND(NOT(ISBLANK('Base de Dados'!IG168)),NOT(ISBLANK('Base de Dados'!IH168))),('Base de Dados'!IH168-'Base de Dados'!IG168),"Inaplicável")</f>
        <v>0</v>
      </c>
      <c r="F168" s="89">
        <f>IF(AND(NOT(ISBLANK('Base de Dados'!IH168)),NOT(ISBLANK('Base de Dados'!II168))),('Base de Dados'!II168-'Base de Dados'!IH168),"Inaplicável")</f>
        <v>15</v>
      </c>
      <c r="G168" s="89">
        <f>IF(AND(NOT(ISBLANK('Base de Dados'!II168)),NOT(ISBLANK('Base de Dados'!IJ168))),('Base de Dados'!IJ168-'Base de Dados'!II168),"Inaplicável")</f>
        <v>17</v>
      </c>
      <c r="H168" s="89">
        <f>IF(AND(NOT(ISBLANK('Base de Dados'!IJ168)),NOT(ISBLANK('Base de Dados'!IK168))),('Base de Dados'!IK168-'Base de Dados'!IJ168),"Inaplicável")</f>
        <v>580</v>
      </c>
    </row>
    <row r="169" spans="4:8" x14ac:dyDescent="0.25">
      <c r="D169" s="89">
        <f>IF(AND(NOT(ISBLANK('Base de Dados'!IF169)),NOT(ISBLANK('Base de Dados'!IG169))),('Base de Dados'!IG169-'Base de Dados'!IF169),"Inaplicável")</f>
        <v>0</v>
      </c>
      <c r="E169" s="89">
        <f>IF(AND(NOT(ISBLANK('Base de Dados'!IG169)),NOT(ISBLANK('Base de Dados'!IH169))),('Base de Dados'!IH169-'Base de Dados'!IG169),"Inaplicável")</f>
        <v>1</v>
      </c>
      <c r="F169" s="89">
        <f>IF(AND(NOT(ISBLANK('Base de Dados'!IH169)),NOT(ISBLANK('Base de Dados'!II169))),('Base de Dados'!II169-'Base de Dados'!IH169),"Inaplicável")</f>
        <v>21</v>
      </c>
      <c r="G169" s="89">
        <f>IF(AND(NOT(ISBLANK('Base de Dados'!II169)),NOT(ISBLANK('Base de Dados'!IJ169))),('Base de Dados'!IJ169-'Base de Dados'!II169),"Inaplicável")</f>
        <v>6</v>
      </c>
      <c r="H169" s="89">
        <f>IF(AND(NOT(ISBLANK('Base de Dados'!IJ169)),NOT(ISBLANK('Base de Dados'!IK169))),('Base de Dados'!IK169-'Base de Dados'!IJ169),"Inaplicável")</f>
        <v>77</v>
      </c>
    </row>
    <row r="170" spans="4:8" x14ac:dyDescent="0.25">
      <c r="D170" s="89">
        <f>IF(AND(NOT(ISBLANK('Base de Dados'!IF170)),NOT(ISBLANK('Base de Dados'!IG170))),('Base de Dados'!IG170-'Base de Dados'!IF170),"Inaplicável")</f>
        <v>0</v>
      </c>
      <c r="E170" s="89">
        <f>IF(AND(NOT(ISBLANK('Base de Dados'!IG170)),NOT(ISBLANK('Base de Dados'!IH170))),('Base de Dados'!IH170-'Base de Dados'!IG170),"Inaplicável")</f>
        <v>0</v>
      </c>
      <c r="F170" s="89">
        <f>IF(AND(NOT(ISBLANK('Base de Dados'!IH170)),NOT(ISBLANK('Base de Dados'!II170))),('Base de Dados'!II170-'Base de Dados'!IH170),"Inaplicável")</f>
        <v>6</v>
      </c>
      <c r="G170" s="89">
        <f>IF(AND(NOT(ISBLANK('Base de Dados'!II170)),NOT(ISBLANK('Base de Dados'!IJ170))),('Base de Dados'!IJ170-'Base de Dados'!II170),"Inaplicável")</f>
        <v>10</v>
      </c>
      <c r="H170" s="89">
        <f>IF(AND(NOT(ISBLANK('Base de Dados'!IJ170)),NOT(ISBLANK('Base de Dados'!IK170))),('Base de Dados'!IK170-'Base de Dados'!IJ170),"Inaplicável")</f>
        <v>75</v>
      </c>
    </row>
    <row r="171" spans="4:8" x14ac:dyDescent="0.25">
      <c r="D171" s="89">
        <f>IF(AND(NOT(ISBLANK('Base de Dados'!IF171)),NOT(ISBLANK('Base de Dados'!IG171))),('Base de Dados'!IG171-'Base de Dados'!IF171),"Inaplicável")</f>
        <v>0</v>
      </c>
      <c r="E171" s="89" t="str">
        <f>IF(AND(NOT(ISBLANK('Base de Dados'!IG171)),NOT(ISBLANK('Base de Dados'!IH171))),('Base de Dados'!IH171-'Base de Dados'!IG171),"Inaplicável")</f>
        <v>Inaplicável</v>
      </c>
      <c r="F171" s="89" t="str">
        <f>IF(AND(NOT(ISBLANK('Base de Dados'!IH171)),NOT(ISBLANK('Base de Dados'!II171))),('Base de Dados'!II171-'Base de Dados'!IH171),"Inaplicável")</f>
        <v>Inaplicável</v>
      </c>
      <c r="G171" s="89">
        <f>IF(AND(NOT(ISBLANK('Base de Dados'!II171)),NOT(ISBLANK('Base de Dados'!IJ171))),('Base de Dados'!IJ171-'Base de Dados'!II171),"Inaplicável")</f>
        <v>11</v>
      </c>
      <c r="H171" s="89" t="str">
        <f>IF(AND(NOT(ISBLANK('Base de Dados'!IJ171)),NOT(ISBLANK('Base de Dados'!IK171))),('Base de Dados'!IK171-'Base de Dados'!IJ171),"Inaplicável")</f>
        <v>Inaplicável</v>
      </c>
    </row>
    <row r="172" spans="4:8" x14ac:dyDescent="0.25">
      <c r="D172" s="89">
        <f>IF(AND(NOT(ISBLANK('Base de Dados'!IF172)),NOT(ISBLANK('Base de Dados'!IG172))),('Base de Dados'!IG172-'Base de Dados'!IF172),"Inaplicável")</f>
        <v>0</v>
      </c>
      <c r="E172" s="89">
        <f>IF(AND(NOT(ISBLANK('Base de Dados'!IG172)),NOT(ISBLANK('Base de Dados'!IH172))),('Base de Dados'!IH172-'Base de Dados'!IG172),"Inaplicável")</f>
        <v>0</v>
      </c>
      <c r="F172" s="89">
        <f>IF(AND(NOT(ISBLANK('Base de Dados'!IH172)),NOT(ISBLANK('Base de Dados'!II172))),('Base de Dados'!II172-'Base de Dados'!IH172),"Inaplicável")</f>
        <v>6</v>
      </c>
      <c r="G172" s="89">
        <f>IF(AND(NOT(ISBLANK('Base de Dados'!II172)),NOT(ISBLANK('Base de Dados'!IJ172))),('Base de Dados'!IJ172-'Base de Dados'!II172),"Inaplicável")</f>
        <v>6</v>
      </c>
      <c r="H172" s="89" t="str">
        <f>IF(AND(NOT(ISBLANK('Base de Dados'!IJ172)),NOT(ISBLANK('Base de Dados'!IK172))),('Base de Dados'!IK172-'Base de Dados'!IJ172),"Inaplicável")</f>
        <v>Inaplicável</v>
      </c>
    </row>
    <row r="173" spans="4:8" x14ac:dyDescent="0.25">
      <c r="D173" s="89">
        <f>IF(AND(NOT(ISBLANK('Base de Dados'!IF173)),NOT(ISBLANK('Base de Dados'!IG173))),('Base de Dados'!IG173-'Base de Dados'!IF173),"Inaplicável")</f>
        <v>0</v>
      </c>
      <c r="E173" s="89">
        <f>IF(AND(NOT(ISBLANK('Base de Dados'!IG173)),NOT(ISBLANK('Base de Dados'!IH173))),('Base de Dados'!IH173-'Base de Dados'!IG173),"Inaplicável")</f>
        <v>1</v>
      </c>
      <c r="F173" s="89">
        <f>IF(AND(NOT(ISBLANK('Base de Dados'!IH173)),NOT(ISBLANK('Base de Dados'!II173))),('Base de Dados'!II173-'Base de Dados'!IH173),"Inaplicável")</f>
        <v>22</v>
      </c>
      <c r="G173" s="89">
        <f>IF(AND(NOT(ISBLANK('Base de Dados'!II173)),NOT(ISBLANK('Base de Dados'!IJ173))),('Base de Dados'!IJ173-'Base de Dados'!II173),"Inaplicável")</f>
        <v>13</v>
      </c>
      <c r="H173" s="89" t="str">
        <f>IF(AND(NOT(ISBLANK('Base de Dados'!IJ173)),NOT(ISBLANK('Base de Dados'!IK173))),('Base de Dados'!IK173-'Base de Dados'!IJ173),"Inaplicável")</f>
        <v>Inaplicável</v>
      </c>
    </row>
    <row r="174" spans="4:8" x14ac:dyDescent="0.25">
      <c r="D174" s="89">
        <f>IF(AND(NOT(ISBLANK('Base de Dados'!IF174)),NOT(ISBLANK('Base de Dados'!IG174))),('Base de Dados'!IG174-'Base de Dados'!IF174),"Inaplicável")</f>
        <v>0</v>
      </c>
      <c r="E174" s="89" t="str">
        <f>IF(AND(NOT(ISBLANK('Base de Dados'!IG174)),NOT(ISBLANK('Base de Dados'!IH174))),('Base de Dados'!IH174-'Base de Dados'!IG174),"Inaplicável")</f>
        <v>Inaplicável</v>
      </c>
      <c r="F174" s="89" t="str">
        <f>IF(AND(NOT(ISBLANK('Base de Dados'!IH174)),NOT(ISBLANK('Base de Dados'!II174))),('Base de Dados'!II174-'Base de Dados'!IH174),"Inaplicável")</f>
        <v>Inaplicável</v>
      </c>
      <c r="G174" s="89">
        <f>IF(AND(NOT(ISBLANK('Base de Dados'!II174)),NOT(ISBLANK('Base de Dados'!IJ174))),('Base de Dados'!IJ174-'Base de Dados'!II174),"Inaplicável")</f>
        <v>15</v>
      </c>
      <c r="H174" s="89">
        <f>IF(AND(NOT(ISBLANK('Base de Dados'!IJ174)),NOT(ISBLANK('Base de Dados'!IK174))),('Base de Dados'!IK174-'Base de Dados'!IJ174),"Inaplicável")</f>
        <v>2</v>
      </c>
    </row>
    <row r="175" spans="4:8" x14ac:dyDescent="0.25">
      <c r="D175" s="89">
        <f>IF(AND(NOT(ISBLANK('Base de Dados'!IF175)),NOT(ISBLANK('Base de Dados'!IG175))),('Base de Dados'!IG175-'Base de Dados'!IF175),"Inaplicável")</f>
        <v>0</v>
      </c>
      <c r="E175" s="89">
        <f>IF(AND(NOT(ISBLANK('Base de Dados'!IG175)),NOT(ISBLANK('Base de Dados'!IH175))),('Base de Dados'!IH175-'Base de Dados'!IG175),"Inaplicável")</f>
        <v>1</v>
      </c>
      <c r="F175" s="89" t="str">
        <f>IF(AND(NOT(ISBLANK('Base de Dados'!IH175)),NOT(ISBLANK('Base de Dados'!II175))),('Base de Dados'!II175-'Base de Dados'!IH175),"Inaplicável")</f>
        <v>Inaplicável</v>
      </c>
      <c r="G175" s="89" t="str">
        <f>IF(AND(NOT(ISBLANK('Base de Dados'!II175)),NOT(ISBLANK('Base de Dados'!IJ175))),('Base de Dados'!IJ175-'Base de Dados'!II175),"Inaplicável")</f>
        <v>Inaplicável</v>
      </c>
      <c r="H175" s="89">
        <f>IF(AND(NOT(ISBLANK('Base de Dados'!IJ175)),NOT(ISBLANK('Base de Dados'!IK175))),('Base de Dados'!IK175-'Base de Dados'!IJ175),"Inaplicável")</f>
        <v>13</v>
      </c>
    </row>
    <row r="176" spans="4:8" x14ac:dyDescent="0.25">
      <c r="D176" s="89">
        <f>IF(AND(NOT(ISBLANK('Base de Dados'!IF176)),NOT(ISBLANK('Base de Dados'!IG176))),('Base de Dados'!IG176-'Base de Dados'!IF176),"Inaplicável")</f>
        <v>0</v>
      </c>
      <c r="E176" s="89" t="str">
        <f>IF(AND(NOT(ISBLANK('Base de Dados'!IG176)),NOT(ISBLANK('Base de Dados'!IH176))),('Base de Dados'!IH176-'Base de Dados'!IG176),"Inaplicável")</f>
        <v>Inaplicável</v>
      </c>
      <c r="F176" s="89" t="str">
        <f>IF(AND(NOT(ISBLANK('Base de Dados'!IH176)),NOT(ISBLANK('Base de Dados'!II176))),('Base de Dados'!II176-'Base de Dados'!IH176),"Inaplicável")</f>
        <v>Inaplicável</v>
      </c>
      <c r="G176" s="89">
        <f>IF(AND(NOT(ISBLANK('Base de Dados'!II176)),NOT(ISBLANK('Base de Dados'!IJ176))),('Base de Dados'!IJ176-'Base de Dados'!II176),"Inaplicável")</f>
        <v>5</v>
      </c>
      <c r="H176" s="89">
        <f>IF(AND(NOT(ISBLANK('Base de Dados'!IJ176)),NOT(ISBLANK('Base de Dados'!IK176))),('Base de Dados'!IK176-'Base de Dados'!IJ176),"Inaplicável")</f>
        <v>260</v>
      </c>
    </row>
    <row r="177" spans="4:8" x14ac:dyDescent="0.25">
      <c r="D177" s="89">
        <f>IF(AND(NOT(ISBLANK('Base de Dados'!IF177)),NOT(ISBLANK('Base de Dados'!IG177))),('Base de Dados'!IG177-'Base de Dados'!IF177),"Inaplicável")</f>
        <v>0</v>
      </c>
      <c r="E177" s="89" t="str">
        <f>IF(AND(NOT(ISBLANK('Base de Dados'!IG177)),NOT(ISBLANK('Base de Dados'!IH177))),('Base de Dados'!IH177-'Base de Dados'!IG177),"Inaplicável")</f>
        <v>Inaplicável</v>
      </c>
      <c r="F177" s="89" t="str">
        <f>IF(AND(NOT(ISBLANK('Base de Dados'!IH177)),NOT(ISBLANK('Base de Dados'!II177))),('Base de Dados'!II177-'Base de Dados'!IH177),"Inaplicável")</f>
        <v>Inaplicável</v>
      </c>
      <c r="G177" s="89">
        <f>IF(AND(NOT(ISBLANK('Base de Dados'!II177)),NOT(ISBLANK('Base de Dados'!IJ177))),('Base de Dados'!IJ177-'Base de Dados'!II177),"Inaplicável")</f>
        <v>14</v>
      </c>
      <c r="H177" s="89">
        <f>IF(AND(NOT(ISBLANK('Base de Dados'!IJ177)),NOT(ISBLANK('Base de Dados'!IK177))),('Base de Dados'!IK177-'Base de Dados'!IJ177),"Inaplicável")</f>
        <v>227</v>
      </c>
    </row>
    <row r="178" spans="4:8" x14ac:dyDescent="0.25">
      <c r="D178" s="89">
        <f>IF(AND(NOT(ISBLANK('Base de Dados'!IF178)),NOT(ISBLANK('Base de Dados'!IG178))),('Base de Dados'!IG178-'Base de Dados'!IF178),"Inaplicável")</f>
        <v>0</v>
      </c>
      <c r="E178" s="89">
        <f>IF(AND(NOT(ISBLANK('Base de Dados'!IG178)),NOT(ISBLANK('Base de Dados'!IH178))),('Base de Dados'!IH178-'Base de Dados'!IG178),"Inaplicável")</f>
        <v>4</v>
      </c>
      <c r="F178" s="89">
        <f>IF(AND(NOT(ISBLANK('Base de Dados'!IH178)),NOT(ISBLANK('Base de Dados'!II178))),('Base de Dados'!II178-'Base de Dados'!IH178),"Inaplicável")</f>
        <v>15</v>
      </c>
      <c r="G178" s="89">
        <f>IF(AND(NOT(ISBLANK('Base de Dados'!II178)),NOT(ISBLANK('Base de Dados'!IJ178))),('Base de Dados'!IJ178-'Base de Dados'!II178),"Inaplicável")</f>
        <v>20</v>
      </c>
      <c r="H178" s="89">
        <f>IF(AND(NOT(ISBLANK('Base de Dados'!IJ178)),NOT(ISBLANK('Base de Dados'!IK178))),('Base de Dados'!IK178-'Base de Dados'!IJ178),"Inaplicável")</f>
        <v>23</v>
      </c>
    </row>
    <row r="179" spans="4:8" x14ac:dyDescent="0.25">
      <c r="D179" s="89">
        <f>IF(AND(NOT(ISBLANK('Base de Dados'!IF179)),NOT(ISBLANK('Base de Dados'!IG179))),('Base de Dados'!IG179-'Base de Dados'!IF179),"Inaplicável")</f>
        <v>0</v>
      </c>
      <c r="E179" s="89" t="str">
        <f>IF(AND(NOT(ISBLANK('Base de Dados'!IG179)),NOT(ISBLANK('Base de Dados'!IH179))),('Base de Dados'!IH179-'Base de Dados'!IG179),"Inaplicável")</f>
        <v>Inaplicável</v>
      </c>
      <c r="F179" s="89" t="str">
        <f>IF(AND(NOT(ISBLANK('Base de Dados'!IH179)),NOT(ISBLANK('Base de Dados'!II179))),('Base de Dados'!II179-'Base de Dados'!IH179),"Inaplicável")</f>
        <v>Inaplicável</v>
      </c>
      <c r="G179" s="89" t="str">
        <f>IF(AND(NOT(ISBLANK('Base de Dados'!II179)),NOT(ISBLANK('Base de Dados'!IJ179))),('Base de Dados'!IJ179-'Base de Dados'!II179),"Inaplicável")</f>
        <v>Inaplicável</v>
      </c>
      <c r="H179" s="89">
        <f>IF(AND(NOT(ISBLANK('Base de Dados'!IJ179)),NOT(ISBLANK('Base de Dados'!IK179))),('Base de Dados'!IK179-'Base de Dados'!IJ179),"Inaplicável")</f>
        <v>1</v>
      </c>
    </row>
    <row r="180" spans="4:8" x14ac:dyDescent="0.25">
      <c r="D180" s="89">
        <f>IF(AND(NOT(ISBLANK('Base de Dados'!IF180)),NOT(ISBLANK('Base de Dados'!IG180))),('Base de Dados'!IG180-'Base de Dados'!IF180),"Inaplicável")</f>
        <v>0</v>
      </c>
      <c r="E180" s="89">
        <f>IF(AND(NOT(ISBLANK('Base de Dados'!IG180)),NOT(ISBLANK('Base de Dados'!IH180))),('Base de Dados'!IH180-'Base de Dados'!IG180),"Inaplicável")</f>
        <v>1</v>
      </c>
      <c r="F180" s="89" t="str">
        <f>IF(AND(NOT(ISBLANK('Base de Dados'!IH180)),NOT(ISBLANK('Base de Dados'!II180))),('Base de Dados'!II180-'Base de Dados'!IH180),"Inaplicável")</f>
        <v>Inaplicável</v>
      </c>
      <c r="G180" s="89" t="str">
        <f>IF(AND(NOT(ISBLANK('Base de Dados'!II180)),NOT(ISBLANK('Base de Dados'!IJ180))),('Base de Dados'!IJ180-'Base de Dados'!II180),"Inaplicável")</f>
        <v>Inaplicável</v>
      </c>
      <c r="H180" s="89">
        <f>IF(AND(NOT(ISBLANK('Base de Dados'!IJ180)),NOT(ISBLANK('Base de Dados'!IK180))),('Base de Dados'!IK180-'Base de Dados'!IJ180),"Inaplicável")</f>
        <v>15</v>
      </c>
    </row>
    <row r="181" spans="4:8" x14ac:dyDescent="0.25">
      <c r="D181" s="89">
        <f>IF(AND(NOT(ISBLANK('Base de Dados'!IF181)),NOT(ISBLANK('Base de Dados'!IG181))),('Base de Dados'!IG181-'Base de Dados'!IF181),"Inaplicável")</f>
        <v>0</v>
      </c>
      <c r="E181" s="89">
        <f>IF(AND(NOT(ISBLANK('Base de Dados'!IG181)),NOT(ISBLANK('Base de Dados'!IH181))),('Base de Dados'!IH181-'Base de Dados'!IG181),"Inaplicável")</f>
        <v>1</v>
      </c>
      <c r="F181" s="89">
        <f>IF(AND(NOT(ISBLANK('Base de Dados'!IH181)),NOT(ISBLANK('Base de Dados'!II181))),('Base de Dados'!II181-'Base de Dados'!IH181),"Inaplicável")</f>
        <v>14</v>
      </c>
      <c r="G181" s="89">
        <f>IF(AND(NOT(ISBLANK('Base de Dados'!II181)),NOT(ISBLANK('Base de Dados'!IJ181))),('Base de Dados'!IJ181-'Base de Dados'!II181),"Inaplicável")</f>
        <v>20</v>
      </c>
      <c r="H181" s="89">
        <f>IF(AND(NOT(ISBLANK('Base de Dados'!IJ181)),NOT(ISBLANK('Base de Dados'!IK181))),('Base de Dados'!IK181-'Base de Dados'!IJ181),"Inaplicável")</f>
        <v>20</v>
      </c>
    </row>
    <row r="182" spans="4:8" x14ac:dyDescent="0.25">
      <c r="D182" s="89">
        <f>IF(AND(NOT(ISBLANK('Base de Dados'!IF182)),NOT(ISBLANK('Base de Dados'!IG182))),('Base de Dados'!IG182-'Base de Dados'!IF182),"Inaplicável")</f>
        <v>0</v>
      </c>
      <c r="E182" s="89">
        <f>IF(AND(NOT(ISBLANK('Base de Dados'!IG182)),NOT(ISBLANK('Base de Dados'!IH182))),('Base de Dados'!IH182-'Base de Dados'!IG182),"Inaplicável")</f>
        <v>0</v>
      </c>
      <c r="F182" s="89">
        <f>IF(AND(NOT(ISBLANK('Base de Dados'!IH182)),NOT(ISBLANK('Base de Dados'!II182))),('Base de Dados'!II182-'Base de Dados'!IH182),"Inaplicável")</f>
        <v>41</v>
      </c>
      <c r="G182" s="89">
        <f>IF(AND(NOT(ISBLANK('Base de Dados'!II182)),NOT(ISBLANK('Base de Dados'!IJ182))),('Base de Dados'!IJ182-'Base de Dados'!II182),"Inaplicável")</f>
        <v>55</v>
      </c>
      <c r="H182" s="89">
        <f>IF(AND(NOT(ISBLANK('Base de Dados'!IJ182)),NOT(ISBLANK('Base de Dados'!IK182))),('Base de Dados'!IK182-'Base de Dados'!IJ182),"Inaplicável")</f>
        <v>52</v>
      </c>
    </row>
    <row r="183" spans="4:8" x14ac:dyDescent="0.25">
      <c r="D183" s="89">
        <f>IF(AND(NOT(ISBLANK('Base de Dados'!IF183)),NOT(ISBLANK('Base de Dados'!IG183))),('Base de Dados'!IG183-'Base de Dados'!IF183),"Inaplicável")</f>
        <v>0</v>
      </c>
      <c r="E183" s="89" t="str">
        <f>IF(AND(NOT(ISBLANK('Base de Dados'!IG183)),NOT(ISBLANK('Base de Dados'!IH183))),('Base de Dados'!IH183-'Base de Dados'!IG183),"Inaplicável")</f>
        <v>Inaplicável</v>
      </c>
      <c r="F183" s="89" t="str">
        <f>IF(AND(NOT(ISBLANK('Base de Dados'!IH183)),NOT(ISBLANK('Base de Dados'!II183))),('Base de Dados'!II183-'Base de Dados'!IH183),"Inaplicável")</f>
        <v>Inaplicável</v>
      </c>
      <c r="G183" s="89">
        <f>IF(AND(NOT(ISBLANK('Base de Dados'!II183)),NOT(ISBLANK('Base de Dados'!IJ183))),('Base de Dados'!IJ183-'Base de Dados'!II183),"Inaplicável")</f>
        <v>54</v>
      </c>
      <c r="H183" s="89">
        <f>IF(AND(NOT(ISBLANK('Base de Dados'!IJ183)),NOT(ISBLANK('Base de Dados'!IK183))),('Base de Dados'!IK183-'Base de Dados'!IJ183),"Inaplicável")</f>
        <v>46</v>
      </c>
    </row>
    <row r="184" spans="4:8" x14ac:dyDescent="0.25">
      <c r="D184" s="89">
        <f>IF(AND(NOT(ISBLANK('Base de Dados'!IF184)),NOT(ISBLANK('Base de Dados'!IG184))),('Base de Dados'!IG184-'Base de Dados'!IF184),"Inaplicável")</f>
        <v>0</v>
      </c>
      <c r="E184" s="89" t="str">
        <f>IF(AND(NOT(ISBLANK('Base de Dados'!IG184)),NOT(ISBLANK('Base de Dados'!IH184))),('Base de Dados'!IH184-'Base de Dados'!IG184),"Inaplicável")</f>
        <v>Inaplicável</v>
      </c>
      <c r="F184" s="89" t="str">
        <f>IF(AND(NOT(ISBLANK('Base de Dados'!IH184)),NOT(ISBLANK('Base de Dados'!II184))),('Base de Dados'!II184-'Base de Dados'!IH184),"Inaplicável")</f>
        <v>Inaplicável</v>
      </c>
      <c r="G184" s="89">
        <f>IF(AND(NOT(ISBLANK('Base de Dados'!II184)),NOT(ISBLANK('Base de Dados'!IJ184))),('Base de Dados'!IJ184-'Base de Dados'!II184),"Inaplicável")</f>
        <v>38</v>
      </c>
      <c r="H184" s="89">
        <f>IF(AND(NOT(ISBLANK('Base de Dados'!IJ184)),NOT(ISBLANK('Base de Dados'!IK184))),('Base de Dados'!IK184-'Base de Dados'!IJ184),"Inaplicável")</f>
        <v>46</v>
      </c>
    </row>
    <row r="185" spans="4:8" x14ac:dyDescent="0.25">
      <c r="D185" s="89">
        <f>IF(AND(NOT(ISBLANK('Base de Dados'!IF185)),NOT(ISBLANK('Base de Dados'!IG185))),('Base de Dados'!IG185-'Base de Dados'!IF185),"Inaplicável")</f>
        <v>1</v>
      </c>
      <c r="E185" s="89" t="str">
        <f>IF(AND(NOT(ISBLANK('Base de Dados'!IG185)),NOT(ISBLANK('Base de Dados'!IH185))),('Base de Dados'!IH185-'Base de Dados'!IG185),"Inaplicável")</f>
        <v>Inaplicável</v>
      </c>
      <c r="F185" s="89" t="str">
        <f>IF(AND(NOT(ISBLANK('Base de Dados'!IH185)),NOT(ISBLANK('Base de Dados'!II185))),('Base de Dados'!II185-'Base de Dados'!IH185),"Inaplicável")</f>
        <v>Inaplicável</v>
      </c>
      <c r="G185" s="89">
        <f>IF(AND(NOT(ISBLANK('Base de Dados'!II185)),NOT(ISBLANK('Base de Dados'!IJ185))),('Base de Dados'!IJ185-'Base de Dados'!II185),"Inaplicável")</f>
        <v>34</v>
      </c>
      <c r="H185" s="89">
        <f>IF(AND(NOT(ISBLANK('Base de Dados'!IJ185)),NOT(ISBLANK('Base de Dados'!IK185))),('Base de Dados'!IK185-'Base de Dados'!IJ185),"Inaplicável")</f>
        <v>16</v>
      </c>
    </row>
    <row r="186" spans="4:8" x14ac:dyDescent="0.25">
      <c r="D186" s="89">
        <f>IF(AND(NOT(ISBLANK('Base de Dados'!IF186)),NOT(ISBLANK('Base de Dados'!IG186))),('Base de Dados'!IG186-'Base de Dados'!IF186),"Inaplicável")</f>
        <v>0</v>
      </c>
      <c r="E186" s="89" t="str">
        <f>IF(AND(NOT(ISBLANK('Base de Dados'!IG186)),NOT(ISBLANK('Base de Dados'!IH186))),('Base de Dados'!IH186-'Base de Dados'!IG186),"Inaplicável")</f>
        <v>Inaplicável</v>
      </c>
      <c r="F186" s="89" t="str">
        <f>IF(AND(NOT(ISBLANK('Base de Dados'!IH186)),NOT(ISBLANK('Base de Dados'!II186))),('Base de Dados'!II186-'Base de Dados'!IH186),"Inaplicável")</f>
        <v>Inaplicável</v>
      </c>
      <c r="G186" s="89">
        <f>IF(AND(NOT(ISBLANK('Base de Dados'!II186)),NOT(ISBLANK('Base de Dados'!IJ186))),('Base de Dados'!IJ186-'Base de Dados'!II186),"Inaplicável")</f>
        <v>35</v>
      </c>
      <c r="H186" s="89">
        <f>IF(AND(NOT(ISBLANK('Base de Dados'!IJ186)),NOT(ISBLANK('Base de Dados'!IK186))),('Base de Dados'!IK186-'Base de Dados'!IJ186),"Inaplicável")</f>
        <v>211</v>
      </c>
    </row>
    <row r="187" spans="4:8" x14ac:dyDescent="0.25">
      <c r="D187" s="89">
        <f>IF(AND(NOT(ISBLANK('Base de Dados'!IF187)),NOT(ISBLANK('Base de Dados'!IG187))),('Base de Dados'!IG187-'Base de Dados'!IF187),"Inaplicável")</f>
        <v>0</v>
      </c>
      <c r="E187" s="89" t="str">
        <f>IF(AND(NOT(ISBLANK('Base de Dados'!IG187)),NOT(ISBLANK('Base de Dados'!IH187))),('Base de Dados'!IH187-'Base de Dados'!IG187),"Inaplicável")</f>
        <v>Inaplicável</v>
      </c>
      <c r="F187" s="89" t="str">
        <f>IF(AND(NOT(ISBLANK('Base de Dados'!IH187)),NOT(ISBLANK('Base de Dados'!II187))),('Base de Dados'!II187-'Base de Dados'!IH187),"Inaplicável")</f>
        <v>Inaplicável</v>
      </c>
      <c r="G187" s="89">
        <f>IF(AND(NOT(ISBLANK('Base de Dados'!II187)),NOT(ISBLANK('Base de Dados'!IJ187))),('Base de Dados'!IJ187-'Base de Dados'!II187),"Inaplicável")</f>
        <v>34</v>
      </c>
      <c r="H187" s="89">
        <f>IF(AND(NOT(ISBLANK('Base de Dados'!IJ187)),NOT(ISBLANK('Base de Dados'!IK187))),('Base de Dados'!IK187-'Base de Dados'!IJ187),"Inaplicável")</f>
        <v>12</v>
      </c>
    </row>
    <row r="188" spans="4:8" x14ac:dyDescent="0.25">
      <c r="D188" s="89">
        <f>IF(AND(NOT(ISBLANK('Base de Dados'!IF188)),NOT(ISBLANK('Base de Dados'!IG188))),('Base de Dados'!IG188-'Base de Dados'!IF188),"Inaplicável")</f>
        <v>0</v>
      </c>
      <c r="E188" s="89" t="str">
        <f>IF(AND(NOT(ISBLANK('Base de Dados'!IG188)),NOT(ISBLANK('Base de Dados'!IH188))),('Base de Dados'!IH188-'Base de Dados'!IG188),"Inaplicável")</f>
        <v>Inaplicável</v>
      </c>
      <c r="F188" s="89" t="str">
        <f>IF(AND(NOT(ISBLANK('Base de Dados'!IH188)),NOT(ISBLANK('Base de Dados'!II188))),('Base de Dados'!II188-'Base de Dados'!IH188),"Inaplicável")</f>
        <v>Inaplicável</v>
      </c>
      <c r="G188" s="89">
        <f>IF(AND(NOT(ISBLANK('Base de Dados'!II188)),NOT(ISBLANK('Base de Dados'!IJ188))),('Base de Dados'!IJ188-'Base de Dados'!II188),"Inaplicável")</f>
        <v>90</v>
      </c>
      <c r="H188" s="89">
        <f>IF(AND(NOT(ISBLANK('Base de Dados'!IJ188)),NOT(ISBLANK('Base de Dados'!IK188))),('Base de Dados'!IK188-'Base de Dados'!IJ188),"Inaplicável")</f>
        <v>24</v>
      </c>
    </row>
    <row r="189" spans="4:8" x14ac:dyDescent="0.25">
      <c r="D189" s="89">
        <f>IF(AND(NOT(ISBLANK('Base de Dados'!IF189)),NOT(ISBLANK('Base de Dados'!IG189))),('Base de Dados'!IG189-'Base de Dados'!IF189),"Inaplicável")</f>
        <v>0</v>
      </c>
      <c r="E189" s="89" t="str">
        <f>IF(AND(NOT(ISBLANK('Base de Dados'!IG189)),NOT(ISBLANK('Base de Dados'!IH189))),('Base de Dados'!IH189-'Base de Dados'!IG189),"Inaplicável")</f>
        <v>Inaplicável</v>
      </c>
      <c r="F189" s="89" t="str">
        <f>IF(AND(NOT(ISBLANK('Base de Dados'!IH189)),NOT(ISBLANK('Base de Dados'!II189))),('Base de Dados'!II189-'Base de Dados'!IH189),"Inaplicável")</f>
        <v>Inaplicável</v>
      </c>
      <c r="G189" s="89">
        <f>IF(AND(NOT(ISBLANK('Base de Dados'!II189)),NOT(ISBLANK('Base de Dados'!IJ189))),('Base de Dados'!IJ189-'Base de Dados'!II189),"Inaplicável")</f>
        <v>14</v>
      </c>
      <c r="H189" s="89">
        <f>IF(AND(NOT(ISBLANK('Base de Dados'!IJ189)),NOT(ISBLANK('Base de Dados'!IK189))),('Base de Dados'!IK189-'Base de Dados'!IJ189),"Inaplicável")</f>
        <v>8</v>
      </c>
    </row>
    <row r="190" spans="4:8" x14ac:dyDescent="0.25">
      <c r="D190" s="89">
        <f>IF(AND(NOT(ISBLANK('Base de Dados'!IF190)),NOT(ISBLANK('Base de Dados'!IG190))),('Base de Dados'!IG190-'Base de Dados'!IF190),"Inaplicável")</f>
        <v>0</v>
      </c>
      <c r="E190" s="89">
        <f>IF(AND(NOT(ISBLANK('Base de Dados'!IG190)),NOT(ISBLANK('Base de Dados'!IH190))),('Base de Dados'!IH190-'Base de Dados'!IG190),"Inaplicável")</f>
        <v>0</v>
      </c>
      <c r="F190" s="89">
        <f>IF(AND(NOT(ISBLANK('Base de Dados'!IH190)),NOT(ISBLANK('Base de Dados'!II190))),('Base de Dados'!II190-'Base de Dados'!IH190),"Inaplicável")</f>
        <v>16</v>
      </c>
      <c r="G190" s="89">
        <f>IF(AND(NOT(ISBLANK('Base de Dados'!II190)),NOT(ISBLANK('Base de Dados'!IJ190))),('Base de Dados'!IJ190-'Base de Dados'!II190),"Inaplicável")</f>
        <v>20</v>
      </c>
      <c r="H190" s="89">
        <f>IF(AND(NOT(ISBLANK('Base de Dados'!IJ190)),NOT(ISBLANK('Base de Dados'!IK190))),('Base de Dados'!IK190-'Base de Dados'!IJ190),"Inaplicável")</f>
        <v>8</v>
      </c>
    </row>
    <row r="191" spans="4:8" x14ac:dyDescent="0.25">
      <c r="D191" s="89">
        <f>IF(AND(NOT(ISBLANK('Base de Dados'!IF191)),NOT(ISBLANK('Base de Dados'!IG191))),('Base de Dados'!IG191-'Base de Dados'!IF191),"Inaplicável")</f>
        <v>0</v>
      </c>
      <c r="E191" s="89">
        <f>IF(AND(NOT(ISBLANK('Base de Dados'!IG191)),NOT(ISBLANK('Base de Dados'!IH191))),('Base de Dados'!IH191-'Base de Dados'!IG191),"Inaplicável")</f>
        <v>1</v>
      </c>
      <c r="F191" s="89">
        <f>IF(AND(NOT(ISBLANK('Base de Dados'!IH191)),NOT(ISBLANK('Base de Dados'!II191))),('Base de Dados'!II191-'Base de Dados'!IH191),"Inaplicável")</f>
        <v>7</v>
      </c>
      <c r="G191" s="89">
        <f>IF(AND(NOT(ISBLANK('Base de Dados'!II191)),NOT(ISBLANK('Base de Dados'!IJ191))),('Base de Dados'!IJ191-'Base de Dados'!II191),"Inaplicável")</f>
        <v>18</v>
      </c>
      <c r="H191" s="89" t="str">
        <f>IF(AND(NOT(ISBLANK('Base de Dados'!IJ191)),NOT(ISBLANK('Base de Dados'!IK191))),('Base de Dados'!IK191-'Base de Dados'!IJ191),"Inaplicável")</f>
        <v>Inaplicável</v>
      </c>
    </row>
    <row r="192" spans="4:8" x14ac:dyDescent="0.25">
      <c r="D192" s="89">
        <f>IF(AND(NOT(ISBLANK('Base de Dados'!IF192)),NOT(ISBLANK('Base de Dados'!IG192))),('Base de Dados'!IG192-'Base de Dados'!IF192),"Inaplicável")</f>
        <v>0</v>
      </c>
      <c r="E192" s="89" t="str">
        <f>IF(AND(NOT(ISBLANK('Base de Dados'!IG192)),NOT(ISBLANK('Base de Dados'!IH192))),('Base de Dados'!IH192-'Base de Dados'!IG192),"Inaplicável")</f>
        <v>Inaplicável</v>
      </c>
      <c r="F192" s="89" t="str">
        <f>IF(AND(NOT(ISBLANK('Base de Dados'!IH192)),NOT(ISBLANK('Base de Dados'!II192))),('Base de Dados'!II192-'Base de Dados'!IH192),"Inaplicável")</f>
        <v>Inaplicável</v>
      </c>
      <c r="G192" s="89">
        <f>IF(AND(NOT(ISBLANK('Base de Dados'!II192)),NOT(ISBLANK('Base de Dados'!IJ192))),('Base de Dados'!IJ192-'Base de Dados'!II192),"Inaplicável")</f>
        <v>18</v>
      </c>
      <c r="H192" s="89">
        <f>IF(AND(NOT(ISBLANK('Base de Dados'!IJ192)),NOT(ISBLANK('Base de Dados'!IK192))),('Base de Dados'!IK192-'Base de Dados'!IJ192),"Inaplicável")</f>
        <v>41</v>
      </c>
    </row>
    <row r="193" spans="4:8" x14ac:dyDescent="0.25">
      <c r="D193" s="89">
        <f>IF(AND(NOT(ISBLANK('Base de Dados'!IF193)),NOT(ISBLANK('Base de Dados'!IG193))),('Base de Dados'!IG193-'Base de Dados'!IF193),"Inaplicável")</f>
        <v>2</v>
      </c>
      <c r="E193" s="89" t="str">
        <f>IF(AND(NOT(ISBLANK('Base de Dados'!IG193)),NOT(ISBLANK('Base de Dados'!IH193))),('Base de Dados'!IH193-'Base de Dados'!IG193),"Inaplicável")</f>
        <v>Inaplicável</v>
      </c>
      <c r="F193" s="89" t="str">
        <f>IF(AND(NOT(ISBLANK('Base de Dados'!IH193)),NOT(ISBLANK('Base de Dados'!II193))),('Base de Dados'!II193-'Base de Dados'!IH193),"Inaplicável")</f>
        <v>Inaplicável</v>
      </c>
      <c r="G193" s="89">
        <f>IF(AND(NOT(ISBLANK('Base de Dados'!II193)),NOT(ISBLANK('Base de Dados'!IJ193))),('Base de Dados'!IJ193-'Base de Dados'!II193),"Inaplicável")</f>
        <v>16</v>
      </c>
      <c r="H193" s="89">
        <f>IF(AND(NOT(ISBLANK('Base de Dados'!IJ193)),NOT(ISBLANK('Base de Dados'!IK193))),('Base de Dados'!IK193-'Base de Dados'!IJ193),"Inaplicável")</f>
        <v>8</v>
      </c>
    </row>
    <row r="194" spans="4:8" x14ac:dyDescent="0.25">
      <c r="D194" s="89">
        <f>IF(AND(NOT(ISBLANK('Base de Dados'!IF194)),NOT(ISBLANK('Base de Dados'!IG194))),('Base de Dados'!IG194-'Base de Dados'!IF194),"Inaplicável")</f>
        <v>4</v>
      </c>
      <c r="E194" s="89" t="str">
        <f>IF(AND(NOT(ISBLANK('Base de Dados'!IG194)),NOT(ISBLANK('Base de Dados'!IH194))),('Base de Dados'!IH194-'Base de Dados'!IG194),"Inaplicável")</f>
        <v>Inaplicável</v>
      </c>
      <c r="F194" s="89" t="str">
        <f>IF(AND(NOT(ISBLANK('Base de Dados'!IH194)),NOT(ISBLANK('Base de Dados'!II194))),('Base de Dados'!II194-'Base de Dados'!IH194),"Inaplicável")</f>
        <v>Inaplicável</v>
      </c>
      <c r="G194" s="89">
        <f>IF(AND(NOT(ISBLANK('Base de Dados'!II194)),NOT(ISBLANK('Base de Dados'!IJ194))),('Base de Dados'!IJ194-'Base de Dados'!II194),"Inaplicável")</f>
        <v>20</v>
      </c>
      <c r="H194" s="89">
        <f>IF(AND(NOT(ISBLANK('Base de Dados'!IJ194)),NOT(ISBLANK('Base de Dados'!IK194))),('Base de Dados'!IK194-'Base de Dados'!IJ194),"Inaplicável")</f>
        <v>382</v>
      </c>
    </row>
    <row r="195" spans="4:8" x14ac:dyDescent="0.25">
      <c r="D195" s="89">
        <f>IF(AND(NOT(ISBLANK('Base de Dados'!IF195)),NOT(ISBLANK('Base de Dados'!IG195))),('Base de Dados'!IG195-'Base de Dados'!IF195),"Inaplicável")</f>
        <v>1</v>
      </c>
      <c r="E195" s="89">
        <f>IF(AND(NOT(ISBLANK('Base de Dados'!IG195)),NOT(ISBLANK('Base de Dados'!IH195))),('Base de Dados'!IH195-'Base de Dados'!IG195),"Inaplicável")</f>
        <v>0</v>
      </c>
      <c r="F195" s="89">
        <f>IF(AND(NOT(ISBLANK('Base de Dados'!IH195)),NOT(ISBLANK('Base de Dados'!II195))),('Base de Dados'!II195-'Base de Dados'!IH195),"Inaplicável")</f>
        <v>8</v>
      </c>
      <c r="G195" s="89">
        <f>IF(AND(NOT(ISBLANK('Base de Dados'!II195)),NOT(ISBLANK('Base de Dados'!IJ195))),('Base de Dados'!IJ195-'Base de Dados'!II195),"Inaplicável")</f>
        <v>29</v>
      </c>
      <c r="H195" s="89">
        <f>IF(AND(NOT(ISBLANK('Base de Dados'!IJ195)),NOT(ISBLANK('Base de Dados'!IK195))),('Base de Dados'!IK195-'Base de Dados'!IJ195),"Inaplicável")</f>
        <v>361</v>
      </c>
    </row>
    <row r="196" spans="4:8" x14ac:dyDescent="0.25">
      <c r="D196" s="89">
        <f>IF(AND(NOT(ISBLANK('Base de Dados'!IF196)),NOT(ISBLANK('Base de Dados'!IG196))),('Base de Dados'!IG196-'Base de Dados'!IF196),"Inaplicável")</f>
        <v>1</v>
      </c>
      <c r="E196" s="89" t="str">
        <f>IF(AND(NOT(ISBLANK('Base de Dados'!IG196)),NOT(ISBLANK('Base de Dados'!IH196))),('Base de Dados'!IH196-'Base de Dados'!IG196),"Inaplicável")</f>
        <v>Inaplicável</v>
      </c>
      <c r="F196" s="89" t="str">
        <f>IF(AND(NOT(ISBLANK('Base de Dados'!IH196)),NOT(ISBLANK('Base de Dados'!II196))),('Base de Dados'!II196-'Base de Dados'!IH196),"Inaplicável")</f>
        <v>Inaplicável</v>
      </c>
      <c r="G196" s="89">
        <f>IF(AND(NOT(ISBLANK('Base de Dados'!II196)),NOT(ISBLANK('Base de Dados'!IJ196))),('Base de Dados'!IJ196-'Base de Dados'!II196),"Inaplicável")</f>
        <v>28</v>
      </c>
      <c r="H196" s="89">
        <f>IF(AND(NOT(ISBLANK('Base de Dados'!IJ196)),NOT(ISBLANK('Base de Dados'!IK196))),('Base de Dados'!IK196-'Base de Dados'!IJ196),"Inaplicável")</f>
        <v>335</v>
      </c>
    </row>
    <row r="197" spans="4:8" x14ac:dyDescent="0.25">
      <c r="D197" s="89">
        <f>IF(AND(NOT(ISBLANK('Base de Dados'!IF197)),NOT(ISBLANK('Base de Dados'!IG197))),('Base de Dados'!IG197-'Base de Dados'!IF197),"Inaplicável")</f>
        <v>1</v>
      </c>
      <c r="E197" s="89" t="str">
        <f>IF(AND(NOT(ISBLANK('Base de Dados'!IG197)),NOT(ISBLANK('Base de Dados'!IH197))),('Base de Dados'!IH197-'Base de Dados'!IG197),"Inaplicável")</f>
        <v>Inaplicável</v>
      </c>
      <c r="F197" s="89" t="str">
        <f>IF(AND(NOT(ISBLANK('Base de Dados'!IH197)),NOT(ISBLANK('Base de Dados'!II197))),('Base de Dados'!II197-'Base de Dados'!IH197),"Inaplicável")</f>
        <v>Inaplicável</v>
      </c>
      <c r="G197" s="89">
        <f>IF(AND(NOT(ISBLANK('Base de Dados'!II197)),NOT(ISBLANK('Base de Dados'!IJ197))),('Base de Dados'!IJ197-'Base de Dados'!II197),"Inaplicável")</f>
        <v>28</v>
      </c>
      <c r="H197" s="89">
        <f>IF(AND(NOT(ISBLANK('Base de Dados'!IJ197)),NOT(ISBLANK('Base de Dados'!IK197))),('Base de Dados'!IK197-'Base de Dados'!IJ197),"Inaplicável")</f>
        <v>12</v>
      </c>
    </row>
    <row r="198" spans="4:8" x14ac:dyDescent="0.25">
      <c r="D198" s="89">
        <f>IF(AND(NOT(ISBLANK('Base de Dados'!IF198)),NOT(ISBLANK('Base de Dados'!IG198))),('Base de Dados'!IG198-'Base de Dados'!IF198),"Inaplicável")</f>
        <v>1</v>
      </c>
      <c r="E198" s="89" t="str">
        <f>IF(AND(NOT(ISBLANK('Base de Dados'!IG198)),NOT(ISBLANK('Base de Dados'!IH198))),('Base de Dados'!IH198-'Base de Dados'!IG198),"Inaplicável")</f>
        <v>Inaplicável</v>
      </c>
      <c r="F198" s="89" t="str">
        <f>IF(AND(NOT(ISBLANK('Base de Dados'!IH198)),NOT(ISBLANK('Base de Dados'!II198))),('Base de Dados'!II198-'Base de Dados'!IH198),"Inaplicável")</f>
        <v>Inaplicável</v>
      </c>
      <c r="G198" s="89">
        <f>IF(AND(NOT(ISBLANK('Base de Dados'!II198)),NOT(ISBLANK('Base de Dados'!IJ198))),('Base de Dados'!IJ198-'Base de Dados'!II198),"Inaplicável")</f>
        <v>28</v>
      </c>
      <c r="H198" s="89">
        <f>IF(AND(NOT(ISBLANK('Base de Dados'!IJ198)),NOT(ISBLANK('Base de Dados'!IK198))),('Base de Dados'!IK198-'Base de Dados'!IJ198),"Inaplicável")</f>
        <v>12</v>
      </c>
    </row>
    <row r="199" spans="4:8" x14ac:dyDescent="0.25">
      <c r="D199" s="89">
        <f>IF(AND(NOT(ISBLANK('Base de Dados'!IF199)),NOT(ISBLANK('Base de Dados'!IG199))),('Base de Dados'!IG199-'Base de Dados'!IF199),"Inaplicável")</f>
        <v>1</v>
      </c>
      <c r="E199" s="89" t="str">
        <f>IF(AND(NOT(ISBLANK('Base de Dados'!IG199)),NOT(ISBLANK('Base de Dados'!IH199))),('Base de Dados'!IH199-'Base de Dados'!IG199),"Inaplicável")</f>
        <v>Inaplicável</v>
      </c>
      <c r="F199" s="89" t="str">
        <f>IF(AND(NOT(ISBLANK('Base de Dados'!IH199)),NOT(ISBLANK('Base de Dados'!II199))),('Base de Dados'!II199-'Base de Dados'!IH199),"Inaplicável")</f>
        <v>Inaplicável</v>
      </c>
      <c r="G199" s="89">
        <f>IF(AND(NOT(ISBLANK('Base de Dados'!II199)),NOT(ISBLANK('Base de Dados'!IJ199))),('Base de Dados'!IJ199-'Base de Dados'!II199),"Inaplicável")</f>
        <v>28</v>
      </c>
      <c r="H199" s="89">
        <f>IF(AND(NOT(ISBLANK('Base de Dados'!IJ199)),NOT(ISBLANK('Base de Dados'!IK199))),('Base de Dados'!IK199-'Base de Dados'!IJ199),"Inaplicável")</f>
        <v>34</v>
      </c>
    </row>
    <row r="200" spans="4:8" x14ac:dyDescent="0.25">
      <c r="D200" s="89">
        <f>IF(AND(NOT(ISBLANK('Base de Dados'!IF200)),NOT(ISBLANK('Base de Dados'!IG200))),('Base de Dados'!IG200-'Base de Dados'!IF200),"Inaplicável")</f>
        <v>1</v>
      </c>
      <c r="E200" s="89" t="str">
        <f>IF(AND(NOT(ISBLANK('Base de Dados'!IG200)),NOT(ISBLANK('Base de Dados'!IH200))),('Base de Dados'!IH200-'Base de Dados'!IG200),"Inaplicável")</f>
        <v>Inaplicável</v>
      </c>
      <c r="F200" s="89" t="str">
        <f>IF(AND(NOT(ISBLANK('Base de Dados'!IH200)),NOT(ISBLANK('Base de Dados'!II200))),('Base de Dados'!II200-'Base de Dados'!IH200),"Inaplicável")</f>
        <v>Inaplicável</v>
      </c>
      <c r="G200" s="89">
        <f>IF(AND(NOT(ISBLANK('Base de Dados'!II200)),NOT(ISBLANK('Base de Dados'!IJ200))),('Base de Dados'!IJ200-'Base de Dados'!II200),"Inaplicável")</f>
        <v>21</v>
      </c>
      <c r="H200" s="89">
        <f>IF(AND(NOT(ISBLANK('Base de Dados'!IJ200)),NOT(ISBLANK('Base de Dados'!IK200))),('Base de Dados'!IK200-'Base de Dados'!IJ200),"Inaplicável")</f>
        <v>9</v>
      </c>
    </row>
    <row r="201" spans="4:8" x14ac:dyDescent="0.25">
      <c r="D201" s="89">
        <f>IF(AND(NOT(ISBLANK('Base de Dados'!IF201)),NOT(ISBLANK('Base de Dados'!IG201))),('Base de Dados'!IG201-'Base de Dados'!IF201),"Inaplicável")</f>
        <v>0</v>
      </c>
      <c r="E201" s="89" t="str">
        <f>IF(AND(NOT(ISBLANK('Base de Dados'!IG201)),NOT(ISBLANK('Base de Dados'!IH201))),('Base de Dados'!IH201-'Base de Dados'!IG201),"Inaplicável")</f>
        <v>Inaplicável</v>
      </c>
      <c r="F201" s="89" t="str">
        <f>IF(AND(NOT(ISBLANK('Base de Dados'!IH201)),NOT(ISBLANK('Base de Dados'!II201))),('Base de Dados'!II201-'Base de Dados'!IH201),"Inaplicável")</f>
        <v>Inaplicável</v>
      </c>
      <c r="G201" s="89">
        <f>IF(AND(NOT(ISBLANK('Base de Dados'!II201)),NOT(ISBLANK('Base de Dados'!IJ201))),('Base de Dados'!IJ201-'Base de Dados'!II201),"Inaplicável")</f>
        <v>22</v>
      </c>
      <c r="H201" s="89">
        <f>IF(AND(NOT(ISBLANK('Base de Dados'!IJ201)),NOT(ISBLANK('Base de Dados'!IK201))),('Base de Dados'!IK201-'Base de Dados'!IJ201),"Inaplicável")</f>
        <v>41</v>
      </c>
    </row>
    <row r="202" spans="4:8" x14ac:dyDescent="0.25">
      <c r="D202" s="89">
        <f>IF(AND(NOT(ISBLANK('Base de Dados'!IF202)),NOT(ISBLANK('Base de Dados'!IG202))),('Base de Dados'!IG202-'Base de Dados'!IF202),"Inaplicável")</f>
        <v>0</v>
      </c>
      <c r="E202" s="89" t="str">
        <f>IF(AND(NOT(ISBLANK('Base de Dados'!IG202)),NOT(ISBLANK('Base de Dados'!IH202))),('Base de Dados'!IH202-'Base de Dados'!IG202),"Inaplicável")</f>
        <v>Inaplicável</v>
      </c>
      <c r="F202" s="89" t="str">
        <f>IF(AND(NOT(ISBLANK('Base de Dados'!IH202)),NOT(ISBLANK('Base de Dados'!II202))),('Base de Dados'!II202-'Base de Dados'!IH202),"Inaplicável")</f>
        <v>Inaplicável</v>
      </c>
      <c r="G202" s="89">
        <f>IF(AND(NOT(ISBLANK('Base de Dados'!II202)),NOT(ISBLANK('Base de Dados'!IJ202))),('Base de Dados'!IJ202-'Base de Dados'!II202),"Inaplicável")</f>
        <v>26</v>
      </c>
      <c r="H202" s="89">
        <f>IF(AND(NOT(ISBLANK('Base de Dados'!IJ202)),NOT(ISBLANK('Base de Dados'!IK202))),('Base de Dados'!IK202-'Base de Dados'!IJ202),"Inaplicável")</f>
        <v>11</v>
      </c>
    </row>
    <row r="203" spans="4:8" x14ac:dyDescent="0.25">
      <c r="D203" s="89">
        <f>IF(AND(NOT(ISBLANK('Base de Dados'!IF203)),NOT(ISBLANK('Base de Dados'!IG203))),('Base de Dados'!IG203-'Base de Dados'!IF203),"Inaplicável")</f>
        <v>0</v>
      </c>
      <c r="E203" s="89">
        <f>IF(AND(NOT(ISBLANK('Base de Dados'!IG203)),NOT(ISBLANK('Base de Dados'!IH203))),('Base de Dados'!IH203-'Base de Dados'!IG203),"Inaplicável")</f>
        <v>2</v>
      </c>
      <c r="F203" s="89">
        <f>IF(AND(NOT(ISBLANK('Base de Dados'!IH203)),NOT(ISBLANK('Base de Dados'!II203))),('Base de Dados'!II203-'Base de Dados'!IH203),"Inaplicável")</f>
        <v>12</v>
      </c>
      <c r="G203" s="89">
        <f>IF(AND(NOT(ISBLANK('Base de Dados'!II203)),NOT(ISBLANK('Base de Dados'!IJ203))),('Base de Dados'!IJ203-'Base de Dados'!II203),"Inaplicável")</f>
        <v>31</v>
      </c>
      <c r="H203" s="89">
        <f>IF(AND(NOT(ISBLANK('Base de Dados'!IJ203)),NOT(ISBLANK('Base de Dados'!IK203))),('Base de Dados'!IK203-'Base de Dados'!IJ203),"Inaplicável")</f>
        <v>50</v>
      </c>
    </row>
    <row r="204" spans="4:8" x14ac:dyDescent="0.25">
      <c r="D204" s="89">
        <f>IF(AND(NOT(ISBLANK('Base de Dados'!IF204)),NOT(ISBLANK('Base de Dados'!IG204))),('Base de Dados'!IG204-'Base de Dados'!IF204),"Inaplicável")</f>
        <v>0</v>
      </c>
      <c r="E204" s="89">
        <f>IF(AND(NOT(ISBLANK('Base de Dados'!IG204)),NOT(ISBLANK('Base de Dados'!IH204))),('Base de Dados'!IH204-'Base de Dados'!IG204),"Inaplicável")</f>
        <v>1</v>
      </c>
      <c r="F204" s="89">
        <f>IF(AND(NOT(ISBLANK('Base de Dados'!IH204)),NOT(ISBLANK('Base de Dados'!II204))),('Base de Dados'!II204-'Base de Dados'!IH204),"Inaplicável")</f>
        <v>39</v>
      </c>
      <c r="G204" s="89">
        <f>IF(AND(NOT(ISBLANK('Base de Dados'!II204)),NOT(ISBLANK('Base de Dados'!IJ204))),('Base de Dados'!IJ204-'Base de Dados'!II204),"Inaplicável")</f>
        <v>34</v>
      </c>
      <c r="H204" s="89">
        <f>IF(AND(NOT(ISBLANK('Base de Dados'!IJ204)),NOT(ISBLANK('Base de Dados'!IK204))),('Base de Dados'!IK204-'Base de Dados'!IJ204),"Inaplicável")</f>
        <v>388</v>
      </c>
    </row>
    <row r="205" spans="4:8" x14ac:dyDescent="0.25">
      <c r="D205" s="89">
        <f>IF(AND(NOT(ISBLANK('Base de Dados'!IF205)),NOT(ISBLANK('Base de Dados'!IG205))),('Base de Dados'!IG205-'Base de Dados'!IF205),"Inaplicável")</f>
        <v>0</v>
      </c>
      <c r="E205" s="89">
        <f>IF(AND(NOT(ISBLANK('Base de Dados'!IG205)),NOT(ISBLANK('Base de Dados'!IH205))),('Base de Dados'!IH205-'Base de Dados'!IG205),"Inaplicável")</f>
        <v>0</v>
      </c>
      <c r="F205" s="89">
        <f>IF(AND(NOT(ISBLANK('Base de Dados'!IH205)),NOT(ISBLANK('Base de Dados'!II205))),('Base de Dados'!II205-'Base de Dados'!IH205),"Inaplicável")</f>
        <v>27</v>
      </c>
      <c r="G205" s="89">
        <f>IF(AND(NOT(ISBLANK('Base de Dados'!II205)),NOT(ISBLANK('Base de Dados'!IJ205))),('Base de Dados'!IJ205-'Base de Dados'!II205),"Inaplicável")</f>
        <v>29</v>
      </c>
      <c r="H205" s="89">
        <f>IF(AND(NOT(ISBLANK('Base de Dados'!IJ205)),NOT(ISBLANK('Base de Dados'!IK205))),('Base de Dados'!IK205-'Base de Dados'!IJ205),"Inaplicável")</f>
        <v>8</v>
      </c>
    </row>
    <row r="206" spans="4:8" x14ac:dyDescent="0.25">
      <c r="D206" s="89">
        <f>IF(AND(NOT(ISBLANK('Base de Dados'!IF206)),NOT(ISBLANK('Base de Dados'!IG206))),('Base de Dados'!IG206-'Base de Dados'!IF206),"Inaplicável")</f>
        <v>0</v>
      </c>
      <c r="E206" s="89">
        <f>IF(AND(NOT(ISBLANK('Base de Dados'!IG206)),NOT(ISBLANK('Base de Dados'!IH206))),('Base de Dados'!IH206-'Base de Dados'!IG206),"Inaplicável")</f>
        <v>0</v>
      </c>
      <c r="F206" s="89">
        <f>IF(AND(NOT(ISBLANK('Base de Dados'!IH206)),NOT(ISBLANK('Base de Dados'!II206))),('Base de Dados'!II206-'Base de Dados'!IH206),"Inaplicável")</f>
        <v>22</v>
      </c>
      <c r="G206" s="89">
        <f>IF(AND(NOT(ISBLANK('Base de Dados'!II206)),NOT(ISBLANK('Base de Dados'!IJ206))),('Base de Dados'!IJ206-'Base de Dados'!II206),"Inaplicável")</f>
        <v>33</v>
      </c>
      <c r="H206" s="89">
        <f>IF(AND(NOT(ISBLANK('Base de Dados'!IJ206)),NOT(ISBLANK('Base de Dados'!IK206))),('Base de Dados'!IK206-'Base de Dados'!IJ206),"Inaplicável")</f>
        <v>3</v>
      </c>
    </row>
    <row r="207" spans="4:8" x14ac:dyDescent="0.25">
      <c r="D207" s="89">
        <f>IF(AND(NOT(ISBLANK('Base de Dados'!IF207)),NOT(ISBLANK('Base de Dados'!IG207))),('Base de Dados'!IG207-'Base de Dados'!IF207),"Inaplicável")</f>
        <v>0</v>
      </c>
      <c r="E207" s="89" t="str">
        <f>IF(AND(NOT(ISBLANK('Base de Dados'!IG207)),NOT(ISBLANK('Base de Dados'!IH207))),('Base de Dados'!IH207-'Base de Dados'!IG207),"Inaplicável")</f>
        <v>Inaplicável</v>
      </c>
      <c r="F207" s="89" t="str">
        <f>IF(AND(NOT(ISBLANK('Base de Dados'!IH207)),NOT(ISBLANK('Base de Dados'!II207))),('Base de Dados'!II207-'Base de Dados'!IH207),"Inaplicável")</f>
        <v>Inaplicável</v>
      </c>
      <c r="G207" s="89">
        <f>IF(AND(NOT(ISBLANK('Base de Dados'!II207)),NOT(ISBLANK('Base de Dados'!IJ207))),('Base de Dados'!IJ207-'Base de Dados'!II207),"Inaplicável")</f>
        <v>12</v>
      </c>
      <c r="H207" s="89">
        <f>IF(AND(NOT(ISBLANK('Base de Dados'!IJ207)),NOT(ISBLANK('Base de Dados'!IK207))),('Base de Dados'!IK207-'Base de Dados'!IJ207),"Inaplicável")</f>
        <v>3</v>
      </c>
    </row>
    <row r="208" spans="4:8" x14ac:dyDescent="0.25">
      <c r="D208" s="89">
        <f>IF(AND(NOT(ISBLANK('Base de Dados'!IF208)),NOT(ISBLANK('Base de Dados'!IG208))),('Base de Dados'!IG208-'Base de Dados'!IF208),"Inaplicável")</f>
        <v>1</v>
      </c>
      <c r="E208" s="89" t="str">
        <f>IF(AND(NOT(ISBLANK('Base de Dados'!IG208)),NOT(ISBLANK('Base de Dados'!IH208))),('Base de Dados'!IH208-'Base de Dados'!IG208),"Inaplicável")</f>
        <v>Inaplicável</v>
      </c>
      <c r="F208" s="89" t="str">
        <f>IF(AND(NOT(ISBLANK('Base de Dados'!IH208)),NOT(ISBLANK('Base de Dados'!II208))),('Base de Dados'!II208-'Base de Dados'!IH208),"Inaplicável")</f>
        <v>Inaplicável</v>
      </c>
      <c r="G208" s="89">
        <f>IF(AND(NOT(ISBLANK('Base de Dados'!II208)),NOT(ISBLANK('Base de Dados'!IJ208))),('Base de Dados'!IJ208-'Base de Dados'!II208),"Inaplicável")</f>
        <v>21</v>
      </c>
      <c r="H208" s="89">
        <f>IF(AND(NOT(ISBLANK('Base de Dados'!IJ208)),NOT(ISBLANK('Base de Dados'!IK208))),('Base de Dados'!IK208-'Base de Dados'!IJ208),"Inaplicável")</f>
        <v>3</v>
      </c>
    </row>
    <row r="209" spans="4:8" x14ac:dyDescent="0.25">
      <c r="D209" s="89">
        <f>IF(AND(NOT(ISBLANK('Base de Dados'!IF209)),NOT(ISBLANK('Base de Dados'!IG209))),('Base de Dados'!IG209-'Base de Dados'!IF209),"Inaplicável")</f>
        <v>0</v>
      </c>
      <c r="E209" s="89">
        <f>IF(AND(NOT(ISBLANK('Base de Dados'!IG209)),NOT(ISBLANK('Base de Dados'!IH209))),('Base de Dados'!IH209-'Base de Dados'!IG209),"Inaplicável")</f>
        <v>0</v>
      </c>
      <c r="F209" s="89">
        <f>IF(AND(NOT(ISBLANK('Base de Dados'!IH209)),NOT(ISBLANK('Base de Dados'!II209))),('Base de Dados'!II209-'Base de Dados'!IH209),"Inaplicável")</f>
        <v>62</v>
      </c>
      <c r="G209" s="89">
        <f>IF(AND(NOT(ISBLANK('Base de Dados'!II209)),NOT(ISBLANK('Base de Dados'!IJ209))),('Base de Dados'!IJ209-'Base de Dados'!II209),"Inaplicável")</f>
        <v>71</v>
      </c>
      <c r="H209" s="89">
        <f>IF(AND(NOT(ISBLANK('Base de Dados'!IJ209)),NOT(ISBLANK('Base de Dados'!IK209))),('Base de Dados'!IK209-'Base de Dados'!IJ209),"Inaplicável")</f>
        <v>236</v>
      </c>
    </row>
    <row r="210" spans="4:8" x14ac:dyDescent="0.25">
      <c r="D210" s="89">
        <f>IF(AND(NOT(ISBLANK('Base de Dados'!IF210)),NOT(ISBLANK('Base de Dados'!IG210))),('Base de Dados'!IG210-'Base de Dados'!IF210),"Inaplicável")</f>
        <v>0</v>
      </c>
      <c r="E210" s="89" t="str">
        <f>IF(AND(NOT(ISBLANK('Base de Dados'!IG210)),NOT(ISBLANK('Base de Dados'!IH210))),('Base de Dados'!IH210-'Base de Dados'!IG210),"Inaplicável")</f>
        <v>Inaplicável</v>
      </c>
      <c r="F210" s="89" t="str">
        <f>IF(AND(NOT(ISBLANK('Base de Dados'!IH210)),NOT(ISBLANK('Base de Dados'!II210))),('Base de Dados'!II210-'Base de Dados'!IH210),"Inaplicável")</f>
        <v>Inaplicável</v>
      </c>
      <c r="G210" s="89">
        <f>IF(AND(NOT(ISBLANK('Base de Dados'!II210)),NOT(ISBLANK('Base de Dados'!IJ210))),('Base de Dados'!IJ210-'Base de Dados'!II210),"Inaplicável")</f>
        <v>9</v>
      </c>
      <c r="H210" s="89">
        <f>IF(AND(NOT(ISBLANK('Base de Dados'!IJ210)),NOT(ISBLANK('Base de Dados'!IK210))),('Base de Dados'!IK210-'Base de Dados'!IJ210),"Inaplicável")</f>
        <v>3</v>
      </c>
    </row>
    <row r="211" spans="4:8" x14ac:dyDescent="0.25">
      <c r="D211" s="89">
        <f>IF(AND(NOT(ISBLANK('Base de Dados'!IF211)),NOT(ISBLANK('Base de Dados'!IG211))),('Base de Dados'!IG211-'Base de Dados'!IF211),"Inaplicável")</f>
        <v>0</v>
      </c>
      <c r="E211" s="89">
        <f>IF(AND(NOT(ISBLANK('Base de Dados'!IG211)),NOT(ISBLANK('Base de Dados'!IH211))),('Base de Dados'!IH211-'Base de Dados'!IG211),"Inaplicável")</f>
        <v>0</v>
      </c>
      <c r="F211" s="89">
        <f>IF(AND(NOT(ISBLANK('Base de Dados'!IH211)),NOT(ISBLANK('Base de Dados'!II211))),('Base de Dados'!II211-'Base de Dados'!IH211),"Inaplicável")</f>
        <v>49</v>
      </c>
      <c r="G211" s="89">
        <f>IF(AND(NOT(ISBLANK('Base de Dados'!II211)),NOT(ISBLANK('Base de Dados'!IJ211))),('Base de Dados'!IJ211-'Base de Dados'!II211),"Inaplicável")</f>
        <v>28</v>
      </c>
      <c r="H211" s="89">
        <f>IF(AND(NOT(ISBLANK('Base de Dados'!IJ211)),NOT(ISBLANK('Base de Dados'!IK211))),('Base de Dados'!IK211-'Base de Dados'!IJ211),"Inaplicável")</f>
        <v>217</v>
      </c>
    </row>
    <row r="212" spans="4:8" x14ac:dyDescent="0.25">
      <c r="D212" s="89">
        <f>IF(AND(NOT(ISBLANK('Base de Dados'!IF212)),NOT(ISBLANK('Base de Dados'!IG212))),('Base de Dados'!IG212-'Base de Dados'!IF212),"Inaplicável")</f>
        <v>0</v>
      </c>
      <c r="E212" s="89" t="str">
        <f>IF(AND(NOT(ISBLANK('Base de Dados'!IG212)),NOT(ISBLANK('Base de Dados'!IH212))),('Base de Dados'!IH212-'Base de Dados'!IG212),"Inaplicável")</f>
        <v>Inaplicável</v>
      </c>
      <c r="F212" s="89" t="str">
        <f>IF(AND(NOT(ISBLANK('Base de Dados'!IH212)),NOT(ISBLANK('Base de Dados'!II212))),('Base de Dados'!II212-'Base de Dados'!IH212),"Inaplicável")</f>
        <v>Inaplicável</v>
      </c>
      <c r="G212" s="89">
        <f>IF(AND(NOT(ISBLANK('Base de Dados'!II212)),NOT(ISBLANK('Base de Dados'!IJ212))),('Base de Dados'!IJ212-'Base de Dados'!II212),"Inaplicável")</f>
        <v>13</v>
      </c>
      <c r="H212" s="89">
        <f>IF(AND(NOT(ISBLANK('Base de Dados'!IJ212)),NOT(ISBLANK('Base de Dados'!IK212))),('Base de Dados'!IK212-'Base de Dados'!IJ212),"Inaplicável")</f>
        <v>3</v>
      </c>
    </row>
    <row r="213" spans="4:8" x14ac:dyDescent="0.25">
      <c r="D213" s="89">
        <f>IF(AND(NOT(ISBLANK('Base de Dados'!IF213)),NOT(ISBLANK('Base de Dados'!IG213))),('Base de Dados'!IG213-'Base de Dados'!IF213),"Inaplicável")</f>
        <v>1</v>
      </c>
      <c r="E213" s="89" t="str">
        <f>IF(AND(NOT(ISBLANK('Base de Dados'!IG213)),NOT(ISBLANK('Base de Dados'!IH213))),('Base de Dados'!IH213-'Base de Dados'!IG213),"Inaplicável")</f>
        <v>Inaplicável</v>
      </c>
      <c r="F213" s="89" t="str">
        <f>IF(AND(NOT(ISBLANK('Base de Dados'!IH213)),NOT(ISBLANK('Base de Dados'!II213))),('Base de Dados'!II213-'Base de Dados'!IH213),"Inaplicável")</f>
        <v>Inaplicável</v>
      </c>
      <c r="G213" s="89">
        <f>IF(AND(NOT(ISBLANK('Base de Dados'!II213)),NOT(ISBLANK('Base de Dados'!IJ213))),('Base de Dados'!IJ213-'Base de Dados'!II213),"Inaplicável")</f>
        <v>25</v>
      </c>
      <c r="H213" s="89">
        <f>IF(AND(NOT(ISBLANK('Base de Dados'!IJ213)),NOT(ISBLANK('Base de Dados'!IK213))),('Base de Dados'!IK213-'Base de Dados'!IJ213),"Inaplicável")</f>
        <v>76</v>
      </c>
    </row>
    <row r="214" spans="4:8" x14ac:dyDescent="0.25">
      <c r="D214" s="89">
        <f>IF(AND(NOT(ISBLANK('Base de Dados'!IF214)),NOT(ISBLANK('Base de Dados'!IG214))),('Base de Dados'!IG214-'Base de Dados'!IF214),"Inaplicável")</f>
        <v>1</v>
      </c>
      <c r="E214" s="89" t="str">
        <f>IF(AND(NOT(ISBLANK('Base de Dados'!IG214)),NOT(ISBLANK('Base de Dados'!IH214))),('Base de Dados'!IH214-'Base de Dados'!IG214),"Inaplicável")</f>
        <v>Inaplicável</v>
      </c>
      <c r="F214" s="89" t="str">
        <f>IF(AND(NOT(ISBLANK('Base de Dados'!IH214)),NOT(ISBLANK('Base de Dados'!II214))),('Base de Dados'!II214-'Base de Dados'!IH214),"Inaplicável")</f>
        <v>Inaplicável</v>
      </c>
      <c r="G214" s="89">
        <f>IF(AND(NOT(ISBLANK('Base de Dados'!II214)),NOT(ISBLANK('Base de Dados'!IJ214))),('Base de Dados'!IJ214-'Base de Dados'!II214),"Inaplicável")</f>
        <v>38</v>
      </c>
      <c r="H214" s="89">
        <f>IF(AND(NOT(ISBLANK('Base de Dados'!IJ214)),NOT(ISBLANK('Base de Dados'!IK214))),('Base de Dados'!IK214-'Base de Dados'!IJ214),"Inaplicável")</f>
        <v>192</v>
      </c>
    </row>
    <row r="215" spans="4:8" x14ac:dyDescent="0.25">
      <c r="D215" s="89">
        <f>IF(AND(NOT(ISBLANK('Base de Dados'!IF215)),NOT(ISBLANK('Base de Dados'!IG215))),('Base de Dados'!IG215-'Base de Dados'!IF215),"Inaplicável")</f>
        <v>0</v>
      </c>
      <c r="E215" s="89" t="str">
        <f>IF(AND(NOT(ISBLANK('Base de Dados'!IG215)),NOT(ISBLANK('Base de Dados'!IH215))),('Base de Dados'!IH215-'Base de Dados'!IG215),"Inaplicável")</f>
        <v>Inaplicável</v>
      </c>
      <c r="F215" s="89" t="str">
        <f>IF(AND(NOT(ISBLANK('Base de Dados'!IH215)),NOT(ISBLANK('Base de Dados'!II215))),('Base de Dados'!II215-'Base de Dados'!IH215),"Inaplicável")</f>
        <v>Inaplicável</v>
      </c>
      <c r="G215" s="89">
        <f>IF(AND(NOT(ISBLANK('Base de Dados'!II215)),NOT(ISBLANK('Base de Dados'!IJ215))),('Base de Dados'!IJ215-'Base de Dados'!II215),"Inaplicável")</f>
        <v>65</v>
      </c>
      <c r="H215" s="89">
        <f>IF(AND(NOT(ISBLANK('Base de Dados'!IJ215)),NOT(ISBLANK('Base de Dados'!IK215))),('Base de Dados'!IK215-'Base de Dados'!IJ215),"Inaplicável")</f>
        <v>326</v>
      </c>
    </row>
    <row r="216" spans="4:8" x14ac:dyDescent="0.25">
      <c r="D216" s="89">
        <f>IF(AND(NOT(ISBLANK('Base de Dados'!IF216)),NOT(ISBLANK('Base de Dados'!IG216))),('Base de Dados'!IG216-'Base de Dados'!IF216),"Inaplicável")</f>
        <v>2</v>
      </c>
      <c r="E216" s="89">
        <f>IF(AND(NOT(ISBLANK('Base de Dados'!IG216)),NOT(ISBLANK('Base de Dados'!IH216))),('Base de Dados'!IH216-'Base de Dados'!IG216),"Inaplicável")</f>
        <v>4</v>
      </c>
      <c r="F216" s="89">
        <f>IF(AND(NOT(ISBLANK('Base de Dados'!IH216)),NOT(ISBLANK('Base de Dados'!II216))),('Base de Dados'!II216-'Base de Dados'!IH216),"Inaplicável")</f>
        <v>19</v>
      </c>
      <c r="G216" s="89">
        <f>IF(AND(NOT(ISBLANK('Base de Dados'!II216)),NOT(ISBLANK('Base de Dados'!IJ216))),('Base de Dados'!IJ216-'Base de Dados'!II216),"Inaplicável")</f>
        <v>21</v>
      </c>
      <c r="H216" s="89">
        <f>IF(AND(NOT(ISBLANK('Base de Dados'!IJ216)),NOT(ISBLANK('Base de Dados'!IK216))),('Base de Dados'!IK216-'Base de Dados'!IJ216),"Inaplicável")</f>
        <v>9</v>
      </c>
    </row>
    <row r="217" spans="4:8" x14ac:dyDescent="0.25">
      <c r="D217" s="89">
        <f>IF(AND(NOT(ISBLANK('Base de Dados'!IF217)),NOT(ISBLANK('Base de Dados'!IG217))),('Base de Dados'!IG217-'Base de Dados'!IF217),"Inaplicável")</f>
        <v>0</v>
      </c>
      <c r="E217" s="89" t="str">
        <f>IF(AND(NOT(ISBLANK('Base de Dados'!IG217)),NOT(ISBLANK('Base de Dados'!IH217))),('Base de Dados'!IH217-'Base de Dados'!IG217),"Inaplicável")</f>
        <v>Inaplicável</v>
      </c>
      <c r="F217" s="89" t="str">
        <f>IF(AND(NOT(ISBLANK('Base de Dados'!IH217)),NOT(ISBLANK('Base de Dados'!II217))),('Base de Dados'!II217-'Base de Dados'!IH217),"Inaplicável")</f>
        <v>Inaplicável</v>
      </c>
      <c r="G217" s="89">
        <f>IF(AND(NOT(ISBLANK('Base de Dados'!II217)),NOT(ISBLANK('Base de Dados'!IJ217))),('Base de Dados'!IJ217-'Base de Dados'!II217),"Inaplicável")</f>
        <v>8</v>
      </c>
      <c r="H217" s="89">
        <f>IF(AND(NOT(ISBLANK('Base de Dados'!IJ217)),NOT(ISBLANK('Base de Dados'!IK217))),('Base de Dados'!IK217-'Base de Dados'!IJ217),"Inaplicável")</f>
        <v>74</v>
      </c>
    </row>
    <row r="218" spans="4:8" x14ac:dyDescent="0.25">
      <c r="D218" s="89">
        <f>IF(AND(NOT(ISBLANK('Base de Dados'!IF218)),NOT(ISBLANK('Base de Dados'!IG218))),('Base de Dados'!IG218-'Base de Dados'!IF218),"Inaplicável")</f>
        <v>0</v>
      </c>
      <c r="E218" s="89">
        <f>IF(AND(NOT(ISBLANK('Base de Dados'!IG218)),NOT(ISBLANK('Base de Dados'!IH218))),('Base de Dados'!IH218-'Base de Dados'!IG218),"Inaplicável")</f>
        <v>2</v>
      </c>
      <c r="F218" s="89">
        <f>IF(AND(NOT(ISBLANK('Base de Dados'!IH218)),NOT(ISBLANK('Base de Dados'!II218))),('Base de Dados'!II218-'Base de Dados'!IH218),"Inaplicável")</f>
        <v>11</v>
      </c>
      <c r="G218" s="89">
        <f>IF(AND(NOT(ISBLANK('Base de Dados'!II218)),NOT(ISBLANK('Base de Dados'!IJ218))),('Base de Dados'!IJ218-'Base de Dados'!II218),"Inaplicável")</f>
        <v>16</v>
      </c>
      <c r="H218" s="89">
        <f>IF(AND(NOT(ISBLANK('Base de Dados'!IJ218)),NOT(ISBLANK('Base de Dados'!IK218))),('Base de Dados'!IK218-'Base de Dados'!IJ218),"Inaplicável")</f>
        <v>3</v>
      </c>
    </row>
    <row r="219" spans="4:8" x14ac:dyDescent="0.25">
      <c r="D219" s="89">
        <f>IF(AND(NOT(ISBLANK('Base de Dados'!IF219)),NOT(ISBLANK('Base de Dados'!IG219))),('Base de Dados'!IG219-'Base de Dados'!IF219),"Inaplicável")</f>
        <v>0</v>
      </c>
      <c r="E219" s="89">
        <f>IF(AND(NOT(ISBLANK('Base de Dados'!IG219)),NOT(ISBLANK('Base de Dados'!IH219))),('Base de Dados'!IH219-'Base de Dados'!IG219),"Inaplicável")</f>
        <v>1</v>
      </c>
      <c r="F219" s="89">
        <f>IF(AND(NOT(ISBLANK('Base de Dados'!IH219)),NOT(ISBLANK('Base de Dados'!II219))),('Base de Dados'!II219-'Base de Dados'!IH219),"Inaplicável")</f>
        <v>7</v>
      </c>
      <c r="G219" s="89">
        <f>IF(AND(NOT(ISBLANK('Base de Dados'!II219)),NOT(ISBLANK('Base de Dados'!IJ219))),('Base de Dados'!IJ219-'Base de Dados'!II219),"Inaplicável")</f>
        <v>10</v>
      </c>
      <c r="H219" s="89">
        <f>IF(AND(NOT(ISBLANK('Base de Dados'!IJ219)),NOT(ISBLANK('Base de Dados'!IK219))),('Base de Dados'!IK219-'Base de Dados'!IJ219),"Inaplicável")</f>
        <v>12</v>
      </c>
    </row>
    <row r="220" spans="4:8" x14ac:dyDescent="0.25">
      <c r="D220" s="89">
        <f>IF(AND(NOT(ISBLANK('Base de Dados'!IF220)),NOT(ISBLANK('Base de Dados'!IG220))),('Base de Dados'!IG220-'Base de Dados'!IF220),"Inaplicável")</f>
        <v>1</v>
      </c>
      <c r="E220" s="89">
        <f>IF(AND(NOT(ISBLANK('Base de Dados'!IG220)),NOT(ISBLANK('Base de Dados'!IH220))),('Base de Dados'!IH220-'Base de Dados'!IG220),"Inaplicável")</f>
        <v>1</v>
      </c>
      <c r="F220" s="89">
        <f>IF(AND(NOT(ISBLANK('Base de Dados'!IH220)),NOT(ISBLANK('Base de Dados'!II220))),('Base de Dados'!II220-'Base de Dados'!IH220),"Inaplicável")</f>
        <v>21</v>
      </c>
      <c r="G220" s="89">
        <f>IF(AND(NOT(ISBLANK('Base de Dados'!II220)),NOT(ISBLANK('Base de Dados'!IJ220))),('Base de Dados'!IJ220-'Base de Dados'!II220),"Inaplicável")</f>
        <v>29</v>
      </c>
      <c r="H220" s="89">
        <f>IF(AND(NOT(ISBLANK('Base de Dados'!IJ220)),NOT(ISBLANK('Base de Dados'!IK220))),('Base de Dados'!IK220-'Base de Dados'!IJ220),"Inaplicável")</f>
        <v>482</v>
      </c>
    </row>
    <row r="221" spans="4:8" x14ac:dyDescent="0.25">
      <c r="D221" s="89">
        <f>IF(AND(NOT(ISBLANK('Base de Dados'!IF221)),NOT(ISBLANK('Base de Dados'!IG221))),('Base de Dados'!IG221-'Base de Dados'!IF221),"Inaplicável")</f>
        <v>1</v>
      </c>
      <c r="E221" s="89" t="str">
        <f>IF(AND(NOT(ISBLANK('Base de Dados'!IG221)),NOT(ISBLANK('Base de Dados'!IH221))),('Base de Dados'!IH221-'Base de Dados'!IG221),"Inaplicável")</f>
        <v>Inaplicável</v>
      </c>
      <c r="F221" s="89" t="str">
        <f>IF(AND(NOT(ISBLANK('Base de Dados'!IH221)),NOT(ISBLANK('Base de Dados'!II221))),('Base de Dados'!II221-'Base de Dados'!IH221),"Inaplicável")</f>
        <v>Inaplicável</v>
      </c>
      <c r="G221" s="89">
        <f>IF(AND(NOT(ISBLANK('Base de Dados'!II221)),NOT(ISBLANK('Base de Dados'!IJ221))),('Base de Dados'!IJ221-'Base de Dados'!II221),"Inaplicável")</f>
        <v>6</v>
      </c>
      <c r="H221" s="89">
        <f>IF(AND(NOT(ISBLANK('Base de Dados'!IJ221)),NOT(ISBLANK('Base de Dados'!IK221))),('Base de Dados'!IK221-'Base de Dados'!IJ221),"Inaplicável")</f>
        <v>4</v>
      </c>
    </row>
    <row r="222" spans="4:8" x14ac:dyDescent="0.25">
      <c r="D222" s="89">
        <f>IF(AND(NOT(ISBLANK('Base de Dados'!IF222)),NOT(ISBLANK('Base de Dados'!IG222))),('Base de Dados'!IG222-'Base de Dados'!IF222),"Inaplicável")</f>
        <v>0</v>
      </c>
      <c r="E222" s="89" t="str">
        <f>IF(AND(NOT(ISBLANK('Base de Dados'!IG222)),NOT(ISBLANK('Base de Dados'!IH222))),('Base de Dados'!IH222-'Base de Dados'!IG222),"Inaplicável")</f>
        <v>Inaplicável</v>
      </c>
      <c r="F222" s="89" t="str">
        <f>IF(AND(NOT(ISBLANK('Base de Dados'!IH222)),NOT(ISBLANK('Base de Dados'!II222))),('Base de Dados'!II222-'Base de Dados'!IH222),"Inaplicável")</f>
        <v>Inaplicável</v>
      </c>
      <c r="G222" s="89">
        <f>IF(AND(NOT(ISBLANK('Base de Dados'!II222)),NOT(ISBLANK('Base de Dados'!IJ222))),('Base de Dados'!IJ222-'Base de Dados'!II222),"Inaplicável")</f>
        <v>7</v>
      </c>
      <c r="H222" s="89">
        <f>IF(AND(NOT(ISBLANK('Base de Dados'!IJ222)),NOT(ISBLANK('Base de Dados'!IK222))),('Base de Dados'!IK222-'Base de Dados'!IJ222),"Inaplicável")</f>
        <v>262</v>
      </c>
    </row>
    <row r="223" spans="4:8" x14ac:dyDescent="0.25">
      <c r="D223" s="89">
        <f>IF(AND(NOT(ISBLANK('Base de Dados'!IF223)),NOT(ISBLANK('Base de Dados'!IG223))),('Base de Dados'!IG223-'Base de Dados'!IF223),"Inaplicável")</f>
        <v>0</v>
      </c>
      <c r="E223" s="89">
        <f>IF(AND(NOT(ISBLANK('Base de Dados'!IG223)),NOT(ISBLANK('Base de Dados'!IH223))),('Base de Dados'!IH223-'Base de Dados'!IG223),"Inaplicável")</f>
        <v>1</v>
      </c>
      <c r="F223" s="89">
        <f>IF(AND(NOT(ISBLANK('Base de Dados'!IH223)),NOT(ISBLANK('Base de Dados'!II223))),('Base de Dados'!II223-'Base de Dados'!IH223),"Inaplicável")</f>
        <v>21</v>
      </c>
      <c r="G223" s="89">
        <f>IF(AND(NOT(ISBLANK('Base de Dados'!II223)),NOT(ISBLANK('Base de Dados'!IJ223))),('Base de Dados'!IJ223-'Base de Dados'!II223),"Inaplicável")</f>
        <v>6</v>
      </c>
      <c r="H223" s="89">
        <f>IF(AND(NOT(ISBLANK('Base de Dados'!IJ223)),NOT(ISBLANK('Base de Dados'!IK223))),('Base de Dados'!IK223-'Base de Dados'!IJ223),"Inaplicável")</f>
        <v>4</v>
      </c>
    </row>
    <row r="224" spans="4:8" x14ac:dyDescent="0.25">
      <c r="D224" s="89">
        <f>IF(AND(NOT(ISBLANK('Base de Dados'!IF224)),NOT(ISBLANK('Base de Dados'!IG224))),('Base de Dados'!IG224-'Base de Dados'!IF224),"Inaplicável")</f>
        <v>0</v>
      </c>
      <c r="E224" s="89">
        <f>IF(AND(NOT(ISBLANK('Base de Dados'!IG224)),NOT(ISBLANK('Base de Dados'!IH224))),('Base de Dados'!IH224-'Base de Dados'!IG224),"Inaplicável")</f>
        <v>0</v>
      </c>
      <c r="F224" s="89">
        <f>IF(AND(NOT(ISBLANK('Base de Dados'!IH224)),NOT(ISBLANK('Base de Dados'!II224))),('Base de Dados'!II224-'Base de Dados'!IH224),"Inaplicável")</f>
        <v>20</v>
      </c>
      <c r="G224" s="89">
        <f>IF(AND(NOT(ISBLANK('Base de Dados'!II224)),NOT(ISBLANK('Base de Dados'!IJ224))),('Base de Dados'!IJ224-'Base de Dados'!II224),"Inaplicável")</f>
        <v>13</v>
      </c>
      <c r="H224" s="89">
        <f>IF(AND(NOT(ISBLANK('Base de Dados'!IJ224)),NOT(ISBLANK('Base de Dados'!IK224))),('Base de Dados'!IK224-'Base de Dados'!IJ224),"Inaplicável")</f>
        <v>4</v>
      </c>
    </row>
    <row r="225" spans="4:8" x14ac:dyDescent="0.25">
      <c r="D225" s="89">
        <f>IF(AND(NOT(ISBLANK('Base de Dados'!IF225)),NOT(ISBLANK('Base de Dados'!IG225))),('Base de Dados'!IG225-'Base de Dados'!IF225),"Inaplicável")</f>
        <v>0</v>
      </c>
      <c r="E225" s="89">
        <f>IF(AND(NOT(ISBLANK('Base de Dados'!IG225)),NOT(ISBLANK('Base de Dados'!IH225))),('Base de Dados'!IH225-'Base de Dados'!IG225),"Inaplicável")</f>
        <v>1</v>
      </c>
      <c r="F225" s="89">
        <f>IF(AND(NOT(ISBLANK('Base de Dados'!IH225)),NOT(ISBLANK('Base de Dados'!II225))),('Base de Dados'!II225-'Base de Dados'!IH225),"Inaplicável")</f>
        <v>6</v>
      </c>
      <c r="G225" s="89">
        <f>IF(AND(NOT(ISBLANK('Base de Dados'!II225)),NOT(ISBLANK('Base de Dados'!IJ225))),('Base de Dados'!IJ225-'Base de Dados'!II225),"Inaplicável")</f>
        <v>7</v>
      </c>
      <c r="H225" s="89" t="str">
        <f>IF(AND(NOT(ISBLANK('Base de Dados'!IJ225)),NOT(ISBLANK('Base de Dados'!IK225))),('Base de Dados'!IK225-'Base de Dados'!IJ225),"Inaplicável")</f>
        <v>Inaplicável</v>
      </c>
    </row>
    <row r="226" spans="4:8" x14ac:dyDescent="0.25">
      <c r="D226" s="89">
        <f>IF(AND(NOT(ISBLANK('Base de Dados'!IF226)),NOT(ISBLANK('Base de Dados'!IG226))),('Base de Dados'!IG226-'Base de Dados'!IF226),"Inaplicável")</f>
        <v>0</v>
      </c>
      <c r="E226" s="89">
        <f>IF(AND(NOT(ISBLANK('Base de Dados'!IG226)),NOT(ISBLANK('Base de Dados'!IH226))),('Base de Dados'!IH226-'Base de Dados'!IG226),"Inaplicável")</f>
        <v>1</v>
      </c>
      <c r="F226" s="89">
        <f>IF(AND(NOT(ISBLANK('Base de Dados'!IH226)),NOT(ISBLANK('Base de Dados'!II226))),('Base de Dados'!II226-'Base de Dados'!IH226),"Inaplicável")</f>
        <v>5</v>
      </c>
      <c r="G226" s="89">
        <f>IF(AND(NOT(ISBLANK('Base de Dados'!II226)),NOT(ISBLANK('Base de Dados'!IJ226))),('Base de Dados'!IJ226-'Base de Dados'!II226),"Inaplicável")</f>
        <v>8</v>
      </c>
      <c r="H226" s="89">
        <f>IF(AND(NOT(ISBLANK('Base de Dados'!IJ226)),NOT(ISBLANK('Base de Dados'!IK226))),('Base de Dados'!IK226-'Base de Dados'!IJ226),"Inaplicável")</f>
        <v>7</v>
      </c>
    </row>
    <row r="227" spans="4:8" x14ac:dyDescent="0.25">
      <c r="D227" s="89">
        <f>IF(AND(NOT(ISBLANK('Base de Dados'!IF227)),NOT(ISBLANK('Base de Dados'!IG227))),('Base de Dados'!IG227-'Base de Dados'!IF227),"Inaplicável")</f>
        <v>0</v>
      </c>
      <c r="E227" s="89">
        <f>IF(AND(NOT(ISBLANK('Base de Dados'!IG227)),NOT(ISBLANK('Base de Dados'!IH227))),('Base de Dados'!IH227-'Base de Dados'!IG227),"Inaplicável")</f>
        <v>1</v>
      </c>
      <c r="F227" s="89">
        <f>IF(AND(NOT(ISBLANK('Base de Dados'!IH227)),NOT(ISBLANK('Base de Dados'!II227))),('Base de Dados'!II227-'Base de Dados'!IH227),"Inaplicável")</f>
        <v>17</v>
      </c>
      <c r="G227" s="89">
        <f>IF(AND(NOT(ISBLANK('Base de Dados'!II227)),NOT(ISBLANK('Base de Dados'!IJ227))),('Base de Dados'!IJ227-'Base de Dados'!II227),"Inaplicável")</f>
        <v>9</v>
      </c>
      <c r="H227" s="89">
        <f>IF(AND(NOT(ISBLANK('Base de Dados'!IJ227)),NOT(ISBLANK('Base de Dados'!IK227))),('Base de Dados'!IK227-'Base de Dados'!IJ227),"Inaplicável")</f>
        <v>4</v>
      </c>
    </row>
    <row r="228" spans="4:8" x14ac:dyDescent="0.25">
      <c r="D228" s="89">
        <f>IF(AND(NOT(ISBLANK('Base de Dados'!IF228)),NOT(ISBLANK('Base de Dados'!IG228))),('Base de Dados'!IG228-'Base de Dados'!IF228),"Inaplicável")</f>
        <v>0</v>
      </c>
      <c r="E228" s="89">
        <f>IF(AND(NOT(ISBLANK('Base de Dados'!IG228)),NOT(ISBLANK('Base de Dados'!IH228))),('Base de Dados'!IH228-'Base de Dados'!IG228),"Inaplicável")</f>
        <v>0</v>
      </c>
      <c r="F228" s="89">
        <f>IF(AND(NOT(ISBLANK('Base de Dados'!IH228)),NOT(ISBLANK('Base de Dados'!II228))),('Base de Dados'!II228-'Base de Dados'!IH228),"Inaplicável")</f>
        <v>17</v>
      </c>
      <c r="G228" s="89">
        <f>IF(AND(NOT(ISBLANK('Base de Dados'!II228)),NOT(ISBLANK('Base de Dados'!IJ228))),('Base de Dados'!IJ228-'Base de Dados'!II228),"Inaplicável")</f>
        <v>10</v>
      </c>
      <c r="H228" s="89">
        <f>IF(AND(NOT(ISBLANK('Base de Dados'!IJ228)),NOT(ISBLANK('Base de Dados'!IK228))),('Base de Dados'!IK228-'Base de Dados'!IJ228),"Inaplicável")</f>
        <v>4</v>
      </c>
    </row>
    <row r="229" spans="4:8" x14ac:dyDescent="0.25">
      <c r="D229" s="89">
        <f>IF(AND(NOT(ISBLANK('Base de Dados'!IF229)),NOT(ISBLANK('Base de Dados'!IG229))),('Base de Dados'!IG229-'Base de Dados'!IF229),"Inaplicável")</f>
        <v>0</v>
      </c>
      <c r="E229" s="89" t="str">
        <f>IF(AND(NOT(ISBLANK('Base de Dados'!IG229)),NOT(ISBLANK('Base de Dados'!IH229))),('Base de Dados'!IH229-'Base de Dados'!IG229),"Inaplicável")</f>
        <v>Inaplicável</v>
      </c>
      <c r="F229" s="89" t="str">
        <f>IF(AND(NOT(ISBLANK('Base de Dados'!IH229)),NOT(ISBLANK('Base de Dados'!II229))),('Base de Dados'!II229-'Base de Dados'!IH229),"Inaplicável")</f>
        <v>Inaplicável</v>
      </c>
      <c r="G229" s="89">
        <f>IF(AND(NOT(ISBLANK('Base de Dados'!II229)),NOT(ISBLANK('Base de Dados'!IJ229))),('Base de Dados'!IJ229-'Base de Dados'!II229),"Inaplicável")</f>
        <v>3</v>
      </c>
      <c r="H229" s="89">
        <f>IF(AND(NOT(ISBLANK('Base de Dados'!IJ229)),NOT(ISBLANK('Base de Dados'!IK229))),('Base de Dados'!IK229-'Base de Dados'!IJ229),"Inaplicável")</f>
        <v>165</v>
      </c>
    </row>
    <row r="230" spans="4:8" x14ac:dyDescent="0.25">
      <c r="D230" s="89">
        <f>IF(AND(NOT(ISBLANK('Base de Dados'!IF230)),NOT(ISBLANK('Base de Dados'!IG230))),('Base de Dados'!IG230-'Base de Dados'!IF230),"Inaplicável")</f>
        <v>0</v>
      </c>
      <c r="E230" s="89" t="str">
        <f>IF(AND(NOT(ISBLANK('Base de Dados'!IG230)),NOT(ISBLANK('Base de Dados'!IH230))),('Base de Dados'!IH230-'Base de Dados'!IG230),"Inaplicável")</f>
        <v>Inaplicável</v>
      </c>
      <c r="F230" s="89" t="str">
        <f>IF(AND(NOT(ISBLANK('Base de Dados'!IH230)),NOT(ISBLANK('Base de Dados'!II230))),('Base de Dados'!II230-'Base de Dados'!IH230),"Inaplicável")</f>
        <v>Inaplicável</v>
      </c>
      <c r="G230" s="89">
        <f>IF(AND(NOT(ISBLANK('Base de Dados'!II230)),NOT(ISBLANK('Base de Dados'!IJ230))),('Base de Dados'!IJ230-'Base de Dados'!II230),"Inaplicável")</f>
        <v>3</v>
      </c>
      <c r="H230" s="89">
        <f>IF(AND(NOT(ISBLANK('Base de Dados'!IJ230)),NOT(ISBLANK('Base de Dados'!IK230))),('Base de Dados'!IK230-'Base de Dados'!IJ230),"Inaplicável")</f>
        <v>168</v>
      </c>
    </row>
    <row r="231" spans="4:8" x14ac:dyDescent="0.25">
      <c r="D231" s="89">
        <f>IF(AND(NOT(ISBLANK('Base de Dados'!IF231)),NOT(ISBLANK('Base de Dados'!IG231))),('Base de Dados'!IG231-'Base de Dados'!IF231),"Inaplicável")</f>
        <v>0</v>
      </c>
      <c r="E231" s="89" t="str">
        <f>IF(AND(NOT(ISBLANK('Base de Dados'!IG231)),NOT(ISBLANK('Base de Dados'!IH231))),('Base de Dados'!IH231-'Base de Dados'!IG231),"Inaplicável")</f>
        <v>Inaplicável</v>
      </c>
      <c r="F231" s="89" t="str">
        <f>IF(AND(NOT(ISBLANK('Base de Dados'!IH231)),NOT(ISBLANK('Base de Dados'!II231))),('Base de Dados'!II231-'Base de Dados'!IH231),"Inaplicável")</f>
        <v>Inaplicável</v>
      </c>
      <c r="G231" s="89">
        <f>IF(AND(NOT(ISBLANK('Base de Dados'!II231)),NOT(ISBLANK('Base de Dados'!IJ231))),('Base de Dados'!IJ231-'Base de Dados'!II231),"Inaplicável")</f>
        <v>3</v>
      </c>
      <c r="H231" s="89">
        <f>IF(AND(NOT(ISBLANK('Base de Dados'!IJ231)),NOT(ISBLANK('Base de Dados'!IK231))),('Base de Dados'!IK231-'Base de Dados'!IJ231),"Inaplicável")</f>
        <v>168</v>
      </c>
    </row>
    <row r="232" spans="4:8" x14ac:dyDescent="0.25">
      <c r="D232" s="89">
        <f>IF(AND(NOT(ISBLANK('Base de Dados'!IF232)),NOT(ISBLANK('Base de Dados'!IG232))),('Base de Dados'!IG232-'Base de Dados'!IF232),"Inaplicável")</f>
        <v>0</v>
      </c>
      <c r="E232" s="89" t="str">
        <f>IF(AND(NOT(ISBLANK('Base de Dados'!IG232)),NOT(ISBLANK('Base de Dados'!IH232))),('Base de Dados'!IH232-'Base de Dados'!IG232),"Inaplicável")</f>
        <v>Inaplicável</v>
      </c>
      <c r="F232" s="89" t="str">
        <f>IF(AND(NOT(ISBLANK('Base de Dados'!IH232)),NOT(ISBLANK('Base de Dados'!II232))),('Base de Dados'!II232-'Base de Dados'!IH232),"Inaplicável")</f>
        <v>Inaplicável</v>
      </c>
      <c r="G232" s="89">
        <f>IF(AND(NOT(ISBLANK('Base de Dados'!II232)),NOT(ISBLANK('Base de Dados'!IJ232))),('Base de Dados'!IJ232-'Base de Dados'!II232),"Inaplicável")</f>
        <v>3</v>
      </c>
      <c r="H232" s="89">
        <f>IF(AND(NOT(ISBLANK('Base de Dados'!IJ232)),NOT(ISBLANK('Base de Dados'!IK232))),('Base de Dados'!IK232-'Base de Dados'!IJ232),"Inaplicável")</f>
        <v>171</v>
      </c>
    </row>
    <row r="233" spans="4:8" x14ac:dyDescent="0.25">
      <c r="D233" s="89">
        <f>IF(AND(NOT(ISBLANK('Base de Dados'!IF233)),NOT(ISBLANK('Base de Dados'!IG233))),('Base de Dados'!IG233-'Base de Dados'!IF233),"Inaplicável")</f>
        <v>0</v>
      </c>
      <c r="E233" s="89" t="str">
        <f>IF(AND(NOT(ISBLANK('Base de Dados'!IG233)),NOT(ISBLANK('Base de Dados'!IH233))),('Base de Dados'!IH233-'Base de Dados'!IG233),"Inaplicável")</f>
        <v>Inaplicável</v>
      </c>
      <c r="F233" s="89" t="str">
        <f>IF(AND(NOT(ISBLANK('Base de Dados'!IH233)),NOT(ISBLANK('Base de Dados'!II233))),('Base de Dados'!II233-'Base de Dados'!IH233),"Inaplicável")</f>
        <v>Inaplicável</v>
      </c>
      <c r="G233" s="89">
        <f>IF(AND(NOT(ISBLANK('Base de Dados'!II233)),NOT(ISBLANK('Base de Dados'!IJ233))),('Base de Dados'!IJ233-'Base de Dados'!II233),"Inaplicável")</f>
        <v>3</v>
      </c>
      <c r="H233" s="89">
        <f>IF(AND(NOT(ISBLANK('Base de Dados'!IJ233)),NOT(ISBLANK('Base de Dados'!IK233))),('Base de Dados'!IK233-'Base de Dados'!IJ233),"Inaplicável")</f>
        <v>1</v>
      </c>
    </row>
    <row r="234" spans="4:8" x14ac:dyDescent="0.25">
      <c r="D234" s="89">
        <f>IF(AND(NOT(ISBLANK('Base de Dados'!IF234)),NOT(ISBLANK('Base de Dados'!IG234))),('Base de Dados'!IG234-'Base de Dados'!IF234),"Inaplicável")</f>
        <v>0</v>
      </c>
      <c r="E234" s="89" t="str">
        <f>IF(AND(NOT(ISBLANK('Base de Dados'!IG234)),NOT(ISBLANK('Base de Dados'!IH234))),('Base de Dados'!IH234-'Base de Dados'!IG234),"Inaplicável")</f>
        <v>Inaplicável</v>
      </c>
      <c r="F234" s="89" t="str">
        <f>IF(AND(NOT(ISBLANK('Base de Dados'!IH234)),NOT(ISBLANK('Base de Dados'!II234))),('Base de Dados'!II234-'Base de Dados'!IH234),"Inaplicável")</f>
        <v>Inaplicável</v>
      </c>
      <c r="G234" s="89">
        <f>IF(AND(NOT(ISBLANK('Base de Dados'!II234)),NOT(ISBLANK('Base de Dados'!IJ234))),('Base de Dados'!IJ234-'Base de Dados'!II234),"Inaplicável")</f>
        <v>3</v>
      </c>
      <c r="H234" s="89">
        <f>IF(AND(NOT(ISBLANK('Base de Dados'!IJ234)),NOT(ISBLANK('Base de Dados'!IK234))),('Base de Dados'!IK234-'Base de Dados'!IJ234),"Inaplicável")</f>
        <v>197</v>
      </c>
    </row>
    <row r="235" spans="4:8" x14ac:dyDescent="0.25">
      <c r="D235" s="89">
        <f>IF(AND(NOT(ISBLANK('Base de Dados'!IF235)),NOT(ISBLANK('Base de Dados'!IG235))),('Base de Dados'!IG235-'Base de Dados'!IF235),"Inaplicável")</f>
        <v>0</v>
      </c>
      <c r="E235" s="89" t="str">
        <f>IF(AND(NOT(ISBLANK('Base de Dados'!IG235)),NOT(ISBLANK('Base de Dados'!IH235))),('Base de Dados'!IH235-'Base de Dados'!IG235),"Inaplicável")</f>
        <v>Inaplicável</v>
      </c>
      <c r="F235" s="89" t="str">
        <f>IF(AND(NOT(ISBLANK('Base de Dados'!IH235)),NOT(ISBLANK('Base de Dados'!II235))),('Base de Dados'!II235-'Base de Dados'!IH235),"Inaplicável")</f>
        <v>Inaplicável</v>
      </c>
      <c r="G235" s="89">
        <f>IF(AND(NOT(ISBLANK('Base de Dados'!II235)),NOT(ISBLANK('Base de Dados'!IJ235))),('Base de Dados'!IJ235-'Base de Dados'!II235),"Inaplicável")</f>
        <v>11</v>
      </c>
      <c r="H235" s="89">
        <f>IF(AND(NOT(ISBLANK('Base de Dados'!IJ235)),NOT(ISBLANK('Base de Dados'!IK235))),('Base de Dados'!IK235-'Base de Dados'!IJ235),"Inaplicável")</f>
        <v>4</v>
      </c>
    </row>
    <row r="236" spans="4:8" x14ac:dyDescent="0.25">
      <c r="D236" s="89">
        <f>IF(AND(NOT(ISBLANK('Base de Dados'!IF236)),NOT(ISBLANK('Base de Dados'!IG236))),('Base de Dados'!IG236-'Base de Dados'!IF236),"Inaplicável")</f>
        <v>0</v>
      </c>
      <c r="E236" s="89">
        <f>IF(AND(NOT(ISBLANK('Base de Dados'!IG236)),NOT(ISBLANK('Base de Dados'!IH236))),('Base de Dados'!IH236-'Base de Dados'!IG236),"Inaplicável")</f>
        <v>0</v>
      </c>
      <c r="F236" s="89" t="str">
        <f>IF(AND(NOT(ISBLANK('Base de Dados'!IH236)),NOT(ISBLANK('Base de Dados'!II236))),('Base de Dados'!II236-'Base de Dados'!IH236),"Inaplicável")</f>
        <v>Inaplicável</v>
      </c>
      <c r="G236" s="89" t="str">
        <f>IF(AND(NOT(ISBLANK('Base de Dados'!II236)),NOT(ISBLANK('Base de Dados'!IJ236))),('Base de Dados'!IJ236-'Base de Dados'!II236),"Inaplicável")</f>
        <v>Inaplicável</v>
      </c>
      <c r="H236" s="89">
        <f>IF(AND(NOT(ISBLANK('Base de Dados'!IJ236)),NOT(ISBLANK('Base de Dados'!IK236))),('Base de Dados'!IK236-'Base de Dados'!IJ236),"Inaplicável")</f>
        <v>45</v>
      </c>
    </row>
    <row r="237" spans="4:8" x14ac:dyDescent="0.25">
      <c r="D237" s="89">
        <f>IF(AND(NOT(ISBLANK('Base de Dados'!IF237)),NOT(ISBLANK('Base de Dados'!IG237))),('Base de Dados'!IG237-'Base de Dados'!IF237),"Inaplicável")</f>
        <v>0</v>
      </c>
      <c r="E237" s="89">
        <f>IF(AND(NOT(ISBLANK('Base de Dados'!IG237)),NOT(ISBLANK('Base de Dados'!IH237))),('Base de Dados'!IH237-'Base de Dados'!IG237),"Inaplicável")</f>
        <v>0</v>
      </c>
      <c r="F237" s="89">
        <f>IF(AND(NOT(ISBLANK('Base de Dados'!IH237)),NOT(ISBLANK('Base de Dados'!II237))),('Base de Dados'!II237-'Base de Dados'!IH237),"Inaplicável")</f>
        <v>14</v>
      </c>
      <c r="G237" s="89" t="str">
        <f>IF(AND(NOT(ISBLANK('Base de Dados'!II237)),NOT(ISBLANK('Base de Dados'!IJ237))),('Base de Dados'!IJ237-'Base de Dados'!II237),"Inaplicável")</f>
        <v>Inaplicável</v>
      </c>
      <c r="H237" s="89" t="str">
        <f>IF(AND(NOT(ISBLANK('Base de Dados'!IJ237)),NOT(ISBLANK('Base de Dados'!IK237))),('Base de Dados'!IK237-'Base de Dados'!IJ237),"Inaplicável")</f>
        <v>Inaplicável</v>
      </c>
    </row>
    <row r="238" spans="4:8" x14ac:dyDescent="0.25">
      <c r="D238" s="89">
        <f>IF(AND(NOT(ISBLANK('Base de Dados'!IF238)),NOT(ISBLANK('Base de Dados'!IG238))),('Base de Dados'!IG238-'Base de Dados'!IF238),"Inaplicável")</f>
        <v>0</v>
      </c>
      <c r="E238" s="89">
        <f>IF(AND(NOT(ISBLANK('Base de Dados'!IG238)),NOT(ISBLANK('Base de Dados'!IH238))),('Base de Dados'!IH238-'Base de Dados'!IG238),"Inaplicável")</f>
        <v>0</v>
      </c>
      <c r="F238" s="89">
        <f>IF(AND(NOT(ISBLANK('Base de Dados'!IH238)),NOT(ISBLANK('Base de Dados'!II238))),('Base de Dados'!II238-'Base de Dados'!IH238),"Inaplicável")</f>
        <v>7</v>
      </c>
      <c r="G238" s="89">
        <f>IF(AND(NOT(ISBLANK('Base de Dados'!II238)),NOT(ISBLANK('Base de Dados'!IJ238))),('Base de Dados'!IJ238-'Base de Dados'!II238),"Inaplicável")</f>
        <v>11</v>
      </c>
      <c r="H238" s="89">
        <f>IF(AND(NOT(ISBLANK('Base de Dados'!IJ238)),NOT(ISBLANK('Base de Dados'!IK238))),('Base de Dados'!IK238-'Base de Dados'!IJ238),"Inaplicável")</f>
        <v>23</v>
      </c>
    </row>
    <row r="239" spans="4:8" x14ac:dyDescent="0.25">
      <c r="D239" s="89">
        <f>IF(AND(NOT(ISBLANK('Base de Dados'!IF239)),NOT(ISBLANK('Base de Dados'!IG239))),('Base de Dados'!IG239-'Base de Dados'!IF239),"Inaplicável")</f>
        <v>1</v>
      </c>
      <c r="E239" s="89" t="str">
        <f>IF(AND(NOT(ISBLANK('Base de Dados'!IG239)),NOT(ISBLANK('Base de Dados'!IH239))),('Base de Dados'!IH239-'Base de Dados'!IG239),"Inaplicável")</f>
        <v>Inaplicável</v>
      </c>
      <c r="F239" s="89" t="str">
        <f>IF(AND(NOT(ISBLANK('Base de Dados'!IH239)),NOT(ISBLANK('Base de Dados'!II239))),('Base de Dados'!II239-'Base de Dados'!IH239),"Inaplicável")</f>
        <v>Inaplicável</v>
      </c>
      <c r="G239" s="89">
        <f>IF(AND(NOT(ISBLANK('Base de Dados'!II239)),NOT(ISBLANK('Base de Dados'!IJ239))),('Base de Dados'!IJ239-'Base de Dados'!II239),"Inaplicável")</f>
        <v>10</v>
      </c>
      <c r="H239" s="89">
        <f>IF(AND(NOT(ISBLANK('Base de Dados'!IJ239)),NOT(ISBLANK('Base de Dados'!IK239))),('Base de Dados'!IK239-'Base de Dados'!IJ239),"Inaplicável")</f>
        <v>309</v>
      </c>
    </row>
    <row r="240" spans="4:8" x14ac:dyDescent="0.25">
      <c r="D240" s="89">
        <f>IF(AND(NOT(ISBLANK('Base de Dados'!IF240)),NOT(ISBLANK('Base de Dados'!IG240))),('Base de Dados'!IG240-'Base de Dados'!IF240),"Inaplicável")</f>
        <v>0</v>
      </c>
      <c r="E240" s="89" t="str">
        <f>IF(AND(NOT(ISBLANK('Base de Dados'!IG240)),NOT(ISBLANK('Base de Dados'!IH240))),('Base de Dados'!IH240-'Base de Dados'!IG240),"Inaplicável")</f>
        <v>Inaplicável</v>
      </c>
      <c r="F240" s="89" t="str">
        <f>IF(AND(NOT(ISBLANK('Base de Dados'!IH240)),NOT(ISBLANK('Base de Dados'!II240))),('Base de Dados'!II240-'Base de Dados'!IH240),"Inaplicável")</f>
        <v>Inaplicável</v>
      </c>
      <c r="G240" s="89" t="str">
        <f>IF(AND(NOT(ISBLANK('Base de Dados'!II240)),NOT(ISBLANK('Base de Dados'!IJ240))),('Base de Dados'!IJ240-'Base de Dados'!II240),"Inaplicável")</f>
        <v>Inaplicável</v>
      </c>
      <c r="H240" s="89">
        <f>IF(AND(NOT(ISBLANK('Base de Dados'!IJ240)),NOT(ISBLANK('Base de Dados'!IK240))),('Base de Dados'!IK240-'Base de Dados'!IJ240),"Inaplicável")</f>
        <v>50</v>
      </c>
    </row>
    <row r="241" spans="4:8" x14ac:dyDescent="0.25">
      <c r="D241" s="89">
        <f>IF(AND(NOT(ISBLANK('Base de Dados'!IF241)),NOT(ISBLANK('Base de Dados'!IG241))),('Base de Dados'!IG241-'Base de Dados'!IF241),"Inaplicável")</f>
        <v>0</v>
      </c>
      <c r="E241" s="89" t="str">
        <f>IF(AND(NOT(ISBLANK('Base de Dados'!IG241)),NOT(ISBLANK('Base de Dados'!IH241))),('Base de Dados'!IH241-'Base de Dados'!IG241),"Inaplicável")</f>
        <v>Inaplicável</v>
      </c>
      <c r="F241" s="89" t="str">
        <f>IF(AND(NOT(ISBLANK('Base de Dados'!IH241)),NOT(ISBLANK('Base de Dados'!II241))),('Base de Dados'!II241-'Base de Dados'!IH241),"Inaplicável")</f>
        <v>Inaplicável</v>
      </c>
      <c r="G241" s="89">
        <f>IF(AND(NOT(ISBLANK('Base de Dados'!II241)),NOT(ISBLANK('Base de Dados'!IJ241))),('Base de Dados'!IJ241-'Base de Dados'!II241),"Inaplicável")</f>
        <v>29</v>
      </c>
      <c r="H241" s="89">
        <f>IF(AND(NOT(ISBLANK('Base de Dados'!IJ241)),NOT(ISBLANK('Base de Dados'!IK241))),('Base de Dados'!IK241-'Base de Dados'!IJ241),"Inaplicável")</f>
        <v>445</v>
      </c>
    </row>
    <row r="242" spans="4:8" x14ac:dyDescent="0.25">
      <c r="D242" s="89">
        <f>IF(AND(NOT(ISBLANK('Base de Dados'!IF242)),NOT(ISBLANK('Base de Dados'!IG242))),('Base de Dados'!IG242-'Base de Dados'!IF242),"Inaplicável")</f>
        <v>0</v>
      </c>
      <c r="E242" s="89">
        <f>IF(AND(NOT(ISBLANK('Base de Dados'!IG242)),NOT(ISBLANK('Base de Dados'!IH242))),('Base de Dados'!IH242-'Base de Dados'!IG242),"Inaplicável")</f>
        <v>1</v>
      </c>
      <c r="F242" s="89">
        <f>IF(AND(NOT(ISBLANK('Base de Dados'!IH242)),NOT(ISBLANK('Base de Dados'!II242))),('Base de Dados'!II242-'Base de Dados'!IH242),"Inaplicável")</f>
        <v>56</v>
      </c>
      <c r="G242" s="89">
        <f>IF(AND(NOT(ISBLANK('Base de Dados'!II242)),NOT(ISBLANK('Base de Dados'!IJ242))),('Base de Dados'!IJ242-'Base de Dados'!II242),"Inaplicável")</f>
        <v>11</v>
      </c>
      <c r="H242" s="89">
        <f>IF(AND(NOT(ISBLANK('Base de Dados'!IJ242)),NOT(ISBLANK('Base de Dados'!IK242))),('Base de Dados'!IK242-'Base de Dados'!IJ242),"Inaplicável")</f>
        <v>211</v>
      </c>
    </row>
    <row r="243" spans="4:8" x14ac:dyDescent="0.25">
      <c r="D243" s="89">
        <f>IF(AND(NOT(ISBLANK('Base de Dados'!IF243)),NOT(ISBLANK('Base de Dados'!IG243))),('Base de Dados'!IG243-'Base de Dados'!IF243),"Inaplicável")</f>
        <v>0</v>
      </c>
      <c r="E243" s="89">
        <f>IF(AND(NOT(ISBLANK('Base de Dados'!IG243)),NOT(ISBLANK('Base de Dados'!IH243))),('Base de Dados'!IH243-'Base de Dados'!IG243),"Inaplicável")</f>
        <v>2</v>
      </c>
      <c r="F243" s="89">
        <f>IF(AND(NOT(ISBLANK('Base de Dados'!IH243)),NOT(ISBLANK('Base de Dados'!II243))),('Base de Dados'!II243-'Base de Dados'!IH243),"Inaplicável")</f>
        <v>19</v>
      </c>
      <c r="G243" s="89">
        <f>IF(AND(NOT(ISBLANK('Base de Dados'!II243)),NOT(ISBLANK('Base de Dados'!IJ243))),('Base de Dados'!IJ243-'Base de Dados'!II243),"Inaplicável")</f>
        <v>8</v>
      </c>
      <c r="H243" s="89">
        <f>IF(AND(NOT(ISBLANK('Base de Dados'!IJ243)),NOT(ISBLANK('Base de Dados'!IK243))),('Base de Dados'!IK243-'Base de Dados'!IJ243),"Inaplicável")</f>
        <v>7</v>
      </c>
    </row>
    <row r="244" spans="4:8" x14ac:dyDescent="0.25">
      <c r="D244" s="89">
        <f>IF(AND(NOT(ISBLANK('Base de Dados'!IF244)),NOT(ISBLANK('Base de Dados'!IG244))),('Base de Dados'!IG244-'Base de Dados'!IF244),"Inaplicável")</f>
        <v>0</v>
      </c>
      <c r="E244" s="89">
        <f>IF(AND(NOT(ISBLANK('Base de Dados'!IG244)),NOT(ISBLANK('Base de Dados'!IH244))),('Base de Dados'!IH244-'Base de Dados'!IG244),"Inaplicável")</f>
        <v>1</v>
      </c>
      <c r="F244" s="89">
        <f>IF(AND(NOT(ISBLANK('Base de Dados'!IH244)),NOT(ISBLANK('Base de Dados'!II244))),('Base de Dados'!II244-'Base de Dados'!IH244),"Inaplicável")</f>
        <v>26</v>
      </c>
      <c r="G244" s="89">
        <f>IF(AND(NOT(ISBLANK('Base de Dados'!II244)),NOT(ISBLANK('Base de Dados'!IJ244))),('Base de Dados'!IJ244-'Base de Dados'!II244),"Inaplicável")</f>
        <v>14</v>
      </c>
      <c r="H244" s="89">
        <f>IF(AND(NOT(ISBLANK('Base de Dados'!IJ244)),NOT(ISBLANK('Base de Dados'!IK244))),('Base de Dados'!IK244-'Base de Dados'!IJ244),"Inaplicável")</f>
        <v>3</v>
      </c>
    </row>
    <row r="245" spans="4:8" x14ac:dyDescent="0.25">
      <c r="D245" s="89">
        <f>IF(AND(NOT(ISBLANK('Base de Dados'!IF245)),NOT(ISBLANK('Base de Dados'!IG245))),('Base de Dados'!IG245-'Base de Dados'!IF245),"Inaplicável")</f>
        <v>0</v>
      </c>
      <c r="E245" s="89">
        <f>IF(AND(NOT(ISBLANK('Base de Dados'!IG245)),NOT(ISBLANK('Base de Dados'!IH245))),('Base de Dados'!IH245-'Base de Dados'!IG245),"Inaplicável")</f>
        <v>6</v>
      </c>
      <c r="F245" s="89">
        <f>IF(AND(NOT(ISBLANK('Base de Dados'!IH245)),NOT(ISBLANK('Base de Dados'!II245))),('Base de Dados'!II245-'Base de Dados'!IH245),"Inaplicável")</f>
        <v>10</v>
      </c>
      <c r="G245" s="89">
        <f>IF(AND(NOT(ISBLANK('Base de Dados'!II245)),NOT(ISBLANK('Base de Dados'!IJ245))),('Base de Dados'!IJ245-'Base de Dados'!II245),"Inaplicável")</f>
        <v>11</v>
      </c>
      <c r="H245" s="89">
        <f>IF(AND(NOT(ISBLANK('Base de Dados'!IJ245)),NOT(ISBLANK('Base de Dados'!IK245))),('Base de Dados'!IK245-'Base de Dados'!IJ245),"Inaplicável")</f>
        <v>198</v>
      </c>
    </row>
    <row r="246" spans="4:8" x14ac:dyDescent="0.25">
      <c r="D246" s="89">
        <f>IF(AND(NOT(ISBLANK('Base de Dados'!IF246)),NOT(ISBLANK('Base de Dados'!IG246))),('Base de Dados'!IG246-'Base de Dados'!IF246),"Inaplicável")</f>
        <v>0</v>
      </c>
      <c r="E246" s="89">
        <f>IF(AND(NOT(ISBLANK('Base de Dados'!IG246)),NOT(ISBLANK('Base de Dados'!IH246))),('Base de Dados'!IH246-'Base de Dados'!IG246),"Inaplicável")</f>
        <v>6</v>
      </c>
      <c r="F246" s="89">
        <f>IF(AND(NOT(ISBLANK('Base de Dados'!IH246)),NOT(ISBLANK('Base de Dados'!II246))),('Base de Dados'!II246-'Base de Dados'!IH246),"Inaplicável")</f>
        <v>10</v>
      </c>
      <c r="G246" s="89">
        <f>IF(AND(NOT(ISBLANK('Base de Dados'!II246)),NOT(ISBLANK('Base de Dados'!IJ246))),('Base de Dados'!IJ246-'Base de Dados'!II246),"Inaplicável")</f>
        <v>11</v>
      </c>
      <c r="H246" s="89">
        <f>IF(AND(NOT(ISBLANK('Base de Dados'!IJ246)),NOT(ISBLANK('Base de Dados'!IK246))),('Base de Dados'!IK246-'Base de Dados'!IJ246),"Inaplicável")</f>
        <v>286</v>
      </c>
    </row>
    <row r="247" spans="4:8" x14ac:dyDescent="0.25">
      <c r="D247" s="89">
        <f>IF(AND(NOT(ISBLANK('Base de Dados'!IF247)),NOT(ISBLANK('Base de Dados'!IG247))),('Base de Dados'!IG247-'Base de Dados'!IF247),"Inaplicável")</f>
        <v>0</v>
      </c>
      <c r="E247" s="89">
        <f>IF(AND(NOT(ISBLANK('Base de Dados'!IG247)),NOT(ISBLANK('Base de Dados'!IH247))),('Base de Dados'!IH247-'Base de Dados'!IG247),"Inaplicável")</f>
        <v>6</v>
      </c>
      <c r="F247" s="89">
        <f>IF(AND(NOT(ISBLANK('Base de Dados'!IH247)),NOT(ISBLANK('Base de Dados'!II247))),('Base de Dados'!II247-'Base de Dados'!IH247),"Inaplicável")</f>
        <v>8</v>
      </c>
      <c r="G247" s="89">
        <f>IF(AND(NOT(ISBLANK('Base de Dados'!II247)),NOT(ISBLANK('Base de Dados'!IJ247))),('Base de Dados'!IJ247-'Base de Dados'!II247),"Inaplicável")</f>
        <v>13</v>
      </c>
      <c r="H247" s="89">
        <f>IF(AND(NOT(ISBLANK('Base de Dados'!IJ247)),NOT(ISBLANK('Base de Dados'!IK247))),('Base de Dados'!IK247-'Base de Dados'!IJ247),"Inaplicável")</f>
        <v>237</v>
      </c>
    </row>
    <row r="248" spans="4:8" x14ac:dyDescent="0.25">
      <c r="D248" s="89">
        <f>IF(AND(NOT(ISBLANK('Base de Dados'!IF248)),NOT(ISBLANK('Base de Dados'!IG248))),('Base de Dados'!IG248-'Base de Dados'!IF248),"Inaplicável")</f>
        <v>0</v>
      </c>
      <c r="E248" s="89">
        <f>IF(AND(NOT(ISBLANK('Base de Dados'!IG248)),NOT(ISBLANK('Base de Dados'!IH248))),('Base de Dados'!IH248-'Base de Dados'!IG248),"Inaplicável")</f>
        <v>7</v>
      </c>
      <c r="F248" s="89">
        <f>IF(AND(NOT(ISBLANK('Base de Dados'!IH248)),NOT(ISBLANK('Base de Dados'!II248))),('Base de Dados'!II248-'Base de Dados'!IH248),"Inaplicável")</f>
        <v>7</v>
      </c>
      <c r="G248" s="89">
        <f>IF(AND(NOT(ISBLANK('Base de Dados'!II248)),NOT(ISBLANK('Base de Dados'!IJ248))),('Base de Dados'!IJ248-'Base de Dados'!II248),"Inaplicável")</f>
        <v>13</v>
      </c>
      <c r="H248" s="89">
        <f>IF(AND(NOT(ISBLANK('Base de Dados'!IJ248)),NOT(ISBLANK('Base de Dados'!IK248))),('Base de Dados'!IK248-'Base de Dados'!IJ248),"Inaplicável")</f>
        <v>198</v>
      </c>
    </row>
    <row r="249" spans="4:8" x14ac:dyDescent="0.25">
      <c r="D249" s="89">
        <f>IF(AND(NOT(ISBLANK('Base de Dados'!IF249)),NOT(ISBLANK('Base de Dados'!IG249))),('Base de Dados'!IG249-'Base de Dados'!IF249),"Inaplicável")</f>
        <v>0</v>
      </c>
      <c r="E249" s="89">
        <f>IF(AND(NOT(ISBLANK('Base de Dados'!IG249)),NOT(ISBLANK('Base de Dados'!IH249))),('Base de Dados'!IH249-'Base de Dados'!IG249),"Inaplicável")</f>
        <v>1</v>
      </c>
      <c r="F249" s="89">
        <f>IF(AND(NOT(ISBLANK('Base de Dados'!IH249)),NOT(ISBLANK('Base de Dados'!II249))),('Base de Dados'!II249-'Base de Dados'!IH249),"Inaplicável")</f>
        <v>9</v>
      </c>
      <c r="G249" s="89">
        <f>IF(AND(NOT(ISBLANK('Base de Dados'!II249)),NOT(ISBLANK('Base de Dados'!IJ249))),('Base de Dados'!IJ249-'Base de Dados'!II249),"Inaplicável")</f>
        <v>10</v>
      </c>
      <c r="H249" s="89">
        <f>IF(AND(NOT(ISBLANK('Base de Dados'!IJ249)),NOT(ISBLANK('Base de Dados'!IK249))),('Base de Dados'!IK249-'Base de Dados'!IJ249),"Inaplicável")</f>
        <v>287</v>
      </c>
    </row>
    <row r="250" spans="4:8" x14ac:dyDescent="0.25">
      <c r="D250" s="89">
        <f>IF(AND(NOT(ISBLANK('Base de Dados'!IF250)),NOT(ISBLANK('Base de Dados'!IG250))),('Base de Dados'!IG250-'Base de Dados'!IF250),"Inaplicável")</f>
        <v>0</v>
      </c>
      <c r="E250" s="89" t="str">
        <f>IF(AND(NOT(ISBLANK('Base de Dados'!IG250)),NOT(ISBLANK('Base de Dados'!IH250))),('Base de Dados'!IH250-'Base de Dados'!IG250),"Inaplicável")</f>
        <v>Inaplicável</v>
      </c>
      <c r="F250" s="89" t="str">
        <f>IF(AND(NOT(ISBLANK('Base de Dados'!IH250)),NOT(ISBLANK('Base de Dados'!II250))),('Base de Dados'!II250-'Base de Dados'!IH250),"Inaplicável")</f>
        <v>Inaplicável</v>
      </c>
      <c r="G250" s="89" t="str">
        <f>IF(AND(NOT(ISBLANK('Base de Dados'!II250)),NOT(ISBLANK('Base de Dados'!IJ250))),('Base de Dados'!IJ250-'Base de Dados'!II250),"Inaplicável")</f>
        <v>Inaplicável</v>
      </c>
      <c r="H250" s="89">
        <f>IF(AND(NOT(ISBLANK('Base de Dados'!IJ250)),NOT(ISBLANK('Base de Dados'!IK250))),('Base de Dados'!IK250-'Base de Dados'!IJ250),"Inaplicável")</f>
        <v>38</v>
      </c>
    </row>
    <row r="251" spans="4:8" x14ac:dyDescent="0.25">
      <c r="D251" s="89">
        <f>IF(AND(NOT(ISBLANK('Base de Dados'!IF251)),NOT(ISBLANK('Base de Dados'!IG251))),('Base de Dados'!IG251-'Base de Dados'!IF251),"Inaplicável")</f>
        <v>0</v>
      </c>
      <c r="E251" s="89">
        <f>IF(AND(NOT(ISBLANK('Base de Dados'!IG251)),NOT(ISBLANK('Base de Dados'!IH251))),('Base de Dados'!IH251-'Base de Dados'!IG251),"Inaplicável")</f>
        <v>0</v>
      </c>
      <c r="F251" s="89" t="str">
        <f>IF(AND(NOT(ISBLANK('Base de Dados'!IH251)),NOT(ISBLANK('Base de Dados'!II251))),('Base de Dados'!II251-'Base de Dados'!IH251),"Inaplicável")</f>
        <v>Inaplicável</v>
      </c>
      <c r="G251" s="89" t="str">
        <f>IF(AND(NOT(ISBLANK('Base de Dados'!II251)),NOT(ISBLANK('Base de Dados'!IJ251))),('Base de Dados'!IJ251-'Base de Dados'!II251),"Inaplicável")</f>
        <v>Inaplicável</v>
      </c>
      <c r="H251" s="89" t="str">
        <f>IF(AND(NOT(ISBLANK('Base de Dados'!IJ251)),NOT(ISBLANK('Base de Dados'!IK251))),('Base de Dados'!IK251-'Base de Dados'!IJ251),"Inaplicável")</f>
        <v>Inaplicável</v>
      </c>
    </row>
    <row r="252" spans="4:8" x14ac:dyDescent="0.25">
      <c r="D252" s="89">
        <f>IF(AND(NOT(ISBLANK('Base de Dados'!IF252)),NOT(ISBLANK('Base de Dados'!IG252))),('Base de Dados'!IG252-'Base de Dados'!IF252),"Inaplicável")</f>
        <v>0</v>
      </c>
      <c r="E252" s="89">
        <f>IF(AND(NOT(ISBLANK('Base de Dados'!IG252)),NOT(ISBLANK('Base de Dados'!IH252))),('Base de Dados'!IH252-'Base de Dados'!IG252),"Inaplicável")</f>
        <v>1</v>
      </c>
      <c r="F252" s="89">
        <f>IF(AND(NOT(ISBLANK('Base de Dados'!IH252)),NOT(ISBLANK('Base de Dados'!II252))),('Base de Dados'!II252-'Base de Dados'!IH252),"Inaplicável")</f>
        <v>6</v>
      </c>
      <c r="G252" s="89">
        <f>IF(AND(NOT(ISBLANK('Base de Dados'!II252)),NOT(ISBLANK('Base de Dados'!IJ252))),('Base de Dados'!IJ252-'Base de Dados'!II252),"Inaplicável")</f>
        <v>6</v>
      </c>
      <c r="H252" s="89">
        <f>IF(AND(NOT(ISBLANK('Base de Dados'!IJ252)),NOT(ISBLANK('Base de Dados'!IK252))),('Base de Dados'!IK252-'Base de Dados'!IJ252),"Inaplicável")</f>
        <v>191</v>
      </c>
    </row>
    <row r="253" spans="4:8" x14ac:dyDescent="0.25">
      <c r="D253" s="89">
        <f>IF(AND(NOT(ISBLANK('Base de Dados'!IF253)),NOT(ISBLANK('Base de Dados'!IG253))),('Base de Dados'!IG253-'Base de Dados'!IF253),"Inaplicável")</f>
        <v>0</v>
      </c>
      <c r="E253" s="89">
        <f>IF(AND(NOT(ISBLANK('Base de Dados'!IG253)),NOT(ISBLANK('Base de Dados'!IH253))),('Base de Dados'!IH253-'Base de Dados'!IG253),"Inaplicável")</f>
        <v>2</v>
      </c>
      <c r="F253" s="89">
        <f>IF(AND(NOT(ISBLANK('Base de Dados'!IH253)),NOT(ISBLANK('Base de Dados'!II253))),('Base de Dados'!II253-'Base de Dados'!IH253),"Inaplicável")</f>
        <v>18</v>
      </c>
      <c r="G253" s="89" t="str">
        <f>IF(AND(NOT(ISBLANK('Base de Dados'!II253)),NOT(ISBLANK('Base de Dados'!IJ253))),('Base de Dados'!IJ253-'Base de Dados'!II253),"Inaplicável")</f>
        <v>Inaplicável</v>
      </c>
      <c r="H253" s="89" t="str">
        <f>IF(AND(NOT(ISBLANK('Base de Dados'!IJ253)),NOT(ISBLANK('Base de Dados'!IK253))),('Base de Dados'!IK253-'Base de Dados'!IJ253),"Inaplicável")</f>
        <v>Inaplicável</v>
      </c>
    </row>
    <row r="254" spans="4:8" x14ac:dyDescent="0.25">
      <c r="D254" s="89">
        <f>IF(AND(NOT(ISBLANK('Base de Dados'!IF254)),NOT(ISBLANK('Base de Dados'!IG254))),('Base de Dados'!IG254-'Base de Dados'!IF254),"Inaplicável")</f>
        <v>0</v>
      </c>
      <c r="E254" s="89">
        <f>IF(AND(NOT(ISBLANK('Base de Dados'!IG254)),NOT(ISBLANK('Base de Dados'!IH254))),('Base de Dados'!IH254-'Base de Dados'!IG254),"Inaplicável")</f>
        <v>0</v>
      </c>
      <c r="F254" s="89">
        <f>IF(AND(NOT(ISBLANK('Base de Dados'!IH254)),NOT(ISBLANK('Base de Dados'!II254))),('Base de Dados'!II254-'Base de Dados'!IH254),"Inaplicável")</f>
        <v>23</v>
      </c>
      <c r="G254" s="89">
        <f>IF(AND(NOT(ISBLANK('Base de Dados'!II254)),NOT(ISBLANK('Base de Dados'!IJ254))),('Base de Dados'!IJ254-'Base de Dados'!II254),"Inaplicável")</f>
        <v>19</v>
      </c>
      <c r="H254" s="89">
        <f>IF(AND(NOT(ISBLANK('Base de Dados'!IJ254)),NOT(ISBLANK('Base de Dados'!IK254))),('Base de Dados'!IK254-'Base de Dados'!IJ254),"Inaplicável")</f>
        <v>3</v>
      </c>
    </row>
    <row r="255" spans="4:8" x14ac:dyDescent="0.25">
      <c r="D255" s="89">
        <f>IF(AND(NOT(ISBLANK('Base de Dados'!IF255)),NOT(ISBLANK('Base de Dados'!IG255))),('Base de Dados'!IG255-'Base de Dados'!IF255),"Inaplicável")</f>
        <v>0</v>
      </c>
      <c r="E255" s="89" t="str">
        <f>IF(AND(NOT(ISBLANK('Base de Dados'!IG255)),NOT(ISBLANK('Base de Dados'!IH255))),('Base de Dados'!IH255-'Base de Dados'!IG255),"Inaplicável")</f>
        <v>Inaplicável</v>
      </c>
      <c r="F255" s="89" t="str">
        <f>IF(AND(NOT(ISBLANK('Base de Dados'!IH255)),NOT(ISBLANK('Base de Dados'!II255))),('Base de Dados'!II255-'Base de Dados'!IH255),"Inaplicável")</f>
        <v>Inaplicável</v>
      </c>
      <c r="G255" s="89">
        <f>IF(AND(NOT(ISBLANK('Base de Dados'!II255)),NOT(ISBLANK('Base de Dados'!IJ255))),('Base de Dados'!IJ255-'Base de Dados'!II255),"Inaplicável")</f>
        <v>46</v>
      </c>
      <c r="H255" s="89">
        <f>IF(AND(NOT(ISBLANK('Base de Dados'!IJ255)),NOT(ISBLANK('Base de Dados'!IK255))),('Base de Dados'!IK255-'Base de Dados'!IJ255),"Inaplicável")</f>
        <v>3</v>
      </c>
    </row>
    <row r="256" spans="4:8" x14ac:dyDescent="0.25">
      <c r="D256" s="89">
        <f>IF(AND(NOT(ISBLANK('Base de Dados'!IF256)),NOT(ISBLANK('Base de Dados'!IG256))),('Base de Dados'!IG256-'Base de Dados'!IF256),"Inaplicável")</f>
        <v>0</v>
      </c>
      <c r="E256" s="89">
        <f>IF(AND(NOT(ISBLANK('Base de Dados'!IG256)),NOT(ISBLANK('Base de Dados'!IH256))),('Base de Dados'!IH256-'Base de Dados'!IG256),"Inaplicável")</f>
        <v>3</v>
      </c>
      <c r="F256" s="89">
        <f>IF(AND(NOT(ISBLANK('Base de Dados'!IH256)),NOT(ISBLANK('Base de Dados'!II256))),('Base de Dados'!II256-'Base de Dados'!IH256),"Inaplicável")</f>
        <v>8</v>
      </c>
      <c r="G256" s="89">
        <f>IF(AND(NOT(ISBLANK('Base de Dados'!II256)),NOT(ISBLANK('Base de Dados'!IJ256))),('Base de Dados'!IJ256-'Base de Dados'!II256),"Inaplicável")</f>
        <v>11</v>
      </c>
      <c r="H256" s="89">
        <f>IF(AND(NOT(ISBLANK('Base de Dados'!IJ256)),NOT(ISBLANK('Base de Dados'!IK256))),('Base de Dados'!IK256-'Base de Dados'!IJ256),"Inaplicável")</f>
        <v>3</v>
      </c>
    </row>
    <row r="257" spans="4:8" x14ac:dyDescent="0.25">
      <c r="D257" s="89">
        <f>IF(AND(NOT(ISBLANK('Base de Dados'!IF257)),NOT(ISBLANK('Base de Dados'!IG257))),('Base de Dados'!IG257-'Base de Dados'!IF257),"Inaplicável")</f>
        <v>0</v>
      </c>
      <c r="E257" s="89" t="str">
        <f>IF(AND(NOT(ISBLANK('Base de Dados'!IG257)),NOT(ISBLANK('Base de Dados'!IH257))),('Base de Dados'!IH257-'Base de Dados'!IG257),"Inaplicável")</f>
        <v>Inaplicável</v>
      </c>
      <c r="F257" s="89" t="str">
        <f>IF(AND(NOT(ISBLANK('Base de Dados'!IH257)),NOT(ISBLANK('Base de Dados'!II257))),('Base de Dados'!II257-'Base de Dados'!IH257),"Inaplicável")</f>
        <v>Inaplicável</v>
      </c>
      <c r="G257" s="89">
        <f>IF(AND(NOT(ISBLANK('Base de Dados'!II257)),NOT(ISBLANK('Base de Dados'!IJ257))),('Base de Dados'!IJ257-'Base de Dados'!II257),"Inaplicável")</f>
        <v>8</v>
      </c>
      <c r="H257" s="89">
        <f>IF(AND(NOT(ISBLANK('Base de Dados'!IJ257)),NOT(ISBLANK('Base de Dados'!IK257))),('Base de Dados'!IK257-'Base de Dados'!IJ257),"Inaplicável")</f>
        <v>3</v>
      </c>
    </row>
    <row r="258" spans="4:8" x14ac:dyDescent="0.25">
      <c r="D258" s="89">
        <f>IF(AND(NOT(ISBLANK('Base de Dados'!IF258)),NOT(ISBLANK('Base de Dados'!IG258))),('Base de Dados'!IG258-'Base de Dados'!IF258),"Inaplicável")</f>
        <v>1</v>
      </c>
      <c r="E258" s="89">
        <f>IF(AND(NOT(ISBLANK('Base de Dados'!IG258)),NOT(ISBLANK('Base de Dados'!IH258))),('Base de Dados'!IH258-'Base de Dados'!IG258),"Inaplicável")</f>
        <v>0</v>
      </c>
      <c r="F258" s="89">
        <f>IF(AND(NOT(ISBLANK('Base de Dados'!IH258)),NOT(ISBLANK('Base de Dados'!II258))),('Base de Dados'!II258-'Base de Dados'!IH258),"Inaplicável")</f>
        <v>6</v>
      </c>
      <c r="G258" s="89">
        <f>IF(AND(NOT(ISBLANK('Base de Dados'!II258)),NOT(ISBLANK('Base de Dados'!IJ258))),('Base de Dados'!IJ258-'Base de Dados'!II258),"Inaplicável")</f>
        <v>7</v>
      </c>
      <c r="H258" s="89">
        <f>IF(AND(NOT(ISBLANK('Base de Dados'!IJ258)),NOT(ISBLANK('Base de Dados'!IK258))),('Base de Dados'!IK258-'Base de Dados'!IJ258),"Inaplicável")</f>
        <v>336</v>
      </c>
    </row>
    <row r="259" spans="4:8" x14ac:dyDescent="0.25">
      <c r="D259" s="89">
        <f>IF(AND(NOT(ISBLANK('Base de Dados'!IF259)),NOT(ISBLANK('Base de Dados'!IG259))),('Base de Dados'!IG259-'Base de Dados'!IF259),"Inaplicável")</f>
        <v>0</v>
      </c>
      <c r="E259" s="89" t="str">
        <f>IF(AND(NOT(ISBLANK('Base de Dados'!IG259)),NOT(ISBLANK('Base de Dados'!IH259))),('Base de Dados'!IH259-'Base de Dados'!IG259),"Inaplicável")</f>
        <v>Inaplicável</v>
      </c>
      <c r="F259" s="89" t="str">
        <f>IF(AND(NOT(ISBLANK('Base de Dados'!IH259)),NOT(ISBLANK('Base de Dados'!II259))),('Base de Dados'!II259-'Base de Dados'!IH259),"Inaplicável")</f>
        <v>Inaplicável</v>
      </c>
      <c r="G259" s="89">
        <f>IF(AND(NOT(ISBLANK('Base de Dados'!II259)),NOT(ISBLANK('Base de Dados'!IJ259))),('Base de Dados'!IJ259-'Base de Dados'!II259),"Inaplicável")</f>
        <v>25</v>
      </c>
      <c r="H259" s="89">
        <f>IF(AND(NOT(ISBLANK('Base de Dados'!IJ259)),NOT(ISBLANK('Base de Dados'!IK259))),('Base de Dados'!IK259-'Base de Dados'!IJ259),"Inaplicável")</f>
        <v>303</v>
      </c>
    </row>
    <row r="260" spans="4:8" x14ac:dyDescent="0.25">
      <c r="D260" s="89">
        <f>IF(AND(NOT(ISBLANK('Base de Dados'!IF260)),NOT(ISBLANK('Base de Dados'!IG260))),('Base de Dados'!IG260-'Base de Dados'!IF260),"Inaplicável")</f>
        <v>0</v>
      </c>
      <c r="E260" s="89" t="str">
        <f>IF(AND(NOT(ISBLANK('Base de Dados'!IG260)),NOT(ISBLANK('Base de Dados'!IH260))),('Base de Dados'!IH260-'Base de Dados'!IG260),"Inaplicável")</f>
        <v>Inaplicável</v>
      </c>
      <c r="F260" s="89" t="str">
        <f>IF(AND(NOT(ISBLANK('Base de Dados'!IH260)),NOT(ISBLANK('Base de Dados'!II260))),('Base de Dados'!II260-'Base de Dados'!IH260),"Inaplicável")</f>
        <v>Inaplicável</v>
      </c>
      <c r="G260" s="89">
        <f>IF(AND(NOT(ISBLANK('Base de Dados'!II260)),NOT(ISBLANK('Base de Dados'!IJ260))),('Base de Dados'!IJ260-'Base de Dados'!II260),"Inaplicável")</f>
        <v>12</v>
      </c>
      <c r="H260" s="89">
        <f>IF(AND(NOT(ISBLANK('Base de Dados'!IJ260)),NOT(ISBLANK('Base de Dados'!IK260))),('Base de Dados'!IK260-'Base de Dados'!IJ260),"Inaplicável")</f>
        <v>235</v>
      </c>
    </row>
    <row r="261" spans="4:8" x14ac:dyDescent="0.25">
      <c r="D261" s="89">
        <f>IF(AND(NOT(ISBLANK('Base de Dados'!IF261)),NOT(ISBLANK('Base de Dados'!IG261))),('Base de Dados'!IG261-'Base de Dados'!IF261),"Inaplicável")</f>
        <v>0</v>
      </c>
      <c r="E261" s="89" t="str">
        <f>IF(AND(NOT(ISBLANK('Base de Dados'!IG261)),NOT(ISBLANK('Base de Dados'!IH261))),('Base de Dados'!IH261-'Base de Dados'!IG261),"Inaplicável")</f>
        <v>Inaplicável</v>
      </c>
      <c r="F261" s="89" t="str">
        <f>IF(AND(NOT(ISBLANK('Base de Dados'!IH261)),NOT(ISBLANK('Base de Dados'!II261))),('Base de Dados'!II261-'Base de Dados'!IH261),"Inaplicável")</f>
        <v>Inaplicável</v>
      </c>
      <c r="G261" s="89">
        <f>IF(AND(NOT(ISBLANK('Base de Dados'!II261)),NOT(ISBLANK('Base de Dados'!IJ261))),('Base de Dados'!IJ261-'Base de Dados'!II261),"Inaplicável")</f>
        <v>39</v>
      </c>
      <c r="H261" s="89" t="str">
        <f>IF(AND(NOT(ISBLANK('Base de Dados'!IJ261)),NOT(ISBLANK('Base de Dados'!IK261))),('Base de Dados'!IK261-'Base de Dados'!IJ261),"Inaplicável")</f>
        <v>Inaplicável</v>
      </c>
    </row>
    <row r="262" spans="4:8" x14ac:dyDescent="0.25">
      <c r="D262" s="89">
        <f>IF(AND(NOT(ISBLANK('Base de Dados'!IF262)),NOT(ISBLANK('Base de Dados'!IG262))),('Base de Dados'!IG262-'Base de Dados'!IF262),"Inaplicável")</f>
        <v>0</v>
      </c>
      <c r="E262" s="89">
        <f>IF(AND(NOT(ISBLANK('Base de Dados'!IG262)),NOT(ISBLANK('Base de Dados'!IH262))),('Base de Dados'!IH262-'Base de Dados'!IG262),"Inaplicável")</f>
        <v>7</v>
      </c>
      <c r="F262" s="89">
        <f>IF(AND(NOT(ISBLANK('Base de Dados'!IH262)),NOT(ISBLANK('Base de Dados'!II262))),('Base de Dados'!II262-'Base de Dados'!IH262),"Inaplicável")</f>
        <v>8</v>
      </c>
      <c r="G262" s="89">
        <f>IF(AND(NOT(ISBLANK('Base de Dados'!II262)),NOT(ISBLANK('Base de Dados'!IJ262))),('Base de Dados'!IJ262-'Base de Dados'!II262),"Inaplicável")</f>
        <v>19</v>
      </c>
      <c r="H262" s="89" t="str">
        <f>IF(AND(NOT(ISBLANK('Base de Dados'!IJ262)),NOT(ISBLANK('Base de Dados'!IK262))),('Base de Dados'!IK262-'Base de Dados'!IJ262),"Inaplicável")</f>
        <v>Inaplicável</v>
      </c>
    </row>
    <row r="263" spans="4:8" x14ac:dyDescent="0.25">
      <c r="D263" s="89">
        <f>IF(AND(NOT(ISBLANK('Base de Dados'!IF263)),NOT(ISBLANK('Base de Dados'!IG263))),('Base de Dados'!IG263-'Base de Dados'!IF263),"Inaplicável")</f>
        <v>0</v>
      </c>
      <c r="E263" s="89">
        <f>IF(AND(NOT(ISBLANK('Base de Dados'!IG263)),NOT(ISBLANK('Base de Dados'!IH263))),('Base de Dados'!IH263-'Base de Dados'!IG263),"Inaplicável")</f>
        <v>1</v>
      </c>
      <c r="F263" s="89">
        <f>IF(AND(NOT(ISBLANK('Base de Dados'!IH263)),NOT(ISBLANK('Base de Dados'!II263))),('Base de Dados'!II263-'Base de Dados'!IH263),"Inaplicável")</f>
        <v>10</v>
      </c>
      <c r="G263" s="89">
        <f>IF(AND(NOT(ISBLANK('Base de Dados'!II263)),NOT(ISBLANK('Base de Dados'!IJ263))),('Base de Dados'!IJ263-'Base de Dados'!II263),"Inaplicável")</f>
        <v>17</v>
      </c>
      <c r="H263" s="89">
        <f>IF(AND(NOT(ISBLANK('Base de Dados'!IJ263)),NOT(ISBLANK('Base de Dados'!IK263))),('Base de Dados'!IK263-'Base de Dados'!IJ263),"Inaplicável")</f>
        <v>367</v>
      </c>
    </row>
    <row r="264" spans="4:8" x14ac:dyDescent="0.25">
      <c r="D264" s="89">
        <f>IF(AND(NOT(ISBLANK('Base de Dados'!IF264)),NOT(ISBLANK('Base de Dados'!IG264))),('Base de Dados'!IG264-'Base de Dados'!IF264),"Inaplicável")</f>
        <v>1</v>
      </c>
      <c r="E264" s="89" t="str">
        <f>IF(AND(NOT(ISBLANK('Base de Dados'!IG264)),NOT(ISBLANK('Base de Dados'!IH264))),('Base de Dados'!IH264-'Base de Dados'!IG264),"Inaplicável")</f>
        <v>Inaplicável</v>
      </c>
      <c r="F264" s="89" t="str">
        <f>IF(AND(NOT(ISBLANK('Base de Dados'!IH264)),NOT(ISBLANK('Base de Dados'!II264))),('Base de Dados'!II264-'Base de Dados'!IH264),"Inaplicável")</f>
        <v>Inaplicável</v>
      </c>
      <c r="G264" s="89">
        <f>IF(AND(NOT(ISBLANK('Base de Dados'!II264)),NOT(ISBLANK('Base de Dados'!IJ264))),('Base de Dados'!IJ264-'Base de Dados'!II264),"Inaplicável")</f>
        <v>21</v>
      </c>
      <c r="H264" s="89">
        <f>IF(AND(NOT(ISBLANK('Base de Dados'!IJ264)),NOT(ISBLANK('Base de Dados'!IK264))),('Base de Dados'!IK264-'Base de Dados'!IJ264),"Inaplicável")</f>
        <v>17</v>
      </c>
    </row>
    <row r="265" spans="4:8" x14ac:dyDescent="0.25">
      <c r="D265" s="89">
        <f>IF(AND(NOT(ISBLANK('Base de Dados'!IF265)),NOT(ISBLANK('Base de Dados'!IG265))),('Base de Dados'!IG265-'Base de Dados'!IF265),"Inaplicável")</f>
        <v>0</v>
      </c>
      <c r="E265" s="89">
        <f>IF(AND(NOT(ISBLANK('Base de Dados'!IG265)),NOT(ISBLANK('Base de Dados'!IH265))),('Base de Dados'!IH265-'Base de Dados'!IG265),"Inaplicável")</f>
        <v>1</v>
      </c>
      <c r="F265" s="89">
        <f>IF(AND(NOT(ISBLANK('Base de Dados'!IH265)),NOT(ISBLANK('Base de Dados'!II265))),('Base de Dados'!II265-'Base de Dados'!IH265),"Inaplicável")</f>
        <v>5</v>
      </c>
      <c r="G265" s="89">
        <f>IF(AND(NOT(ISBLANK('Base de Dados'!II265)),NOT(ISBLANK('Base de Dados'!IJ265))),('Base de Dados'!IJ265-'Base de Dados'!II265),"Inaplicável")</f>
        <v>16</v>
      </c>
      <c r="H265" s="89">
        <f>IF(AND(NOT(ISBLANK('Base de Dados'!IJ265)),NOT(ISBLANK('Base de Dados'!IK265))),('Base de Dados'!IK265-'Base de Dados'!IJ265),"Inaplicável")</f>
        <v>3</v>
      </c>
    </row>
    <row r="266" spans="4:8" x14ac:dyDescent="0.25">
      <c r="D266" s="89">
        <f>IF(AND(NOT(ISBLANK('Base de Dados'!IF266)),NOT(ISBLANK('Base de Dados'!IG266))),('Base de Dados'!IG266-'Base de Dados'!IF266),"Inaplicável")</f>
        <v>0</v>
      </c>
      <c r="E266" s="89">
        <f>IF(AND(NOT(ISBLANK('Base de Dados'!IG266)),NOT(ISBLANK('Base de Dados'!IH266))),('Base de Dados'!IH266-'Base de Dados'!IG266),"Inaplicável")</f>
        <v>1</v>
      </c>
      <c r="F266" s="89">
        <f>IF(AND(NOT(ISBLANK('Base de Dados'!IH266)),NOT(ISBLANK('Base de Dados'!II266))),('Base de Dados'!II266-'Base de Dados'!IH266),"Inaplicável")</f>
        <v>14</v>
      </c>
      <c r="G266" s="89">
        <f>IF(AND(NOT(ISBLANK('Base de Dados'!II266)),NOT(ISBLANK('Base de Dados'!IJ266))),('Base de Dados'!IJ266-'Base de Dados'!II266),"Inaplicável")</f>
        <v>20</v>
      </c>
      <c r="H266" s="89">
        <f>IF(AND(NOT(ISBLANK('Base de Dados'!IJ266)),NOT(ISBLANK('Base de Dados'!IK266))),('Base de Dados'!IK266-'Base de Dados'!IJ266),"Inaplicável")</f>
        <v>28</v>
      </c>
    </row>
    <row r="267" spans="4:8" x14ac:dyDescent="0.25">
      <c r="D267" s="89">
        <f>IF(AND(NOT(ISBLANK('Base de Dados'!IF267)),NOT(ISBLANK('Base de Dados'!IG267))),('Base de Dados'!IG267-'Base de Dados'!IF267),"Inaplicável")</f>
        <v>1</v>
      </c>
      <c r="E267" s="89" t="str">
        <f>IF(AND(NOT(ISBLANK('Base de Dados'!IG267)),NOT(ISBLANK('Base de Dados'!IH267))),('Base de Dados'!IH267-'Base de Dados'!IG267),"Inaplicável")</f>
        <v>Inaplicável</v>
      </c>
      <c r="F267" s="89" t="str">
        <f>IF(AND(NOT(ISBLANK('Base de Dados'!IH267)),NOT(ISBLANK('Base de Dados'!II267))),('Base de Dados'!II267-'Base de Dados'!IH267),"Inaplicável")</f>
        <v>Inaplicável</v>
      </c>
      <c r="G267" s="89">
        <f>IF(AND(NOT(ISBLANK('Base de Dados'!II267)),NOT(ISBLANK('Base de Dados'!IJ267))),('Base de Dados'!IJ267-'Base de Dados'!II267),"Inaplicável")</f>
        <v>25</v>
      </c>
      <c r="H267" s="89">
        <f>IF(AND(NOT(ISBLANK('Base de Dados'!IJ267)),NOT(ISBLANK('Base de Dados'!IK267))),('Base de Dados'!IK267-'Base de Dados'!IJ267),"Inaplicável")</f>
        <v>364</v>
      </c>
    </row>
    <row r="268" spans="4:8" x14ac:dyDescent="0.25">
      <c r="D268" s="89">
        <f>IF(AND(NOT(ISBLANK('Base de Dados'!IF268)),NOT(ISBLANK('Base de Dados'!IG268))),('Base de Dados'!IG268-'Base de Dados'!IF268),"Inaplicável")</f>
        <v>0</v>
      </c>
      <c r="E268" s="89" t="str">
        <f>IF(AND(NOT(ISBLANK('Base de Dados'!IG268)),NOT(ISBLANK('Base de Dados'!IH268))),('Base de Dados'!IH268-'Base de Dados'!IG268),"Inaplicável")</f>
        <v>Inaplicável</v>
      </c>
      <c r="F268" s="89" t="str">
        <f>IF(AND(NOT(ISBLANK('Base de Dados'!IH268)),NOT(ISBLANK('Base de Dados'!II268))),('Base de Dados'!II268-'Base de Dados'!IH268),"Inaplicável")</f>
        <v>Inaplicável</v>
      </c>
      <c r="G268" s="89">
        <f>IF(AND(NOT(ISBLANK('Base de Dados'!II268)),NOT(ISBLANK('Base de Dados'!IJ268))),('Base de Dados'!IJ268-'Base de Dados'!II268),"Inaplicável")</f>
        <v>20</v>
      </c>
      <c r="H268" s="89">
        <f>IF(AND(NOT(ISBLANK('Base de Dados'!IJ268)),NOT(ISBLANK('Base de Dados'!IK268))),('Base de Dados'!IK268-'Base de Dados'!IJ268),"Inaplicável")</f>
        <v>8</v>
      </c>
    </row>
    <row r="269" spans="4:8" x14ac:dyDescent="0.25">
      <c r="D269" s="89">
        <f>IF(AND(NOT(ISBLANK('Base de Dados'!IF269)),NOT(ISBLANK('Base de Dados'!IG269))),('Base de Dados'!IG269-'Base de Dados'!IF269),"Inaplicável")</f>
        <v>0</v>
      </c>
      <c r="E269" s="89">
        <f>IF(AND(NOT(ISBLANK('Base de Dados'!IG269)),NOT(ISBLANK('Base de Dados'!IH269))),('Base de Dados'!IH269-'Base de Dados'!IG269),"Inaplicável")</f>
        <v>1</v>
      </c>
      <c r="F269" s="89" t="str">
        <f>IF(AND(NOT(ISBLANK('Base de Dados'!IH269)),NOT(ISBLANK('Base de Dados'!II269))),('Base de Dados'!II269-'Base de Dados'!IH269),"Inaplicável")</f>
        <v>Inaplicável</v>
      </c>
      <c r="G269" s="89" t="str">
        <f>IF(AND(NOT(ISBLANK('Base de Dados'!II269)),NOT(ISBLANK('Base de Dados'!IJ269))),('Base de Dados'!IJ269-'Base de Dados'!II269),"Inaplicável")</f>
        <v>Inaplicável</v>
      </c>
      <c r="H269" s="89">
        <f>IF(AND(NOT(ISBLANK('Base de Dados'!IJ269)),NOT(ISBLANK('Base de Dados'!IK269))),('Base de Dados'!IK269-'Base de Dados'!IJ269),"Inaplicável")</f>
        <v>13</v>
      </c>
    </row>
    <row r="270" spans="4:8" x14ac:dyDescent="0.25">
      <c r="D270" s="89">
        <f>IF(AND(NOT(ISBLANK('Base de Dados'!IF270)),NOT(ISBLANK('Base de Dados'!IG270))),('Base de Dados'!IG270-'Base de Dados'!IF270),"Inaplicável")</f>
        <v>0</v>
      </c>
      <c r="E270" s="89">
        <f>IF(AND(NOT(ISBLANK('Base de Dados'!IG270)),NOT(ISBLANK('Base de Dados'!IH270))),('Base de Dados'!IH270-'Base de Dados'!IG270),"Inaplicável")</f>
        <v>1</v>
      </c>
      <c r="F270" s="89">
        <f>IF(AND(NOT(ISBLANK('Base de Dados'!IH270)),NOT(ISBLANK('Base de Dados'!II270))),('Base de Dados'!II270-'Base de Dados'!IH270),"Inaplicável")</f>
        <v>5</v>
      </c>
      <c r="G270" s="89">
        <f>IF(AND(NOT(ISBLANK('Base de Dados'!II270)),NOT(ISBLANK('Base de Dados'!IJ270))),('Base de Dados'!IJ270-'Base de Dados'!II270),"Inaplicável")</f>
        <v>11</v>
      </c>
      <c r="H270" s="89">
        <f>IF(AND(NOT(ISBLANK('Base de Dados'!IJ270)),NOT(ISBLANK('Base de Dados'!IK270))),('Base de Dados'!IK270-'Base de Dados'!IJ270),"Inaplicável")</f>
        <v>6</v>
      </c>
    </row>
    <row r="271" spans="4:8" x14ac:dyDescent="0.25">
      <c r="D271" s="89">
        <f>IF(AND(NOT(ISBLANK('Base de Dados'!IF271)),NOT(ISBLANK('Base de Dados'!IG271))),('Base de Dados'!IG271-'Base de Dados'!IF271),"Inaplicável")</f>
        <v>0</v>
      </c>
      <c r="E271" s="89">
        <f>IF(AND(NOT(ISBLANK('Base de Dados'!IG271)),NOT(ISBLANK('Base de Dados'!IH271))),('Base de Dados'!IH271-'Base de Dados'!IG271),"Inaplicável")</f>
        <v>1</v>
      </c>
      <c r="F271" s="89">
        <f>IF(AND(NOT(ISBLANK('Base de Dados'!IH271)),NOT(ISBLANK('Base de Dados'!II271))),('Base de Dados'!II271-'Base de Dados'!IH271),"Inaplicável")</f>
        <v>5</v>
      </c>
      <c r="G271" s="89">
        <f>IF(AND(NOT(ISBLANK('Base de Dados'!II271)),NOT(ISBLANK('Base de Dados'!IJ271))),('Base de Dados'!IJ271-'Base de Dados'!II271),"Inaplicável")</f>
        <v>11</v>
      </c>
      <c r="H271" s="89">
        <f>IF(AND(NOT(ISBLANK('Base de Dados'!IJ271)),NOT(ISBLANK('Base de Dados'!IK271))),('Base de Dados'!IK271-'Base de Dados'!IJ271),"Inaplicável")</f>
        <v>14</v>
      </c>
    </row>
    <row r="272" spans="4:8" x14ac:dyDescent="0.25">
      <c r="D272" s="89">
        <f>IF(AND(NOT(ISBLANK('Base de Dados'!IF272)),NOT(ISBLANK('Base de Dados'!IG272))),('Base de Dados'!IG272-'Base de Dados'!IF272),"Inaplicável")</f>
        <v>0</v>
      </c>
      <c r="E272" s="89">
        <f>IF(AND(NOT(ISBLANK('Base de Dados'!IG272)),NOT(ISBLANK('Base de Dados'!IH272))),('Base de Dados'!IH272-'Base de Dados'!IG272),"Inaplicável")</f>
        <v>0</v>
      </c>
      <c r="F272" s="89">
        <f>IF(AND(NOT(ISBLANK('Base de Dados'!IH272)),NOT(ISBLANK('Base de Dados'!II272))),('Base de Dados'!II272-'Base de Dados'!IH272),"Inaplicável")</f>
        <v>11</v>
      </c>
      <c r="G272" s="89">
        <f>IF(AND(NOT(ISBLANK('Base de Dados'!II272)),NOT(ISBLANK('Base de Dados'!IJ272))),('Base de Dados'!IJ272-'Base de Dados'!II272),"Inaplicável")</f>
        <v>27</v>
      </c>
      <c r="H272" s="89">
        <f>IF(AND(NOT(ISBLANK('Base de Dados'!IJ272)),NOT(ISBLANK('Base de Dados'!IK272))),('Base de Dados'!IK272-'Base de Dados'!IJ272),"Inaplicável")</f>
        <v>429</v>
      </c>
    </row>
    <row r="273" spans="4:8" x14ac:dyDescent="0.25">
      <c r="D273" s="89">
        <f>IF(AND(NOT(ISBLANK('Base de Dados'!IF273)),NOT(ISBLANK('Base de Dados'!IG273))),('Base de Dados'!IG273-'Base de Dados'!IF273),"Inaplicável")</f>
        <v>0</v>
      </c>
      <c r="E273" s="89">
        <f>IF(AND(NOT(ISBLANK('Base de Dados'!IG273)),NOT(ISBLANK('Base de Dados'!IH273))),('Base de Dados'!IH273-'Base de Dados'!IG273),"Inaplicável")</f>
        <v>0</v>
      </c>
      <c r="F273" s="89">
        <f>IF(AND(NOT(ISBLANK('Base de Dados'!IH273)),NOT(ISBLANK('Base de Dados'!II273))),('Base de Dados'!II273-'Base de Dados'!IH273),"Inaplicável")</f>
        <v>5</v>
      </c>
      <c r="G273" s="89">
        <f>IF(AND(NOT(ISBLANK('Base de Dados'!II273)),NOT(ISBLANK('Base de Dados'!IJ273))),('Base de Dados'!IJ273-'Base de Dados'!II273),"Inaplicável")</f>
        <v>7</v>
      </c>
      <c r="H273" s="89">
        <f>IF(AND(NOT(ISBLANK('Base de Dados'!IJ273)),NOT(ISBLANK('Base de Dados'!IK273))),('Base de Dados'!IK273-'Base de Dados'!IJ273),"Inaplicável")</f>
        <v>255</v>
      </c>
    </row>
    <row r="274" spans="4:8" x14ac:dyDescent="0.25">
      <c r="D274" s="89">
        <f>IF(AND(NOT(ISBLANK('Base de Dados'!IF274)),NOT(ISBLANK('Base de Dados'!IG274))),('Base de Dados'!IG274-'Base de Dados'!IF274),"Inaplicável")</f>
        <v>0</v>
      </c>
      <c r="E274" s="89">
        <f>IF(AND(NOT(ISBLANK('Base de Dados'!IG274)),NOT(ISBLANK('Base de Dados'!IH274))),('Base de Dados'!IH274-'Base de Dados'!IG274),"Inaplicável")</f>
        <v>2</v>
      </c>
      <c r="F274" s="89">
        <f>IF(AND(NOT(ISBLANK('Base de Dados'!IH274)),NOT(ISBLANK('Base de Dados'!II274))),('Base de Dados'!II274-'Base de Dados'!IH274),"Inaplicável")</f>
        <v>32</v>
      </c>
      <c r="G274" s="89">
        <f>IF(AND(NOT(ISBLANK('Base de Dados'!II274)),NOT(ISBLANK('Base de Dados'!IJ274))),('Base de Dados'!IJ274-'Base de Dados'!II274),"Inaplicável")</f>
        <v>23</v>
      </c>
      <c r="H274" s="89" t="str">
        <f>IF(AND(NOT(ISBLANK('Base de Dados'!IJ274)),NOT(ISBLANK('Base de Dados'!IK274))),('Base de Dados'!IK274-'Base de Dados'!IJ274),"Inaplicável")</f>
        <v>Inaplicável</v>
      </c>
    </row>
    <row r="275" spans="4:8" x14ac:dyDescent="0.25">
      <c r="D275" s="89">
        <f>IF(AND(NOT(ISBLANK('Base de Dados'!IF275)),NOT(ISBLANK('Base de Dados'!IG275))),('Base de Dados'!IG275-'Base de Dados'!IF275),"Inaplicável")</f>
        <v>0</v>
      </c>
      <c r="E275" s="89">
        <f>IF(AND(NOT(ISBLANK('Base de Dados'!IG275)),NOT(ISBLANK('Base de Dados'!IH275))),('Base de Dados'!IH275-'Base de Dados'!IG275),"Inaplicável")</f>
        <v>0</v>
      </c>
      <c r="F275" s="89">
        <f>IF(AND(NOT(ISBLANK('Base de Dados'!IH275)),NOT(ISBLANK('Base de Dados'!II275))),('Base de Dados'!II275-'Base de Dados'!IH275),"Inaplicável")</f>
        <v>13</v>
      </c>
      <c r="G275" s="89">
        <f>IF(AND(NOT(ISBLANK('Base de Dados'!II275)),NOT(ISBLANK('Base de Dados'!IJ275))),('Base de Dados'!IJ275-'Base de Dados'!II275),"Inaplicável")</f>
        <v>29</v>
      </c>
      <c r="H275" s="89">
        <f>IF(AND(NOT(ISBLANK('Base de Dados'!IJ275)),NOT(ISBLANK('Base de Dados'!IK275))),('Base de Dados'!IK275-'Base de Dados'!IJ275),"Inaplicável")</f>
        <v>565</v>
      </c>
    </row>
    <row r="276" spans="4:8" x14ac:dyDescent="0.25">
      <c r="D276" s="89">
        <f>IF(AND(NOT(ISBLANK('Base de Dados'!IF276)),NOT(ISBLANK('Base de Dados'!IG276))),('Base de Dados'!IG276-'Base de Dados'!IF276),"Inaplicável")</f>
        <v>0</v>
      </c>
      <c r="E276" s="89">
        <f>IF(AND(NOT(ISBLANK('Base de Dados'!IG276)),NOT(ISBLANK('Base de Dados'!IH276))),('Base de Dados'!IH276-'Base de Dados'!IG276),"Inaplicável")</f>
        <v>29</v>
      </c>
      <c r="F276" s="89">
        <f>IF(AND(NOT(ISBLANK('Base de Dados'!IH276)),NOT(ISBLANK('Base de Dados'!II276))),('Base de Dados'!II276-'Base de Dados'!IH276),"Inaplicável")</f>
        <v>7</v>
      </c>
      <c r="G276" s="89">
        <f>IF(AND(NOT(ISBLANK('Base de Dados'!II276)),NOT(ISBLANK('Base de Dados'!IJ276))),('Base de Dados'!IJ276-'Base de Dados'!II276),"Inaplicável")</f>
        <v>35</v>
      </c>
      <c r="H276" s="89" t="str">
        <f>IF(AND(NOT(ISBLANK('Base de Dados'!IJ276)),NOT(ISBLANK('Base de Dados'!IK276))),('Base de Dados'!IK276-'Base de Dados'!IJ276),"Inaplicável")</f>
        <v>Inaplicável</v>
      </c>
    </row>
    <row r="277" spans="4:8" x14ac:dyDescent="0.25">
      <c r="D277" s="89">
        <f>IF(AND(NOT(ISBLANK('Base de Dados'!IF277)),NOT(ISBLANK('Base de Dados'!IG277))),('Base de Dados'!IG277-'Base de Dados'!IF277),"Inaplicável")</f>
        <v>0</v>
      </c>
      <c r="E277" s="89" t="str">
        <f>IF(AND(NOT(ISBLANK('Base de Dados'!IG277)),NOT(ISBLANK('Base de Dados'!IH277))),('Base de Dados'!IH277-'Base de Dados'!IG277),"Inaplicável")</f>
        <v>Inaplicável</v>
      </c>
      <c r="F277" s="89" t="str">
        <f>IF(AND(NOT(ISBLANK('Base de Dados'!IH277)),NOT(ISBLANK('Base de Dados'!II277))),('Base de Dados'!II277-'Base de Dados'!IH277),"Inaplicável")</f>
        <v>Inaplicável</v>
      </c>
      <c r="G277" s="89">
        <f>IF(AND(NOT(ISBLANK('Base de Dados'!II277)),NOT(ISBLANK('Base de Dados'!IJ277))),('Base de Dados'!IJ277-'Base de Dados'!II277),"Inaplicável")</f>
        <v>8</v>
      </c>
      <c r="H277" s="89">
        <f>IF(AND(NOT(ISBLANK('Base de Dados'!IJ277)),NOT(ISBLANK('Base de Dados'!IK277))),('Base de Dados'!IK277-'Base de Dados'!IJ277),"Inaplicável")</f>
        <v>219</v>
      </c>
    </row>
    <row r="278" spans="4:8" x14ac:dyDescent="0.25">
      <c r="D278" s="89">
        <f>IF(AND(NOT(ISBLANK('Base de Dados'!IF278)),NOT(ISBLANK('Base de Dados'!IG278))),('Base de Dados'!IG278-'Base de Dados'!IF278),"Inaplicável")</f>
        <v>0</v>
      </c>
      <c r="E278" s="89" t="str">
        <f>IF(AND(NOT(ISBLANK('Base de Dados'!IG278)),NOT(ISBLANK('Base de Dados'!IH278))),('Base de Dados'!IH278-'Base de Dados'!IG278),"Inaplicável")</f>
        <v>Inaplicável</v>
      </c>
      <c r="F278" s="89" t="str">
        <f>IF(AND(NOT(ISBLANK('Base de Dados'!IH278)),NOT(ISBLANK('Base de Dados'!II278))),('Base de Dados'!II278-'Base de Dados'!IH278),"Inaplicável")</f>
        <v>Inaplicável</v>
      </c>
      <c r="G278" s="89">
        <f>IF(AND(NOT(ISBLANK('Base de Dados'!II278)),NOT(ISBLANK('Base de Dados'!IJ278))),('Base de Dados'!IJ278-'Base de Dados'!II278),"Inaplicável")</f>
        <v>6</v>
      </c>
      <c r="H278" s="89">
        <f>IF(AND(NOT(ISBLANK('Base de Dados'!IJ278)),NOT(ISBLANK('Base de Dados'!IK278))),('Base de Dados'!IK278-'Base de Dados'!IJ278),"Inaplicável")</f>
        <v>1</v>
      </c>
    </row>
    <row r="279" spans="4:8" x14ac:dyDescent="0.25">
      <c r="D279" s="89">
        <f>IF(AND(NOT(ISBLANK('Base de Dados'!IF279)),NOT(ISBLANK('Base de Dados'!IG279))),('Base de Dados'!IG279-'Base de Dados'!IF279),"Inaplicável")</f>
        <v>0</v>
      </c>
      <c r="E279" s="89" t="str">
        <f>IF(AND(NOT(ISBLANK('Base de Dados'!IG279)),NOT(ISBLANK('Base de Dados'!IH279))),('Base de Dados'!IH279-'Base de Dados'!IG279),"Inaplicável")</f>
        <v>Inaplicável</v>
      </c>
      <c r="F279" s="89" t="str">
        <f>IF(AND(NOT(ISBLANK('Base de Dados'!IH279)),NOT(ISBLANK('Base de Dados'!II279))),('Base de Dados'!II279-'Base de Dados'!IH279),"Inaplicável")</f>
        <v>Inaplicável</v>
      </c>
      <c r="G279" s="89">
        <f>IF(AND(NOT(ISBLANK('Base de Dados'!II279)),NOT(ISBLANK('Base de Dados'!IJ279))),('Base de Dados'!IJ279-'Base de Dados'!II279),"Inaplicável")</f>
        <v>11</v>
      </c>
      <c r="H279" s="89">
        <f>IF(AND(NOT(ISBLANK('Base de Dados'!IJ279)),NOT(ISBLANK('Base de Dados'!IK279))),('Base de Dados'!IK279-'Base de Dados'!IJ279),"Inaplicável")</f>
        <v>8</v>
      </c>
    </row>
    <row r="280" spans="4:8" x14ac:dyDescent="0.25">
      <c r="D280" s="89">
        <f>IF(AND(NOT(ISBLANK('Base de Dados'!IF280)),NOT(ISBLANK('Base de Dados'!IG280))),('Base de Dados'!IG280-'Base de Dados'!IF280),"Inaplicável")</f>
        <v>0</v>
      </c>
      <c r="E280" s="89">
        <f>IF(AND(NOT(ISBLANK('Base de Dados'!IG280)),NOT(ISBLANK('Base de Dados'!IH280))),('Base de Dados'!IH280-'Base de Dados'!IG280),"Inaplicável")</f>
        <v>0</v>
      </c>
      <c r="F280" s="89" t="str">
        <f>IF(AND(NOT(ISBLANK('Base de Dados'!IH280)),NOT(ISBLANK('Base de Dados'!II280))),('Base de Dados'!II280-'Base de Dados'!IH280),"Inaplicável")</f>
        <v>Inaplicável</v>
      </c>
      <c r="G280" s="89" t="str">
        <f>IF(AND(NOT(ISBLANK('Base de Dados'!II280)),NOT(ISBLANK('Base de Dados'!IJ280))),('Base de Dados'!IJ280-'Base de Dados'!II280),"Inaplicável")</f>
        <v>Inaplicável</v>
      </c>
      <c r="H280" s="89">
        <f>IF(AND(NOT(ISBLANK('Base de Dados'!IJ280)),NOT(ISBLANK('Base de Dados'!IK280))),('Base de Dados'!IK280-'Base de Dados'!IJ280),"Inaplicável")</f>
        <v>6</v>
      </c>
    </row>
    <row r="281" spans="4:8" x14ac:dyDescent="0.25">
      <c r="D281" s="89">
        <f>IF(AND(NOT(ISBLANK('Base de Dados'!IF281)),NOT(ISBLANK('Base de Dados'!IG281))),('Base de Dados'!IG281-'Base de Dados'!IF281),"Inaplicável")</f>
        <v>0</v>
      </c>
      <c r="E281" s="89">
        <f>IF(AND(NOT(ISBLANK('Base de Dados'!IG281)),NOT(ISBLANK('Base de Dados'!IH281))),('Base de Dados'!IH281-'Base de Dados'!IG281),"Inaplicável")</f>
        <v>0</v>
      </c>
      <c r="F281" s="89">
        <f>IF(AND(NOT(ISBLANK('Base de Dados'!IH281)),NOT(ISBLANK('Base de Dados'!II281))),('Base de Dados'!II281-'Base de Dados'!IH281),"Inaplicável")</f>
        <v>25</v>
      </c>
      <c r="G281" s="89">
        <f>IF(AND(NOT(ISBLANK('Base de Dados'!II281)),NOT(ISBLANK('Base de Dados'!IJ281))),('Base de Dados'!IJ281-'Base de Dados'!II281),"Inaplicável")</f>
        <v>43</v>
      </c>
      <c r="H281" s="89">
        <f>IF(AND(NOT(ISBLANK('Base de Dados'!IJ281)),NOT(ISBLANK('Base de Dados'!IK281))),('Base de Dados'!IK281-'Base de Dados'!IJ281),"Inaplicável")</f>
        <v>405</v>
      </c>
    </row>
    <row r="282" spans="4:8" x14ac:dyDescent="0.25">
      <c r="D282" s="89">
        <f>IF(AND(NOT(ISBLANK('Base de Dados'!IF282)),NOT(ISBLANK('Base de Dados'!IG282))),('Base de Dados'!IG282-'Base de Dados'!IF282),"Inaplicável")</f>
        <v>0</v>
      </c>
      <c r="E282" s="89">
        <f>IF(AND(NOT(ISBLANK('Base de Dados'!IG282)),NOT(ISBLANK('Base de Dados'!IH282))),('Base de Dados'!IH282-'Base de Dados'!IG282),"Inaplicável")</f>
        <v>0</v>
      </c>
      <c r="F282" s="89">
        <f>IF(AND(NOT(ISBLANK('Base de Dados'!IH282)),NOT(ISBLANK('Base de Dados'!II282))),('Base de Dados'!II282-'Base de Dados'!IH282),"Inaplicável")</f>
        <v>22</v>
      </c>
      <c r="G282" s="89">
        <f>IF(AND(NOT(ISBLANK('Base de Dados'!II282)),NOT(ISBLANK('Base de Dados'!IJ282))),('Base de Dados'!IJ282-'Base de Dados'!II282),"Inaplicável")</f>
        <v>28</v>
      </c>
      <c r="H282" s="89" t="str">
        <f>IF(AND(NOT(ISBLANK('Base de Dados'!IJ282)),NOT(ISBLANK('Base de Dados'!IK282))),('Base de Dados'!IK282-'Base de Dados'!IJ282),"Inaplicável")</f>
        <v>Inaplicável</v>
      </c>
    </row>
    <row r="283" spans="4:8" x14ac:dyDescent="0.25">
      <c r="D283" s="89">
        <f>IF(AND(NOT(ISBLANK('Base de Dados'!IF283)),NOT(ISBLANK('Base de Dados'!IG283))),('Base de Dados'!IG283-'Base de Dados'!IF283),"Inaplicável")</f>
        <v>0</v>
      </c>
      <c r="E283" s="89" t="str">
        <f>IF(AND(NOT(ISBLANK('Base de Dados'!IG283)),NOT(ISBLANK('Base de Dados'!IH283))),('Base de Dados'!IH283-'Base de Dados'!IG283),"Inaplicável")</f>
        <v>Inaplicável</v>
      </c>
      <c r="F283" s="89" t="str">
        <f>IF(AND(NOT(ISBLANK('Base de Dados'!IH283)),NOT(ISBLANK('Base de Dados'!II283))),('Base de Dados'!II283-'Base de Dados'!IH283),"Inaplicável")</f>
        <v>Inaplicável</v>
      </c>
      <c r="G283" s="89">
        <f>IF(AND(NOT(ISBLANK('Base de Dados'!II283)),NOT(ISBLANK('Base de Dados'!IJ283))),('Base de Dados'!IJ283-'Base de Dados'!II283),"Inaplicável")</f>
        <v>9</v>
      </c>
      <c r="H283" s="89">
        <f>IF(AND(NOT(ISBLANK('Base de Dados'!IJ283)),NOT(ISBLANK('Base de Dados'!IK283))),('Base de Dados'!IK283-'Base de Dados'!IJ283),"Inaplicável")</f>
        <v>72</v>
      </c>
    </row>
    <row r="284" spans="4:8" x14ac:dyDescent="0.25">
      <c r="D284" s="89">
        <f>IF(AND(NOT(ISBLANK('Base de Dados'!IF284)),NOT(ISBLANK('Base de Dados'!IG284))),('Base de Dados'!IG284-'Base de Dados'!IF284),"Inaplicável")</f>
        <v>0</v>
      </c>
      <c r="E284" s="89">
        <f>IF(AND(NOT(ISBLANK('Base de Dados'!IG284)),NOT(ISBLANK('Base de Dados'!IH284))),('Base de Dados'!IH284-'Base de Dados'!IG284),"Inaplicável")</f>
        <v>3</v>
      </c>
      <c r="F284" s="89">
        <f>IF(AND(NOT(ISBLANK('Base de Dados'!IH284)),NOT(ISBLANK('Base de Dados'!II284))),('Base de Dados'!II284-'Base de Dados'!IH284),"Inaplicável")</f>
        <v>8</v>
      </c>
      <c r="G284" s="89">
        <f>IF(AND(NOT(ISBLANK('Base de Dados'!II284)),NOT(ISBLANK('Base de Dados'!IJ284))),('Base de Dados'!IJ284-'Base de Dados'!II284),"Inaplicável")</f>
        <v>6</v>
      </c>
      <c r="H284" s="89">
        <f>IF(AND(NOT(ISBLANK('Base de Dados'!IJ284)),NOT(ISBLANK('Base de Dados'!IK284))),('Base de Dados'!IK284-'Base de Dados'!IJ284),"Inaplicável")</f>
        <v>9</v>
      </c>
    </row>
    <row r="285" spans="4:8" x14ac:dyDescent="0.25">
      <c r="D285" s="89">
        <f>IF(AND(NOT(ISBLANK('Base de Dados'!IF285)),NOT(ISBLANK('Base de Dados'!IG285))),('Base de Dados'!IG285-'Base de Dados'!IF285),"Inaplicável")</f>
        <v>0</v>
      </c>
      <c r="E285" s="89">
        <f>IF(AND(NOT(ISBLANK('Base de Dados'!IG285)),NOT(ISBLANK('Base de Dados'!IH285))),('Base de Dados'!IH285-'Base de Dados'!IG285),"Inaplicável")</f>
        <v>0</v>
      </c>
      <c r="F285" s="89">
        <f>IF(AND(NOT(ISBLANK('Base de Dados'!IH285)),NOT(ISBLANK('Base de Dados'!II285))),('Base de Dados'!II285-'Base de Dados'!IH285),"Inaplicável")</f>
        <v>5</v>
      </c>
      <c r="G285" s="89">
        <f>IF(AND(NOT(ISBLANK('Base de Dados'!II285)),NOT(ISBLANK('Base de Dados'!IJ285))),('Base de Dados'!IJ285-'Base de Dados'!II285),"Inaplicável")</f>
        <v>9</v>
      </c>
      <c r="H285" s="89">
        <f>IF(AND(NOT(ISBLANK('Base de Dados'!IJ285)),NOT(ISBLANK('Base de Dados'!IK285))),('Base de Dados'!IK285-'Base de Dados'!IJ285),"Inaplicável")</f>
        <v>10</v>
      </c>
    </row>
    <row r="286" spans="4:8" x14ac:dyDescent="0.25">
      <c r="D286" s="89">
        <f>IF(AND(NOT(ISBLANK('Base de Dados'!IF286)),NOT(ISBLANK('Base de Dados'!IG286))),('Base de Dados'!IG286-'Base de Dados'!IF286),"Inaplicável")</f>
        <v>0</v>
      </c>
      <c r="E286" s="89">
        <f>IF(AND(NOT(ISBLANK('Base de Dados'!IG286)),NOT(ISBLANK('Base de Dados'!IH286))),('Base de Dados'!IH286-'Base de Dados'!IG286),"Inaplicável")</f>
        <v>2</v>
      </c>
      <c r="F286" s="89">
        <f>IF(AND(NOT(ISBLANK('Base de Dados'!IH286)),NOT(ISBLANK('Base de Dados'!II286))),('Base de Dados'!II286-'Base de Dados'!IH286),"Inaplicável")</f>
        <v>13</v>
      </c>
      <c r="G286" s="89">
        <f>IF(AND(NOT(ISBLANK('Base de Dados'!II286)),NOT(ISBLANK('Base de Dados'!IJ286))),('Base de Dados'!IJ286-'Base de Dados'!II286),"Inaplicável")</f>
        <v>13</v>
      </c>
      <c r="H286" s="89">
        <f>IF(AND(NOT(ISBLANK('Base de Dados'!IJ286)),NOT(ISBLANK('Base de Dados'!IK286))),('Base de Dados'!IK286-'Base de Dados'!IJ286),"Inaplicável")</f>
        <v>1</v>
      </c>
    </row>
    <row r="287" spans="4:8" x14ac:dyDescent="0.25">
      <c r="D287" s="89">
        <f>IF(AND(NOT(ISBLANK('Base de Dados'!IF287)),NOT(ISBLANK('Base de Dados'!IG287))),('Base de Dados'!IG287-'Base de Dados'!IF287),"Inaplicável")</f>
        <v>0</v>
      </c>
      <c r="E287" s="89" t="str">
        <f>IF(AND(NOT(ISBLANK('Base de Dados'!IG287)),NOT(ISBLANK('Base de Dados'!IH287))),('Base de Dados'!IH287-'Base de Dados'!IG287),"Inaplicável")</f>
        <v>Inaplicável</v>
      </c>
      <c r="F287" s="89" t="str">
        <f>IF(AND(NOT(ISBLANK('Base de Dados'!IH287)),NOT(ISBLANK('Base de Dados'!II287))),('Base de Dados'!II287-'Base de Dados'!IH287),"Inaplicável")</f>
        <v>Inaplicável</v>
      </c>
      <c r="G287" s="89">
        <f>IF(AND(NOT(ISBLANK('Base de Dados'!II287)),NOT(ISBLANK('Base de Dados'!IJ287))),('Base de Dados'!IJ287-'Base de Dados'!II287),"Inaplicável")</f>
        <v>9</v>
      </c>
      <c r="H287" s="89">
        <f>IF(AND(NOT(ISBLANK('Base de Dados'!IJ287)),NOT(ISBLANK('Base de Dados'!IK287))),('Base de Dados'!IK287-'Base de Dados'!IJ287),"Inaplicável")</f>
        <v>272</v>
      </c>
    </row>
    <row r="288" spans="4:8" x14ac:dyDescent="0.25">
      <c r="D288" s="89">
        <f>IF(AND(NOT(ISBLANK('Base de Dados'!IF288)),NOT(ISBLANK('Base de Dados'!IG288))),('Base de Dados'!IG288-'Base de Dados'!IF288),"Inaplicável")</f>
        <v>0</v>
      </c>
      <c r="E288" s="89" t="str">
        <f>IF(AND(NOT(ISBLANK('Base de Dados'!IG288)),NOT(ISBLANK('Base de Dados'!IH288))),('Base de Dados'!IH288-'Base de Dados'!IG288),"Inaplicável")</f>
        <v>Inaplicável</v>
      </c>
      <c r="F288" s="89" t="str">
        <f>IF(AND(NOT(ISBLANK('Base de Dados'!IH288)),NOT(ISBLANK('Base de Dados'!II288))),('Base de Dados'!II288-'Base de Dados'!IH288),"Inaplicável")</f>
        <v>Inaplicável</v>
      </c>
      <c r="G288" s="89">
        <f>IF(AND(NOT(ISBLANK('Base de Dados'!II288)),NOT(ISBLANK('Base de Dados'!IJ288))),('Base de Dados'!IJ288-'Base de Dados'!II288),"Inaplicável")</f>
        <v>16</v>
      </c>
      <c r="H288" s="89">
        <f>IF(AND(NOT(ISBLANK('Base de Dados'!IJ288)),NOT(ISBLANK('Base de Dados'!IK288))),('Base de Dados'!IK288-'Base de Dados'!IJ288),"Inaplicável")</f>
        <v>7</v>
      </c>
    </row>
    <row r="289" spans="4:8" x14ac:dyDescent="0.25">
      <c r="D289" s="89">
        <f>IF(AND(NOT(ISBLANK('Base de Dados'!IF289)),NOT(ISBLANK('Base de Dados'!IG289))),('Base de Dados'!IG289-'Base de Dados'!IF289),"Inaplicável")</f>
        <v>0</v>
      </c>
      <c r="E289" s="89">
        <f>IF(AND(NOT(ISBLANK('Base de Dados'!IG289)),NOT(ISBLANK('Base de Dados'!IH289))),('Base de Dados'!IH289-'Base de Dados'!IG289),"Inaplicável")</f>
        <v>1</v>
      </c>
      <c r="F289" s="89">
        <f>IF(AND(NOT(ISBLANK('Base de Dados'!IH289)),NOT(ISBLANK('Base de Dados'!II289))),('Base de Dados'!II289-'Base de Dados'!IH289),"Inaplicável")</f>
        <v>17</v>
      </c>
      <c r="G289" s="89">
        <f>IF(AND(NOT(ISBLANK('Base de Dados'!II289)),NOT(ISBLANK('Base de Dados'!IJ289))),('Base de Dados'!IJ289-'Base de Dados'!II289),"Inaplicável")</f>
        <v>25</v>
      </c>
      <c r="H289" s="89" t="str">
        <f>IF(AND(NOT(ISBLANK('Base de Dados'!IJ289)),NOT(ISBLANK('Base de Dados'!IK289))),('Base de Dados'!IK289-'Base de Dados'!IJ289),"Inaplicável")</f>
        <v>Inaplicável</v>
      </c>
    </row>
    <row r="290" spans="4:8" x14ac:dyDescent="0.25">
      <c r="D290" s="89">
        <f>IF(AND(NOT(ISBLANK('Base de Dados'!IF290)),NOT(ISBLANK('Base de Dados'!IG290))),('Base de Dados'!IG290-'Base de Dados'!IF290),"Inaplicável")</f>
        <v>0</v>
      </c>
      <c r="E290" s="89">
        <f>IF(AND(NOT(ISBLANK('Base de Dados'!IG290)),NOT(ISBLANK('Base de Dados'!IH290))),('Base de Dados'!IH290-'Base de Dados'!IG290),"Inaplicável")</f>
        <v>1</v>
      </c>
      <c r="F290" s="89">
        <f>IF(AND(NOT(ISBLANK('Base de Dados'!IH290)),NOT(ISBLANK('Base de Dados'!II290))),('Base de Dados'!II290-'Base de Dados'!IH290),"Inaplicável")</f>
        <v>17</v>
      </c>
      <c r="G290" s="89">
        <f>IF(AND(NOT(ISBLANK('Base de Dados'!II290)),NOT(ISBLANK('Base de Dados'!IJ290))),('Base de Dados'!IJ290-'Base de Dados'!II290),"Inaplicável")</f>
        <v>24</v>
      </c>
      <c r="H290" s="89" t="str">
        <f>IF(AND(NOT(ISBLANK('Base de Dados'!IJ290)),NOT(ISBLANK('Base de Dados'!IK290))),('Base de Dados'!IK290-'Base de Dados'!IJ290),"Inaplicável")</f>
        <v>Inaplicável</v>
      </c>
    </row>
    <row r="291" spans="4:8" x14ac:dyDescent="0.25">
      <c r="D291" s="89">
        <f>IF(AND(NOT(ISBLANK('Base de Dados'!IF291)),NOT(ISBLANK('Base de Dados'!IG291))),('Base de Dados'!IG291-'Base de Dados'!IF291),"Inaplicável")</f>
        <v>0</v>
      </c>
      <c r="E291" s="89">
        <f>IF(AND(NOT(ISBLANK('Base de Dados'!IG291)),NOT(ISBLANK('Base de Dados'!IH291))),('Base de Dados'!IH291-'Base de Dados'!IG291),"Inaplicável")</f>
        <v>1</v>
      </c>
      <c r="F291" s="89">
        <f>IF(AND(NOT(ISBLANK('Base de Dados'!IH291)),NOT(ISBLANK('Base de Dados'!II291))),('Base de Dados'!II291-'Base de Dados'!IH291),"Inaplicável")</f>
        <v>26</v>
      </c>
      <c r="G291" s="89">
        <f>IF(AND(NOT(ISBLANK('Base de Dados'!II291)),NOT(ISBLANK('Base de Dados'!IJ291))),('Base de Dados'!IJ291-'Base de Dados'!II291),"Inaplicável")</f>
        <v>22</v>
      </c>
      <c r="H291" s="89">
        <f>IF(AND(NOT(ISBLANK('Base de Dados'!IJ291)),NOT(ISBLANK('Base de Dados'!IK291))),('Base de Dados'!IK291-'Base de Dados'!IJ291),"Inaplicável")</f>
        <v>269</v>
      </c>
    </row>
    <row r="292" spans="4:8" x14ac:dyDescent="0.25">
      <c r="D292" s="89">
        <f>IF(AND(NOT(ISBLANK('Base de Dados'!IF292)),NOT(ISBLANK('Base de Dados'!IG292))),('Base de Dados'!IG292-'Base de Dados'!IF292),"Inaplicável")</f>
        <v>0</v>
      </c>
      <c r="E292" s="89">
        <f>IF(AND(NOT(ISBLANK('Base de Dados'!IG292)),NOT(ISBLANK('Base de Dados'!IH292))),('Base de Dados'!IH292-'Base de Dados'!IG292),"Inaplicável")</f>
        <v>2</v>
      </c>
      <c r="F292" s="89">
        <f>IF(AND(NOT(ISBLANK('Base de Dados'!IH292)),NOT(ISBLANK('Base de Dados'!II292))),('Base de Dados'!II292-'Base de Dados'!IH292),"Inaplicável")</f>
        <v>6</v>
      </c>
      <c r="G292" s="89">
        <f>IF(AND(NOT(ISBLANK('Base de Dados'!II292)),NOT(ISBLANK('Base de Dados'!IJ292))),('Base de Dados'!IJ292-'Base de Dados'!II292),"Inaplicável")</f>
        <v>10</v>
      </c>
      <c r="H292" s="89">
        <f>IF(AND(NOT(ISBLANK('Base de Dados'!IJ292)),NOT(ISBLANK('Base de Dados'!IK292))),('Base de Dados'!IK292-'Base de Dados'!IJ292),"Inaplicável")</f>
        <v>8</v>
      </c>
    </row>
    <row r="293" spans="4:8" x14ac:dyDescent="0.25">
      <c r="D293" s="89">
        <f>IF(AND(NOT(ISBLANK('Base de Dados'!IF293)),NOT(ISBLANK('Base de Dados'!IG293))),('Base de Dados'!IG293-'Base de Dados'!IF293),"Inaplicável")</f>
        <v>0</v>
      </c>
      <c r="E293" s="89">
        <f>IF(AND(NOT(ISBLANK('Base de Dados'!IG293)),NOT(ISBLANK('Base de Dados'!IH293))),('Base de Dados'!IH293-'Base de Dados'!IG293),"Inaplicável")</f>
        <v>0</v>
      </c>
      <c r="F293" s="89">
        <f>IF(AND(NOT(ISBLANK('Base de Dados'!IH293)),NOT(ISBLANK('Base de Dados'!II293))),('Base de Dados'!II293-'Base de Dados'!IH293),"Inaplicável")</f>
        <v>6</v>
      </c>
      <c r="G293" s="89">
        <f>IF(AND(NOT(ISBLANK('Base de Dados'!II293)),NOT(ISBLANK('Base de Dados'!IJ293))),('Base de Dados'!IJ293-'Base de Dados'!II293),"Inaplicável")</f>
        <v>7</v>
      </c>
      <c r="H293" s="89">
        <f>IF(AND(NOT(ISBLANK('Base de Dados'!IJ293)),NOT(ISBLANK('Base de Dados'!IK293))),('Base de Dados'!IK293-'Base de Dados'!IJ293),"Inaplicável")</f>
        <v>9</v>
      </c>
    </row>
    <row r="294" spans="4:8" x14ac:dyDescent="0.25">
      <c r="D294" s="89">
        <f>IF(AND(NOT(ISBLANK('Base de Dados'!IF294)),NOT(ISBLANK('Base de Dados'!IG294))),('Base de Dados'!IG294-'Base de Dados'!IF294),"Inaplicável")</f>
        <v>0</v>
      </c>
      <c r="E294" s="89">
        <f>IF(AND(NOT(ISBLANK('Base de Dados'!IG294)),NOT(ISBLANK('Base de Dados'!IH294))),('Base de Dados'!IH294-'Base de Dados'!IG294),"Inaplicável")</f>
        <v>0</v>
      </c>
      <c r="F294" s="89">
        <f>IF(AND(NOT(ISBLANK('Base de Dados'!IH294)),NOT(ISBLANK('Base de Dados'!II294))),('Base de Dados'!II294-'Base de Dados'!IH294),"Inaplicável")</f>
        <v>9</v>
      </c>
      <c r="G294" s="89">
        <f>IF(AND(NOT(ISBLANK('Base de Dados'!II294)),NOT(ISBLANK('Base de Dados'!IJ294))),('Base de Dados'!IJ294-'Base de Dados'!II294),"Inaplicável")</f>
        <v>14</v>
      </c>
      <c r="H294" s="89">
        <f>IF(AND(NOT(ISBLANK('Base de Dados'!IJ294)),NOT(ISBLANK('Base de Dados'!IK294))),('Base de Dados'!IK294-'Base de Dados'!IJ294),"Inaplicável")</f>
        <v>9</v>
      </c>
    </row>
    <row r="295" spans="4:8" x14ac:dyDescent="0.25">
      <c r="D295" s="89">
        <f>IF(AND(NOT(ISBLANK('Base de Dados'!IF295)),NOT(ISBLANK('Base de Dados'!IG295))),('Base de Dados'!IG295-'Base de Dados'!IF295),"Inaplicável")</f>
        <v>0</v>
      </c>
      <c r="E295" s="89">
        <f>IF(AND(NOT(ISBLANK('Base de Dados'!IG295)),NOT(ISBLANK('Base de Dados'!IH295))),('Base de Dados'!IH295-'Base de Dados'!IG295),"Inaplicável")</f>
        <v>1</v>
      </c>
      <c r="F295" s="89">
        <f>IF(AND(NOT(ISBLANK('Base de Dados'!IH295)),NOT(ISBLANK('Base de Dados'!II295))),('Base de Dados'!II295-'Base de Dados'!IH295),"Inaplicável")</f>
        <v>28</v>
      </c>
      <c r="G295" s="89">
        <f>IF(AND(NOT(ISBLANK('Base de Dados'!II295)),NOT(ISBLANK('Base de Dados'!IJ295))),('Base de Dados'!IJ295-'Base de Dados'!II295),"Inaplicável")</f>
        <v>22</v>
      </c>
      <c r="H295" s="89">
        <f>IF(AND(NOT(ISBLANK('Base de Dados'!IJ295)),NOT(ISBLANK('Base de Dados'!IK295))),('Base de Dados'!IK295-'Base de Dados'!IJ295),"Inaplicável")</f>
        <v>264</v>
      </c>
    </row>
    <row r="296" spans="4:8" x14ac:dyDescent="0.25">
      <c r="D296" s="89">
        <f>IF(AND(NOT(ISBLANK('Base de Dados'!IF296)),NOT(ISBLANK('Base de Dados'!IG296))),('Base de Dados'!IG296-'Base de Dados'!IF296),"Inaplicável")</f>
        <v>0</v>
      </c>
      <c r="E296" s="89">
        <f>IF(AND(NOT(ISBLANK('Base de Dados'!IG296)),NOT(ISBLANK('Base de Dados'!IH296))),('Base de Dados'!IH296-'Base de Dados'!IG296),"Inaplicável")</f>
        <v>1</v>
      </c>
      <c r="F296" s="89">
        <f>IF(AND(NOT(ISBLANK('Base de Dados'!IH296)),NOT(ISBLANK('Base de Dados'!II296))),('Base de Dados'!II296-'Base de Dados'!IH296),"Inaplicável")</f>
        <v>7</v>
      </c>
      <c r="G296" s="89">
        <f>IF(AND(NOT(ISBLANK('Base de Dados'!II296)),NOT(ISBLANK('Base de Dados'!IJ296))),('Base de Dados'!IJ296-'Base de Dados'!II296),"Inaplicável")</f>
        <v>20</v>
      </c>
      <c r="H296" s="89">
        <f>IF(AND(NOT(ISBLANK('Base de Dados'!IJ296)),NOT(ISBLANK('Base de Dados'!IK296))),('Base de Dados'!IK296-'Base de Dados'!IJ296),"Inaplicável")</f>
        <v>4</v>
      </c>
    </row>
    <row r="297" spans="4:8" x14ac:dyDescent="0.25">
      <c r="D297" s="89">
        <f>IF(AND(NOT(ISBLANK('Base de Dados'!IF297)),NOT(ISBLANK('Base de Dados'!IG297))),('Base de Dados'!IG297-'Base de Dados'!IF297),"Inaplicável")</f>
        <v>0</v>
      </c>
      <c r="E297" s="89" t="str">
        <f>IF(AND(NOT(ISBLANK('Base de Dados'!IG297)),NOT(ISBLANK('Base de Dados'!IH297))),('Base de Dados'!IH297-'Base de Dados'!IG297),"Inaplicável")</f>
        <v>Inaplicável</v>
      </c>
      <c r="F297" s="89" t="str">
        <f>IF(AND(NOT(ISBLANK('Base de Dados'!IH297)),NOT(ISBLANK('Base de Dados'!II297))),('Base de Dados'!II297-'Base de Dados'!IH297),"Inaplicável")</f>
        <v>Inaplicável</v>
      </c>
      <c r="G297" s="89">
        <f>IF(AND(NOT(ISBLANK('Base de Dados'!II297)),NOT(ISBLANK('Base de Dados'!IJ297))),('Base de Dados'!IJ297-'Base de Dados'!II297),"Inaplicável")</f>
        <v>11</v>
      </c>
      <c r="H297" s="89">
        <f>IF(AND(NOT(ISBLANK('Base de Dados'!IJ297)),NOT(ISBLANK('Base de Dados'!IK297))),('Base de Dados'!IK297-'Base de Dados'!IJ297),"Inaplicável")</f>
        <v>2</v>
      </c>
    </row>
    <row r="298" spans="4:8" x14ac:dyDescent="0.25">
      <c r="D298" s="89">
        <f>IF(AND(NOT(ISBLANK('Base de Dados'!IF298)),NOT(ISBLANK('Base de Dados'!IG298))),('Base de Dados'!IG298-'Base de Dados'!IF298),"Inaplicável")</f>
        <v>0</v>
      </c>
      <c r="E298" s="89">
        <f>IF(AND(NOT(ISBLANK('Base de Dados'!IG298)),NOT(ISBLANK('Base de Dados'!IH298))),('Base de Dados'!IH298-'Base de Dados'!IG298),"Inaplicável")</f>
        <v>0</v>
      </c>
      <c r="F298" s="89">
        <f>IF(AND(NOT(ISBLANK('Base de Dados'!IH298)),NOT(ISBLANK('Base de Dados'!II298))),('Base de Dados'!II298-'Base de Dados'!IH298),"Inaplicável")</f>
        <v>23</v>
      </c>
      <c r="G298" s="89">
        <f>IF(AND(NOT(ISBLANK('Base de Dados'!II298)),NOT(ISBLANK('Base de Dados'!IJ298))),('Base de Dados'!IJ298-'Base de Dados'!II298),"Inaplicável")</f>
        <v>26</v>
      </c>
      <c r="H298" s="89">
        <f>IF(AND(NOT(ISBLANK('Base de Dados'!IJ298)),NOT(ISBLANK('Base de Dados'!IK298))),('Base de Dados'!IK298-'Base de Dados'!IJ298),"Inaplicável")</f>
        <v>11</v>
      </c>
    </row>
    <row r="299" spans="4:8" x14ac:dyDescent="0.25">
      <c r="D299" s="89">
        <f>IF(AND(NOT(ISBLANK('Base de Dados'!IF299)),NOT(ISBLANK('Base de Dados'!IG299))),('Base de Dados'!IG299-'Base de Dados'!IF299),"Inaplicável")</f>
        <v>0</v>
      </c>
      <c r="E299" s="89" t="str">
        <f>IF(AND(NOT(ISBLANK('Base de Dados'!IG299)),NOT(ISBLANK('Base de Dados'!IH299))),('Base de Dados'!IH299-'Base de Dados'!IG299),"Inaplicável")</f>
        <v>Inaplicável</v>
      </c>
      <c r="F299" s="89" t="str">
        <f>IF(AND(NOT(ISBLANK('Base de Dados'!IH299)),NOT(ISBLANK('Base de Dados'!II299))),('Base de Dados'!II299-'Base de Dados'!IH299),"Inaplicável")</f>
        <v>Inaplicável</v>
      </c>
      <c r="G299" s="89">
        <f>IF(AND(NOT(ISBLANK('Base de Dados'!II299)),NOT(ISBLANK('Base de Dados'!IJ299))),('Base de Dados'!IJ299-'Base de Dados'!II299),"Inaplicável")</f>
        <v>7</v>
      </c>
      <c r="H299" s="89">
        <f>IF(AND(NOT(ISBLANK('Base de Dados'!IJ299)),NOT(ISBLANK('Base de Dados'!IK299))),('Base de Dados'!IK299-'Base de Dados'!IJ299),"Inaplicável")</f>
        <v>40</v>
      </c>
    </row>
    <row r="300" spans="4:8" x14ac:dyDescent="0.25">
      <c r="D300" s="89">
        <f>IF(AND(NOT(ISBLANK('Base de Dados'!IF300)),NOT(ISBLANK('Base de Dados'!IG300))),('Base de Dados'!IG300-'Base de Dados'!IF300),"Inaplicável")</f>
        <v>0</v>
      </c>
      <c r="E300" s="89">
        <f>IF(AND(NOT(ISBLANK('Base de Dados'!IG300)),NOT(ISBLANK('Base de Dados'!IH300))),('Base de Dados'!IH300-'Base de Dados'!IG300),"Inaplicável")</f>
        <v>0</v>
      </c>
      <c r="F300" s="89">
        <f>IF(AND(NOT(ISBLANK('Base de Dados'!IH300)),NOT(ISBLANK('Base de Dados'!II300))),('Base de Dados'!II300-'Base de Dados'!IH300),"Inaplicável")</f>
        <v>8</v>
      </c>
      <c r="G300" s="89">
        <f>IF(AND(NOT(ISBLANK('Base de Dados'!II300)),NOT(ISBLANK('Base de Dados'!IJ300))),('Base de Dados'!IJ300-'Base de Dados'!II300),"Inaplicável")</f>
        <v>11</v>
      </c>
      <c r="H300" s="89">
        <f>IF(AND(NOT(ISBLANK('Base de Dados'!IJ300)),NOT(ISBLANK('Base de Dados'!IK300))),('Base de Dados'!IK300-'Base de Dados'!IJ300),"Inaplicável")</f>
        <v>3</v>
      </c>
    </row>
    <row r="301" spans="4:8" x14ac:dyDescent="0.25">
      <c r="D301" s="89">
        <f>IF(AND(NOT(ISBLANK('Base de Dados'!IF301)),NOT(ISBLANK('Base de Dados'!IG301))),('Base de Dados'!IG301-'Base de Dados'!IF301),"Inaplicável")</f>
        <v>0</v>
      </c>
      <c r="E301" s="89">
        <f>IF(AND(NOT(ISBLANK('Base de Dados'!IG301)),NOT(ISBLANK('Base de Dados'!IH301))),('Base de Dados'!IH301-'Base de Dados'!IG301),"Inaplicável")</f>
        <v>0</v>
      </c>
      <c r="F301" s="89">
        <f>IF(AND(NOT(ISBLANK('Base de Dados'!IH301)),NOT(ISBLANK('Base de Dados'!II301))),('Base de Dados'!II301-'Base de Dados'!IH301),"Inaplicável")</f>
        <v>7</v>
      </c>
      <c r="G301" s="89" t="str">
        <f>IF(AND(NOT(ISBLANK('Base de Dados'!II301)),NOT(ISBLANK('Base de Dados'!IJ301))),('Base de Dados'!IJ301-'Base de Dados'!II301),"Inaplicável")</f>
        <v>Inaplicável</v>
      </c>
      <c r="H301" s="89" t="str">
        <f>IF(AND(NOT(ISBLANK('Base de Dados'!IJ301)),NOT(ISBLANK('Base de Dados'!IK301))),('Base de Dados'!IK301-'Base de Dados'!IJ301),"Inaplicável")</f>
        <v>Inaplicável</v>
      </c>
    </row>
    <row r="302" spans="4:8" x14ac:dyDescent="0.25">
      <c r="D302" s="89">
        <f>IF(AND(NOT(ISBLANK('Base de Dados'!IF302)),NOT(ISBLANK('Base de Dados'!IG302))),('Base de Dados'!IG302-'Base de Dados'!IF302),"Inaplicável")</f>
        <v>0</v>
      </c>
      <c r="E302" s="89">
        <f>IF(AND(NOT(ISBLANK('Base de Dados'!IG302)),NOT(ISBLANK('Base de Dados'!IH302))),('Base de Dados'!IH302-'Base de Dados'!IG302),"Inaplicável")</f>
        <v>0</v>
      </c>
      <c r="F302" s="89">
        <f>IF(AND(NOT(ISBLANK('Base de Dados'!IH302)),NOT(ISBLANK('Base de Dados'!II302))),('Base de Dados'!II302-'Base de Dados'!IH302),"Inaplicável")</f>
        <v>6</v>
      </c>
      <c r="G302" s="89">
        <f>IF(AND(NOT(ISBLANK('Base de Dados'!II302)),NOT(ISBLANK('Base de Dados'!IJ302))),('Base de Dados'!IJ302-'Base de Dados'!II302),"Inaplicável")</f>
        <v>8</v>
      </c>
      <c r="H302" s="89">
        <f>IF(AND(NOT(ISBLANK('Base de Dados'!IJ302)),NOT(ISBLANK('Base de Dados'!IK302))),('Base de Dados'!IK302-'Base de Dados'!IJ302),"Inaplicável")</f>
        <v>366</v>
      </c>
    </row>
    <row r="303" spans="4:8" x14ac:dyDescent="0.25">
      <c r="D303" s="89">
        <f>IF(AND(NOT(ISBLANK('Base de Dados'!IF303)),NOT(ISBLANK('Base de Dados'!IG303))),('Base de Dados'!IG303-'Base de Dados'!IF303),"Inaplicável")</f>
        <v>0</v>
      </c>
      <c r="E303" s="89" t="str">
        <f>IF(AND(NOT(ISBLANK('Base de Dados'!IG303)),NOT(ISBLANK('Base de Dados'!IH303))),('Base de Dados'!IH303-'Base de Dados'!IG303),"Inaplicável")</f>
        <v>Inaplicável</v>
      </c>
      <c r="F303" s="89" t="str">
        <f>IF(AND(NOT(ISBLANK('Base de Dados'!IH303)),NOT(ISBLANK('Base de Dados'!II303))),('Base de Dados'!II303-'Base de Dados'!IH303),"Inaplicável")</f>
        <v>Inaplicável</v>
      </c>
      <c r="G303" s="89">
        <f>IF(AND(NOT(ISBLANK('Base de Dados'!II303)),NOT(ISBLANK('Base de Dados'!IJ303))),('Base de Dados'!IJ303-'Base de Dados'!II303),"Inaplicável")</f>
        <v>11</v>
      </c>
      <c r="H303" s="89">
        <f>IF(AND(NOT(ISBLANK('Base de Dados'!IJ303)),NOT(ISBLANK('Base de Dados'!IK303))),('Base de Dados'!IK303-'Base de Dados'!IJ303),"Inaplicável")</f>
        <v>4</v>
      </c>
    </row>
    <row r="304" spans="4:8" x14ac:dyDescent="0.25">
      <c r="D304" s="89">
        <f>IF(AND(NOT(ISBLANK('Base de Dados'!IF304)),NOT(ISBLANK('Base de Dados'!IG304))),('Base de Dados'!IG304-'Base de Dados'!IF304),"Inaplicável")</f>
        <v>0</v>
      </c>
      <c r="E304" s="89">
        <f>IF(AND(NOT(ISBLANK('Base de Dados'!IG304)),NOT(ISBLANK('Base de Dados'!IH304))),('Base de Dados'!IH304-'Base de Dados'!IG304),"Inaplicável")</f>
        <v>0</v>
      </c>
      <c r="F304" s="89">
        <f>IF(AND(NOT(ISBLANK('Base de Dados'!IH304)),NOT(ISBLANK('Base de Dados'!II304))),('Base de Dados'!II304-'Base de Dados'!IH304),"Inaplicável")</f>
        <v>7</v>
      </c>
      <c r="G304" s="89">
        <f>IF(AND(NOT(ISBLANK('Base de Dados'!II304)),NOT(ISBLANK('Base de Dados'!IJ304))),('Base de Dados'!IJ304-'Base de Dados'!II304),"Inaplicável")</f>
        <v>4</v>
      </c>
      <c r="H304" s="89">
        <f>IF(AND(NOT(ISBLANK('Base de Dados'!IJ304)),NOT(ISBLANK('Base de Dados'!IK304))),('Base de Dados'!IK304-'Base de Dados'!IJ304),"Inaplicável")</f>
        <v>3</v>
      </c>
    </row>
    <row r="305" spans="4:8" x14ac:dyDescent="0.25">
      <c r="D305" s="89">
        <f>IF(AND(NOT(ISBLANK('Base de Dados'!IF305)),NOT(ISBLANK('Base de Dados'!IG305))),('Base de Dados'!IG305-'Base de Dados'!IF305),"Inaplicável")</f>
        <v>0</v>
      </c>
      <c r="E305" s="89">
        <f>IF(AND(NOT(ISBLANK('Base de Dados'!IG305)),NOT(ISBLANK('Base de Dados'!IH305))),('Base de Dados'!IH305-'Base de Dados'!IG305),"Inaplicável")</f>
        <v>0</v>
      </c>
      <c r="F305" s="89">
        <f>IF(AND(NOT(ISBLANK('Base de Dados'!IH305)),NOT(ISBLANK('Base de Dados'!II305))),('Base de Dados'!II305-'Base de Dados'!IH305),"Inaplicável")</f>
        <v>6</v>
      </c>
      <c r="G305" s="89">
        <f>IF(AND(NOT(ISBLANK('Base de Dados'!II305)),NOT(ISBLANK('Base de Dados'!IJ305))),('Base de Dados'!IJ305-'Base de Dados'!II305),"Inaplicável")</f>
        <v>8</v>
      </c>
      <c r="H305" s="89">
        <f>IF(AND(NOT(ISBLANK('Base de Dados'!IJ305)),NOT(ISBLANK('Base de Dados'!IK305))),('Base de Dados'!IK305-'Base de Dados'!IJ305),"Inaplicável")</f>
        <v>3</v>
      </c>
    </row>
    <row r="306" spans="4:8" x14ac:dyDescent="0.25">
      <c r="D306" s="89">
        <f>IF(AND(NOT(ISBLANK('Base de Dados'!IF306)),NOT(ISBLANK('Base de Dados'!IG306))),('Base de Dados'!IG306-'Base de Dados'!IF306),"Inaplicável")</f>
        <v>0</v>
      </c>
      <c r="E306" s="89">
        <f>IF(AND(NOT(ISBLANK('Base de Dados'!IG306)),NOT(ISBLANK('Base de Dados'!IH306))),('Base de Dados'!IH306-'Base de Dados'!IG306),"Inaplicável")</f>
        <v>2</v>
      </c>
      <c r="F306" s="89">
        <f>IF(AND(NOT(ISBLANK('Base de Dados'!IH306)),NOT(ISBLANK('Base de Dados'!II306))),('Base de Dados'!II306-'Base de Dados'!IH306),"Inaplicável")</f>
        <v>6</v>
      </c>
      <c r="G306" s="89">
        <f>IF(AND(NOT(ISBLANK('Base de Dados'!II306)),NOT(ISBLANK('Base de Dados'!IJ306))),('Base de Dados'!IJ306-'Base de Dados'!II306),"Inaplicável")</f>
        <v>3</v>
      </c>
      <c r="H306" s="89">
        <f>IF(AND(NOT(ISBLANK('Base de Dados'!IJ306)),NOT(ISBLANK('Base de Dados'!IK306))),('Base de Dados'!IK306-'Base de Dados'!IJ306),"Inaplicável")</f>
        <v>3</v>
      </c>
    </row>
    <row r="307" spans="4:8" x14ac:dyDescent="0.25">
      <c r="D307" s="89">
        <f>IF(AND(NOT(ISBLANK('Base de Dados'!IF307)),NOT(ISBLANK('Base de Dados'!IG307))),('Base de Dados'!IG307-'Base de Dados'!IF307),"Inaplicável")</f>
        <v>1</v>
      </c>
      <c r="E307" s="89" t="str">
        <f>IF(AND(NOT(ISBLANK('Base de Dados'!IG307)),NOT(ISBLANK('Base de Dados'!IH307))),('Base de Dados'!IH307-'Base de Dados'!IG307),"Inaplicável")</f>
        <v>Inaplicável</v>
      </c>
      <c r="F307" s="89" t="str">
        <f>IF(AND(NOT(ISBLANK('Base de Dados'!IH307)),NOT(ISBLANK('Base de Dados'!II307))),('Base de Dados'!II307-'Base de Dados'!IH307),"Inaplicável")</f>
        <v>Inaplicável</v>
      </c>
      <c r="G307" s="89">
        <f>IF(AND(NOT(ISBLANK('Base de Dados'!II307)),NOT(ISBLANK('Base de Dados'!IJ307))),('Base de Dados'!IJ307-'Base de Dados'!II307),"Inaplicável")</f>
        <v>13</v>
      </c>
      <c r="H307" s="89">
        <f>IF(AND(NOT(ISBLANK('Base de Dados'!IJ307)),NOT(ISBLANK('Base de Dados'!IK307))),('Base de Dados'!IK307-'Base de Dados'!IJ307),"Inaplicável")</f>
        <v>209</v>
      </c>
    </row>
    <row r="308" spans="4:8" x14ac:dyDescent="0.25">
      <c r="D308" s="89">
        <f>IF(AND(NOT(ISBLANK('Base de Dados'!IF308)),NOT(ISBLANK('Base de Dados'!IG308))),('Base de Dados'!IG308-'Base de Dados'!IF308),"Inaplicável")</f>
        <v>0</v>
      </c>
      <c r="E308" s="89">
        <f>IF(AND(NOT(ISBLANK('Base de Dados'!IG308)),NOT(ISBLANK('Base de Dados'!IH308))),('Base de Dados'!IH308-'Base de Dados'!IG308),"Inaplicável")</f>
        <v>1</v>
      </c>
      <c r="F308" s="89">
        <f>IF(AND(NOT(ISBLANK('Base de Dados'!IH308)),NOT(ISBLANK('Base de Dados'!II308))),('Base de Dados'!II308-'Base de Dados'!IH308),"Inaplicável")</f>
        <v>5</v>
      </c>
      <c r="G308" s="89">
        <f>IF(AND(NOT(ISBLANK('Base de Dados'!II308)),NOT(ISBLANK('Base de Dados'!IJ308))),('Base de Dados'!IJ308-'Base de Dados'!II308),"Inaplicável")</f>
        <v>8</v>
      </c>
      <c r="H308" s="89">
        <f>IF(AND(NOT(ISBLANK('Base de Dados'!IJ308)),NOT(ISBLANK('Base de Dados'!IK308))),('Base de Dados'!IK308-'Base de Dados'!IJ308),"Inaplicável")</f>
        <v>3</v>
      </c>
    </row>
    <row r="309" spans="4:8" x14ac:dyDescent="0.25">
      <c r="D309" s="89">
        <f>IF(AND(NOT(ISBLANK('Base de Dados'!IF309)),NOT(ISBLANK('Base de Dados'!IG309))),('Base de Dados'!IG309-'Base de Dados'!IF309),"Inaplicável")</f>
        <v>0</v>
      </c>
      <c r="E309" s="89">
        <f>IF(AND(NOT(ISBLANK('Base de Dados'!IG309)),NOT(ISBLANK('Base de Dados'!IH309))),('Base de Dados'!IH309-'Base de Dados'!IG309),"Inaplicável")</f>
        <v>0</v>
      </c>
      <c r="F309" s="89">
        <f>IF(AND(NOT(ISBLANK('Base de Dados'!IH309)),NOT(ISBLANK('Base de Dados'!II309))),('Base de Dados'!II309-'Base de Dados'!IH309),"Inaplicável")</f>
        <v>5</v>
      </c>
      <c r="G309" s="89">
        <f>IF(AND(NOT(ISBLANK('Base de Dados'!II309)),NOT(ISBLANK('Base de Dados'!IJ309))),('Base de Dados'!IJ309-'Base de Dados'!II309),"Inaplicável")</f>
        <v>8</v>
      </c>
      <c r="H309" s="89">
        <f>IF(AND(NOT(ISBLANK('Base de Dados'!IJ309)),NOT(ISBLANK('Base de Dados'!IK309))),('Base de Dados'!IK309-'Base de Dados'!IJ309),"Inaplicável")</f>
        <v>394</v>
      </c>
    </row>
    <row r="310" spans="4:8" x14ac:dyDescent="0.25">
      <c r="D310" s="89">
        <f>IF(AND(NOT(ISBLANK('Base de Dados'!IF310)),NOT(ISBLANK('Base de Dados'!IG310))),('Base de Dados'!IG310-'Base de Dados'!IF310),"Inaplicável")</f>
        <v>0</v>
      </c>
      <c r="E310" s="89">
        <f>IF(AND(NOT(ISBLANK('Base de Dados'!IG310)),NOT(ISBLANK('Base de Dados'!IH310))),('Base de Dados'!IH310-'Base de Dados'!IG310),"Inaplicável")</f>
        <v>0</v>
      </c>
      <c r="F310" s="89">
        <f>IF(AND(NOT(ISBLANK('Base de Dados'!IH310)),NOT(ISBLANK('Base de Dados'!II310))),('Base de Dados'!II310-'Base de Dados'!IH310),"Inaplicável")</f>
        <v>5</v>
      </c>
      <c r="G310" s="89">
        <f>IF(AND(NOT(ISBLANK('Base de Dados'!II310)),NOT(ISBLANK('Base de Dados'!IJ310))),('Base de Dados'!IJ310-'Base de Dados'!II310),"Inaplicável")</f>
        <v>10</v>
      </c>
      <c r="H310" s="89">
        <f>IF(AND(NOT(ISBLANK('Base de Dados'!IJ310)),NOT(ISBLANK('Base de Dados'!IK310))),('Base de Dados'!IK310-'Base de Dados'!IJ310),"Inaplicável")</f>
        <v>3</v>
      </c>
    </row>
    <row r="311" spans="4:8" x14ac:dyDescent="0.25">
      <c r="D311" s="89">
        <f>IF(AND(NOT(ISBLANK('Base de Dados'!IF311)),NOT(ISBLANK('Base de Dados'!IG311))),('Base de Dados'!IG311-'Base de Dados'!IF311),"Inaplicável")</f>
        <v>0</v>
      </c>
      <c r="E311" s="89">
        <f>IF(AND(NOT(ISBLANK('Base de Dados'!IG311)),NOT(ISBLANK('Base de Dados'!IH311))),('Base de Dados'!IH311-'Base de Dados'!IG311),"Inaplicável")</f>
        <v>0</v>
      </c>
      <c r="F311" s="89">
        <f>IF(AND(NOT(ISBLANK('Base de Dados'!IH311)),NOT(ISBLANK('Base de Dados'!II311))),('Base de Dados'!II311-'Base de Dados'!IH311),"Inaplicável")</f>
        <v>9</v>
      </c>
      <c r="G311" s="89">
        <f>IF(AND(NOT(ISBLANK('Base de Dados'!II311)),NOT(ISBLANK('Base de Dados'!IJ311))),('Base de Dados'!IJ311-'Base de Dados'!II311),"Inaplicável")</f>
        <v>8</v>
      </c>
      <c r="H311" s="89">
        <f>IF(AND(NOT(ISBLANK('Base de Dados'!IJ311)),NOT(ISBLANK('Base de Dados'!IK311))),('Base de Dados'!IK311-'Base de Dados'!IJ311),"Inaplicável")</f>
        <v>3</v>
      </c>
    </row>
    <row r="312" spans="4:8" x14ac:dyDescent="0.25">
      <c r="D312" s="89">
        <f>IF(AND(NOT(ISBLANK('Base de Dados'!IF312)),NOT(ISBLANK('Base de Dados'!IG312))),('Base de Dados'!IG312-'Base de Dados'!IF312),"Inaplicável")</f>
        <v>0</v>
      </c>
      <c r="E312" s="89">
        <f>IF(AND(NOT(ISBLANK('Base de Dados'!IG312)),NOT(ISBLANK('Base de Dados'!IH312))),('Base de Dados'!IH312-'Base de Dados'!IG312),"Inaplicável")</f>
        <v>0</v>
      </c>
      <c r="F312" s="111">
        <f>IF(AND(NOT(ISBLANK('Base de Dados'!IH312)),NOT(ISBLANK('Base de Dados'!II312))),('Base de Dados'!II312-'Base de Dados'!IH312),"Inaplicável")</f>
        <v>6</v>
      </c>
      <c r="G312" s="89">
        <f>IF(AND(NOT(ISBLANK('Base de Dados'!II312)),NOT(ISBLANK('Base de Dados'!IJ312))),('Base de Dados'!IJ312-'Base de Dados'!II312),"Inaplicável")</f>
        <v>15</v>
      </c>
      <c r="H312" s="89">
        <f>IF(AND(NOT(ISBLANK('Base de Dados'!IJ312)),NOT(ISBLANK('Base de Dados'!IK312))),('Base de Dados'!IK312-'Base de Dados'!IJ312),"Inaplicável")</f>
        <v>3</v>
      </c>
    </row>
    <row r="313" spans="4:8" x14ac:dyDescent="0.25">
      <c r="D313" s="89">
        <f>IF(AND(NOT(ISBLANK('Base de Dados'!IF313)),NOT(ISBLANK('Base de Dados'!IG313))),('Base de Dados'!IG313-'Base de Dados'!IF313),"Inaplicável")</f>
        <v>0</v>
      </c>
      <c r="E313" s="89">
        <f>IF(AND(NOT(ISBLANK('Base de Dados'!IG313)),NOT(ISBLANK('Base de Dados'!IH313))),('Base de Dados'!IH313-'Base de Dados'!IG313),"Inaplicável")</f>
        <v>1</v>
      </c>
      <c r="F313" s="89">
        <f>IF(AND(NOT(ISBLANK('Base de Dados'!IH313)),NOT(ISBLANK('Base de Dados'!II313))),('Base de Dados'!II313-'Base de Dados'!IH313),"Inaplicável")</f>
        <v>9</v>
      </c>
      <c r="G313" s="89">
        <f>IF(AND(NOT(ISBLANK('Base de Dados'!II313)),NOT(ISBLANK('Base de Dados'!IJ313))),('Base de Dados'!IJ313-'Base de Dados'!II313),"Inaplicável")</f>
        <v>5</v>
      </c>
      <c r="H313" s="89">
        <f>IF(AND(NOT(ISBLANK('Base de Dados'!IJ313)),NOT(ISBLANK('Base de Dados'!IK313))),('Base de Dados'!IK313-'Base de Dados'!IJ313),"Inaplicável")</f>
        <v>3</v>
      </c>
    </row>
    <row r="314" spans="4:8" x14ac:dyDescent="0.25">
      <c r="D314" s="89">
        <f>IF(AND(NOT(ISBLANK('Base de Dados'!IF314)),NOT(ISBLANK('Base de Dados'!IG314))),('Base de Dados'!IG314-'Base de Dados'!IF314),"Inaplicável")</f>
        <v>0</v>
      </c>
      <c r="E314" s="89">
        <f>IF(AND(NOT(ISBLANK('Base de Dados'!IG314)),NOT(ISBLANK('Base de Dados'!IH314))),('Base de Dados'!IH314-'Base de Dados'!IG314),"Inaplicável")</f>
        <v>0</v>
      </c>
      <c r="F314" s="89">
        <f>IF(AND(NOT(ISBLANK('Base de Dados'!IH314)),NOT(ISBLANK('Base de Dados'!II314))),('Base de Dados'!II314-'Base de Dados'!IH314),"Inaplicável")</f>
        <v>8</v>
      </c>
      <c r="G314" s="89">
        <f>IF(AND(NOT(ISBLANK('Base de Dados'!II314)),NOT(ISBLANK('Base de Dados'!IJ314))),('Base de Dados'!IJ314-'Base de Dados'!II314),"Inaplicável")</f>
        <v>10</v>
      </c>
      <c r="H314" s="89">
        <f>IF(AND(NOT(ISBLANK('Base de Dados'!IJ314)),NOT(ISBLANK('Base de Dados'!IK314))),('Base de Dados'!IK314-'Base de Dados'!IJ314),"Inaplicável")</f>
        <v>3</v>
      </c>
    </row>
    <row r="315" spans="4:8" x14ac:dyDescent="0.25">
      <c r="D315" s="89">
        <f>IF(AND(NOT(ISBLANK('Base de Dados'!IF315)),NOT(ISBLANK('Base de Dados'!IG315))),('Base de Dados'!IG315-'Base de Dados'!IF315),"Inaplicável")</f>
        <v>0</v>
      </c>
      <c r="E315" s="89">
        <f>IF(AND(NOT(ISBLANK('Base de Dados'!IG315)),NOT(ISBLANK('Base de Dados'!IH315))),('Base de Dados'!IH315-'Base de Dados'!IG315),"Inaplicável")</f>
        <v>1</v>
      </c>
      <c r="F315" s="89" t="str">
        <f>IF(AND(NOT(ISBLANK('Base de Dados'!IH315)),NOT(ISBLANK('Base de Dados'!II315))),('Base de Dados'!II315-'Base de Dados'!IH315),"Inaplicável")</f>
        <v>Inaplicável</v>
      </c>
      <c r="G315" s="89" t="str">
        <f>IF(AND(NOT(ISBLANK('Base de Dados'!II315)),NOT(ISBLANK('Base de Dados'!IJ315))),('Base de Dados'!IJ315-'Base de Dados'!II315),"Inaplicável")</f>
        <v>Inaplicável</v>
      </c>
      <c r="H315" s="89">
        <f>IF(AND(NOT(ISBLANK('Base de Dados'!IJ315)),NOT(ISBLANK('Base de Dados'!IK315))),('Base de Dados'!IK315-'Base de Dados'!IJ315),"Inaplicável")</f>
        <v>3</v>
      </c>
    </row>
    <row r="316" spans="4:8" x14ac:dyDescent="0.25">
      <c r="D316" s="89">
        <f>IF(AND(NOT(ISBLANK('Base de Dados'!IF316)),NOT(ISBLANK('Base de Dados'!IG316))),('Base de Dados'!IG316-'Base de Dados'!IF316),"Inaplicável")</f>
        <v>0</v>
      </c>
      <c r="E316" s="89">
        <f>IF(AND(NOT(ISBLANK('Base de Dados'!IG316)),NOT(ISBLANK('Base de Dados'!IH316))),('Base de Dados'!IH316-'Base de Dados'!IG316),"Inaplicável")</f>
        <v>2</v>
      </c>
      <c r="F316" s="89">
        <f>IF(AND(NOT(ISBLANK('Base de Dados'!IH316)),NOT(ISBLANK('Base de Dados'!II316))),('Base de Dados'!II316-'Base de Dados'!IH316),"Inaplicável")</f>
        <v>8</v>
      </c>
      <c r="G316" s="89">
        <f>IF(AND(NOT(ISBLANK('Base de Dados'!II316)),NOT(ISBLANK('Base de Dados'!IJ316))),('Base de Dados'!IJ316-'Base de Dados'!II316),"Inaplicável")</f>
        <v>34</v>
      </c>
      <c r="H316" s="89">
        <f>IF(AND(NOT(ISBLANK('Base de Dados'!IJ316)),NOT(ISBLANK('Base de Dados'!IK316))),('Base de Dados'!IK316-'Base de Dados'!IJ316),"Inaplicável")</f>
        <v>10</v>
      </c>
    </row>
    <row r="317" spans="4:8" x14ac:dyDescent="0.25">
      <c r="D317" s="89">
        <f>IF(AND(NOT(ISBLANK('Base de Dados'!IF317)),NOT(ISBLANK('Base de Dados'!IG317))),('Base de Dados'!IG317-'Base de Dados'!IF317),"Inaplicável")</f>
        <v>0</v>
      </c>
      <c r="E317" s="89">
        <f>IF(AND(NOT(ISBLANK('Base de Dados'!IG317)),NOT(ISBLANK('Base de Dados'!IH317))),('Base de Dados'!IH317-'Base de Dados'!IG317),"Inaplicável")</f>
        <v>0</v>
      </c>
      <c r="F317" s="89" t="str">
        <f>IF(AND(NOT(ISBLANK('Base de Dados'!IH317)),NOT(ISBLANK('Base de Dados'!II317))),('Base de Dados'!II317-'Base de Dados'!IH317),"Inaplicável")</f>
        <v>Inaplicável</v>
      </c>
      <c r="G317" s="89" t="str">
        <f>IF(AND(NOT(ISBLANK('Base de Dados'!II317)),NOT(ISBLANK('Base de Dados'!IJ317))),('Base de Dados'!IJ317-'Base de Dados'!II317),"Inaplicável")</f>
        <v>Inaplicável</v>
      </c>
      <c r="H317" s="89">
        <f>IF(AND(NOT(ISBLANK('Base de Dados'!IJ317)),NOT(ISBLANK('Base de Dados'!IK317))),('Base de Dados'!IK317-'Base de Dados'!IJ317),"Inaplicável")</f>
        <v>3</v>
      </c>
    </row>
    <row r="318" spans="4:8" x14ac:dyDescent="0.25">
      <c r="D318" s="89">
        <f>IF(AND(NOT(ISBLANK('Base de Dados'!IF318)),NOT(ISBLANK('Base de Dados'!IG318))),('Base de Dados'!IG318-'Base de Dados'!IF318),"Inaplicável")</f>
        <v>0</v>
      </c>
      <c r="E318" s="89">
        <f>IF(AND(NOT(ISBLANK('Base de Dados'!IG318)),NOT(ISBLANK('Base de Dados'!IH318))),('Base de Dados'!IH318-'Base de Dados'!IG318),"Inaplicável")</f>
        <v>1</v>
      </c>
      <c r="F318" s="89">
        <f>IF(AND(NOT(ISBLANK('Base de Dados'!IH318)),NOT(ISBLANK('Base de Dados'!II318))),('Base de Dados'!II318-'Base de Dados'!IH318),"Inaplicável")</f>
        <v>22</v>
      </c>
      <c r="G318" s="89">
        <f>IF(AND(NOT(ISBLANK('Base de Dados'!II318)),NOT(ISBLANK('Base de Dados'!IJ318))),('Base de Dados'!IJ318-'Base de Dados'!II318),"Inaplicável")</f>
        <v>46</v>
      </c>
      <c r="H318" s="89">
        <f>IF(AND(NOT(ISBLANK('Base de Dados'!IJ318)),NOT(ISBLANK('Base de Dados'!IK318))),('Base de Dados'!IK318-'Base de Dados'!IJ318),"Inaplicável")</f>
        <v>10</v>
      </c>
    </row>
    <row r="319" spans="4:8" x14ac:dyDescent="0.25">
      <c r="D319" s="89">
        <f>IF(AND(NOT(ISBLANK('Base de Dados'!IF319)),NOT(ISBLANK('Base de Dados'!IG319))),('Base de Dados'!IG319-'Base de Dados'!IF319),"Inaplicável")</f>
        <v>0</v>
      </c>
      <c r="E319" s="89">
        <f>IF(AND(NOT(ISBLANK('Base de Dados'!IG319)),NOT(ISBLANK('Base de Dados'!IH319))),('Base de Dados'!IH319-'Base de Dados'!IG319),"Inaplicável")</f>
        <v>7</v>
      </c>
      <c r="F319" s="89">
        <f>IF(AND(NOT(ISBLANK('Base de Dados'!IH319)),NOT(ISBLANK('Base de Dados'!II319))),('Base de Dados'!II319-'Base de Dados'!IH319),"Inaplicável")</f>
        <v>0</v>
      </c>
      <c r="G319" s="89">
        <f>IF(AND(NOT(ISBLANK('Base de Dados'!II319)),NOT(ISBLANK('Base de Dados'!IJ319))),('Base de Dados'!IJ319-'Base de Dados'!II319),"Inaplicável")</f>
        <v>21</v>
      </c>
      <c r="H319" s="89">
        <f>IF(AND(NOT(ISBLANK('Base de Dados'!IJ319)),NOT(ISBLANK('Base de Dados'!IK319))),('Base de Dados'!IK319-'Base de Dados'!IJ319),"Inaplicável")</f>
        <v>10</v>
      </c>
    </row>
    <row r="320" spans="4:8" x14ac:dyDescent="0.25">
      <c r="D320" s="89">
        <f>IF(AND(NOT(ISBLANK('Base de Dados'!IF320)),NOT(ISBLANK('Base de Dados'!IG320))),('Base de Dados'!IG320-'Base de Dados'!IF320),"Inaplicável")</f>
        <v>2</v>
      </c>
      <c r="E320" s="89" t="str">
        <f>IF(AND(NOT(ISBLANK('Base de Dados'!IG320)),NOT(ISBLANK('Base de Dados'!IH320))),('Base de Dados'!IH320-'Base de Dados'!IG320),"Inaplicável")</f>
        <v>Inaplicável</v>
      </c>
      <c r="F320" s="89" t="str">
        <f>IF(AND(NOT(ISBLANK('Base de Dados'!IH320)),NOT(ISBLANK('Base de Dados'!II320))),('Base de Dados'!II320-'Base de Dados'!IH320),"Inaplicável")</f>
        <v>Inaplicável</v>
      </c>
      <c r="G320" s="89">
        <f>IF(AND(NOT(ISBLANK('Base de Dados'!II320)),NOT(ISBLANK('Base de Dados'!IJ320))),('Base de Dados'!IJ320-'Base de Dados'!II320),"Inaplicável")</f>
        <v>36</v>
      </c>
      <c r="H320" s="89" t="str">
        <f>IF(AND(NOT(ISBLANK('Base de Dados'!IJ320)),NOT(ISBLANK('Base de Dados'!IK320))),('Base de Dados'!IK320-'Base de Dados'!IJ320),"Inaplicável")</f>
        <v>Inaplicável</v>
      </c>
    </row>
    <row r="321" spans="4:8" x14ac:dyDescent="0.25">
      <c r="D321" s="89">
        <f>IF(AND(NOT(ISBLANK('Base de Dados'!IF321)),NOT(ISBLANK('Base de Dados'!IG321))),('Base de Dados'!IG321-'Base de Dados'!IF321),"Inaplicável")</f>
        <v>2</v>
      </c>
      <c r="E321" s="89" t="str">
        <f>IF(AND(NOT(ISBLANK('Base de Dados'!IG321)),NOT(ISBLANK('Base de Dados'!IH321))),('Base de Dados'!IH321-'Base de Dados'!IG321),"Inaplicável")</f>
        <v>Inaplicável</v>
      </c>
      <c r="F321" s="89" t="str">
        <f>IF(AND(NOT(ISBLANK('Base de Dados'!IH321)),NOT(ISBLANK('Base de Dados'!II321))),('Base de Dados'!II321-'Base de Dados'!IH321),"Inaplicável")</f>
        <v>Inaplicável</v>
      </c>
      <c r="G321" s="89">
        <f>IF(AND(NOT(ISBLANK('Base de Dados'!II321)),NOT(ISBLANK('Base de Dados'!IJ321))),('Base de Dados'!IJ321-'Base de Dados'!II321),"Inaplicável")</f>
        <v>38</v>
      </c>
      <c r="H321" s="89">
        <f>IF(AND(NOT(ISBLANK('Base de Dados'!IJ321)),NOT(ISBLANK('Base de Dados'!IK321))),('Base de Dados'!IK321-'Base de Dados'!IJ321),"Inaplicável")</f>
        <v>8</v>
      </c>
    </row>
    <row r="322" spans="4:8" x14ac:dyDescent="0.25">
      <c r="D322" s="89">
        <f>IF(AND(NOT(ISBLANK('Base de Dados'!IF322)),NOT(ISBLANK('Base de Dados'!IG322))),('Base de Dados'!IG322-'Base de Dados'!IF322),"Inaplicável")</f>
        <v>1</v>
      </c>
      <c r="E322" s="89" t="str">
        <f>IF(AND(NOT(ISBLANK('Base de Dados'!IG322)),NOT(ISBLANK('Base de Dados'!IH322))),('Base de Dados'!IH322-'Base de Dados'!IG322),"Inaplicável")</f>
        <v>Inaplicável</v>
      </c>
      <c r="F322" s="89" t="str">
        <f>IF(AND(NOT(ISBLANK('Base de Dados'!IH322)),NOT(ISBLANK('Base de Dados'!II322))),('Base de Dados'!II322-'Base de Dados'!IH322),"Inaplicável")</f>
        <v>Inaplicável</v>
      </c>
      <c r="G322" s="89">
        <f>IF(AND(NOT(ISBLANK('Base de Dados'!II322)),NOT(ISBLANK('Base de Dados'!IJ322))),('Base de Dados'!IJ322-'Base de Dados'!II322),"Inaplicável")</f>
        <v>32</v>
      </c>
      <c r="H322" s="89">
        <f>IF(AND(NOT(ISBLANK('Base de Dados'!IJ322)),NOT(ISBLANK('Base de Dados'!IK322))),('Base de Dados'!IK322-'Base de Dados'!IJ322),"Inaplicável")</f>
        <v>11</v>
      </c>
    </row>
    <row r="323" spans="4:8" x14ac:dyDescent="0.25">
      <c r="D323" s="89">
        <f>IF(AND(NOT(ISBLANK('Base de Dados'!IF323)),NOT(ISBLANK('Base de Dados'!IG323))),('Base de Dados'!IG323-'Base de Dados'!IF323),"Inaplicável")</f>
        <v>1</v>
      </c>
      <c r="E323" s="89">
        <f>IF(AND(NOT(ISBLANK('Base de Dados'!IG323)),NOT(ISBLANK('Base de Dados'!IH323))),('Base de Dados'!IH323-'Base de Dados'!IG323),"Inaplicável")</f>
        <v>1</v>
      </c>
      <c r="F323" s="89">
        <f>IF(AND(NOT(ISBLANK('Base de Dados'!IH323)),NOT(ISBLANK('Base de Dados'!II323))),('Base de Dados'!II323-'Base de Dados'!IH323),"Inaplicável")</f>
        <v>17</v>
      </c>
      <c r="G323" s="89">
        <f>IF(AND(NOT(ISBLANK('Base de Dados'!II323)),NOT(ISBLANK('Base de Dados'!IJ323))),('Base de Dados'!IJ323-'Base de Dados'!II323),"Inaplicável")</f>
        <v>30</v>
      </c>
      <c r="H323" s="89">
        <f>IF(AND(NOT(ISBLANK('Base de Dados'!IJ323)),NOT(ISBLANK('Base de Dados'!IK323))),('Base de Dados'!IK323-'Base de Dados'!IJ323),"Inaplicável")</f>
        <v>63</v>
      </c>
    </row>
    <row r="324" spans="4:8" x14ac:dyDescent="0.25">
      <c r="D324" s="89">
        <f>IF(AND(NOT(ISBLANK('Base de Dados'!IF324)),NOT(ISBLANK('Base de Dados'!IG324))),('Base de Dados'!IG324-'Base de Dados'!IF324),"Inaplicável")</f>
        <v>0</v>
      </c>
      <c r="E324" s="89">
        <f>IF(AND(NOT(ISBLANK('Base de Dados'!IG324)),NOT(ISBLANK('Base de Dados'!IH324))),('Base de Dados'!IH324-'Base de Dados'!IG324),"Inaplicável")</f>
        <v>2</v>
      </c>
      <c r="F324" s="89">
        <f>IF(AND(NOT(ISBLANK('Base de Dados'!IH324)),NOT(ISBLANK('Base de Dados'!II324))),('Base de Dados'!II324-'Base de Dados'!IH324),"Inaplicável")</f>
        <v>46</v>
      </c>
      <c r="G324" s="89">
        <f>IF(AND(NOT(ISBLANK('Base de Dados'!II324)),NOT(ISBLANK('Base de Dados'!IJ324))),('Base de Dados'!IJ324-'Base de Dados'!II324),"Inaplicável")</f>
        <v>51</v>
      </c>
      <c r="H324" s="89">
        <f>IF(AND(NOT(ISBLANK('Base de Dados'!IJ324)),NOT(ISBLANK('Base de Dados'!IK324))),('Base de Dados'!IK324-'Base de Dados'!IJ324),"Inaplicável")</f>
        <v>182</v>
      </c>
    </row>
    <row r="325" spans="4:8" x14ac:dyDescent="0.25">
      <c r="D325" s="89">
        <f>IF(AND(NOT(ISBLANK('Base de Dados'!IF325)),NOT(ISBLANK('Base de Dados'!IG325))),('Base de Dados'!IG325-'Base de Dados'!IF325),"Inaplicável")</f>
        <v>1</v>
      </c>
      <c r="E325" s="89">
        <f>IF(AND(NOT(ISBLANK('Base de Dados'!IG325)),NOT(ISBLANK('Base de Dados'!IH325))),('Base de Dados'!IH325-'Base de Dados'!IG325),"Inaplicável")</f>
        <v>4</v>
      </c>
      <c r="F325" s="89">
        <f>IF(AND(NOT(ISBLANK('Base de Dados'!IH325)),NOT(ISBLANK('Base de Dados'!II325))),('Base de Dados'!II325-'Base de Dados'!IH325),"Inaplicável")</f>
        <v>27</v>
      </c>
      <c r="G325" s="89">
        <f>IF(AND(NOT(ISBLANK('Base de Dados'!II325)),NOT(ISBLANK('Base de Dados'!IJ325))),('Base de Dados'!IJ325-'Base de Dados'!II325),"Inaplicável")</f>
        <v>42</v>
      </c>
      <c r="H325" s="89">
        <f>IF(AND(NOT(ISBLANK('Base de Dados'!IJ325)),NOT(ISBLANK('Base de Dados'!IK325))),('Base de Dados'!IK325-'Base de Dados'!IJ325),"Inaplicável")</f>
        <v>232</v>
      </c>
    </row>
    <row r="326" spans="4:8" x14ac:dyDescent="0.25">
      <c r="D326" s="89">
        <f>IF(AND(NOT(ISBLANK('Base de Dados'!IF326)),NOT(ISBLANK('Base de Dados'!IG326))),('Base de Dados'!IG326-'Base de Dados'!IF326),"Inaplicável")</f>
        <v>3</v>
      </c>
      <c r="E326" s="89">
        <f>IF(AND(NOT(ISBLANK('Base de Dados'!IG326)),NOT(ISBLANK('Base de Dados'!IH326))),('Base de Dados'!IH326-'Base de Dados'!IG326),"Inaplicável")</f>
        <v>95</v>
      </c>
      <c r="F326" s="89" t="str">
        <f>IF(AND(NOT(ISBLANK('Base de Dados'!IH326)),NOT(ISBLANK('Base de Dados'!II326))),('Base de Dados'!II326-'Base de Dados'!IH326),"Inaplicável")</f>
        <v>Inaplicável</v>
      </c>
      <c r="G326" s="89" t="str">
        <f>IF(AND(NOT(ISBLANK('Base de Dados'!II326)),NOT(ISBLANK('Base de Dados'!IJ326))),('Base de Dados'!IJ326-'Base de Dados'!II326),"Inaplicável")</f>
        <v>Inaplicável</v>
      </c>
      <c r="H326" s="89">
        <f>IF(AND(NOT(ISBLANK('Base de Dados'!IJ326)),NOT(ISBLANK('Base de Dados'!IK326))),('Base de Dados'!IK326-'Base de Dados'!IJ326),"Inaplicável")</f>
        <v>28</v>
      </c>
    </row>
    <row r="327" spans="4:8" x14ac:dyDescent="0.25">
      <c r="D327" s="89">
        <f>IF(AND(NOT(ISBLANK('Base de Dados'!IF327)),NOT(ISBLANK('Base de Dados'!IG327))),('Base de Dados'!IG327-'Base de Dados'!IF327),"Inaplicável")</f>
        <v>0</v>
      </c>
      <c r="E327" s="89">
        <f>IF(AND(NOT(ISBLANK('Base de Dados'!IG327)),NOT(ISBLANK('Base de Dados'!IH327))),('Base de Dados'!IH327-'Base de Dados'!IG327),"Inaplicável")</f>
        <v>1</v>
      </c>
      <c r="F327" s="89" t="str">
        <f>IF(AND(NOT(ISBLANK('Base de Dados'!IH327)),NOT(ISBLANK('Base de Dados'!II327))),('Base de Dados'!II327-'Base de Dados'!IH327),"Inaplicável")</f>
        <v>Inaplicável</v>
      </c>
      <c r="G327" s="89" t="str">
        <f>IF(AND(NOT(ISBLANK('Base de Dados'!II327)),NOT(ISBLANK('Base de Dados'!IJ327))),('Base de Dados'!IJ327-'Base de Dados'!II327),"Inaplicável")</f>
        <v>Inaplicável</v>
      </c>
      <c r="H327" s="89">
        <f>IF(AND(NOT(ISBLANK('Base de Dados'!IJ327)),NOT(ISBLANK('Base de Dados'!IK327))),('Base de Dados'!IK327-'Base de Dados'!IJ327),"Inaplicável")</f>
        <v>120</v>
      </c>
    </row>
    <row r="328" spans="4:8" x14ac:dyDescent="0.25">
      <c r="D328" s="89">
        <f>IF(AND(NOT(ISBLANK('Base de Dados'!IF328)),NOT(ISBLANK('Base de Dados'!IG328))),('Base de Dados'!IG328-'Base de Dados'!IF328),"Inaplicável")</f>
        <v>1</v>
      </c>
      <c r="E328" s="89">
        <f>IF(AND(NOT(ISBLANK('Base de Dados'!IG328)),NOT(ISBLANK('Base de Dados'!IH328))),('Base de Dados'!IH328-'Base de Dados'!IG328),"Inaplicável")</f>
        <v>0</v>
      </c>
      <c r="F328" s="89">
        <f>IF(AND(NOT(ISBLANK('Base de Dados'!IH328)),NOT(ISBLANK('Base de Dados'!II328))),('Base de Dados'!II328-'Base de Dados'!IH328),"Inaplicável")</f>
        <v>46</v>
      </c>
      <c r="G328" s="89">
        <f>IF(AND(NOT(ISBLANK('Base de Dados'!II328)),NOT(ISBLANK('Base de Dados'!IJ328))),('Base de Dados'!IJ328-'Base de Dados'!II328),"Inaplicável")</f>
        <v>84</v>
      </c>
      <c r="H328" s="89">
        <f>IF(AND(NOT(ISBLANK('Base de Dados'!IJ328)),NOT(ISBLANK('Base de Dados'!IK328))),('Base de Dados'!IK328-'Base de Dados'!IJ328),"Inaplicável")</f>
        <v>13</v>
      </c>
    </row>
    <row r="329" spans="4:8" x14ac:dyDescent="0.25">
      <c r="D329" s="89">
        <f>IF(AND(NOT(ISBLANK('Base de Dados'!IF329)),NOT(ISBLANK('Base de Dados'!IG329))),('Base de Dados'!IG329-'Base de Dados'!IF329),"Inaplicável")</f>
        <v>1</v>
      </c>
      <c r="E329" s="89">
        <f>IF(AND(NOT(ISBLANK('Base de Dados'!IG329)),NOT(ISBLANK('Base de Dados'!IH329))),('Base de Dados'!IH329-'Base de Dados'!IG329),"Inaplicável")</f>
        <v>12</v>
      </c>
      <c r="F329" s="89">
        <f>IF(AND(NOT(ISBLANK('Base de Dados'!IH329)),NOT(ISBLANK('Base de Dados'!II329))),('Base de Dados'!II329-'Base de Dados'!IH329),"Inaplicável")</f>
        <v>35</v>
      </c>
      <c r="G329" s="89">
        <f>IF(AND(NOT(ISBLANK('Base de Dados'!II329)),NOT(ISBLANK('Base de Dados'!IJ329))),('Base de Dados'!IJ329-'Base de Dados'!II329),"Inaplicável")</f>
        <v>83</v>
      </c>
      <c r="H329" s="89" t="str">
        <f>IF(AND(NOT(ISBLANK('Base de Dados'!IJ329)),NOT(ISBLANK('Base de Dados'!IK329))),('Base de Dados'!IK329-'Base de Dados'!IJ329),"Inaplicável")</f>
        <v>Inaplicável</v>
      </c>
    </row>
    <row r="330" spans="4:8" x14ac:dyDescent="0.25">
      <c r="D330" s="89">
        <f>IF(AND(NOT(ISBLANK('Base de Dados'!IF330)),NOT(ISBLANK('Base de Dados'!IG330))),('Base de Dados'!IG330-'Base de Dados'!IF330),"Inaplicável")</f>
        <v>0</v>
      </c>
      <c r="E330" s="89">
        <f>IF(AND(NOT(ISBLANK('Base de Dados'!IG330)),NOT(ISBLANK('Base de Dados'!IH330))),('Base de Dados'!IH330-'Base de Dados'!IG330),"Inaplicável")</f>
        <v>4</v>
      </c>
      <c r="F330" s="89">
        <f>IF(AND(NOT(ISBLANK('Base de Dados'!IH330)),NOT(ISBLANK('Base de Dados'!II330))),('Base de Dados'!II330-'Base de Dados'!IH330),"Inaplicável")</f>
        <v>42</v>
      </c>
      <c r="G330" s="89">
        <f>IF(AND(NOT(ISBLANK('Base de Dados'!II330)),NOT(ISBLANK('Base de Dados'!IJ330))),('Base de Dados'!IJ330-'Base de Dados'!II330),"Inaplicável")</f>
        <v>76</v>
      </c>
      <c r="H330" s="89">
        <f>IF(AND(NOT(ISBLANK('Base de Dados'!IJ330)),NOT(ISBLANK('Base de Dados'!IK330))),('Base de Dados'!IK330-'Base de Dados'!IJ330),"Inaplicável")</f>
        <v>115</v>
      </c>
    </row>
    <row r="331" spans="4:8" x14ac:dyDescent="0.25">
      <c r="D331" s="89">
        <f>IF(AND(NOT(ISBLANK('Base de Dados'!IF331)),NOT(ISBLANK('Base de Dados'!IG331))),('Base de Dados'!IG331-'Base de Dados'!IF331),"Inaplicável")</f>
        <v>0</v>
      </c>
      <c r="E331" s="89">
        <f>IF(AND(NOT(ISBLANK('Base de Dados'!IG331)),NOT(ISBLANK('Base de Dados'!IH331))),('Base de Dados'!IH331-'Base de Dados'!IG331),"Inaplicável")</f>
        <v>3</v>
      </c>
      <c r="F331" s="89">
        <f>IF(AND(NOT(ISBLANK('Base de Dados'!IH331)),NOT(ISBLANK('Base de Dados'!II331))),('Base de Dados'!II331-'Base de Dados'!IH331),"Inaplicável")</f>
        <v>24</v>
      </c>
      <c r="G331" s="89">
        <f>IF(AND(NOT(ISBLANK('Base de Dados'!II331)),NOT(ISBLANK('Base de Dados'!IJ331))),('Base de Dados'!IJ331-'Base de Dados'!II331),"Inaplicável")</f>
        <v>39</v>
      </c>
      <c r="H331" s="89">
        <f>IF(AND(NOT(ISBLANK('Base de Dados'!IJ331)),NOT(ISBLANK('Base de Dados'!IK331))),('Base de Dados'!IK331-'Base de Dados'!IJ331),"Inaplicável")</f>
        <v>10</v>
      </c>
    </row>
    <row r="332" spans="4:8" x14ac:dyDescent="0.25">
      <c r="D332" s="89">
        <f>IF(AND(NOT(ISBLANK('Base de Dados'!IF332)),NOT(ISBLANK('Base de Dados'!IG332))),('Base de Dados'!IG332-'Base de Dados'!IF332),"Inaplicável")</f>
        <v>1</v>
      </c>
      <c r="E332" s="89">
        <f>IF(AND(NOT(ISBLANK('Base de Dados'!IG332)),NOT(ISBLANK('Base de Dados'!IH332))),('Base de Dados'!IH332-'Base de Dados'!IG332),"Inaplicável")</f>
        <v>3</v>
      </c>
      <c r="F332" s="89">
        <f>IF(AND(NOT(ISBLANK('Base de Dados'!IH332)),NOT(ISBLANK('Base de Dados'!II332))),('Base de Dados'!II332-'Base de Dados'!IH332),"Inaplicável")</f>
        <v>25</v>
      </c>
      <c r="G332" s="89">
        <f>IF(AND(NOT(ISBLANK('Base de Dados'!II332)),NOT(ISBLANK('Base de Dados'!IJ332))),('Base de Dados'!IJ332-'Base de Dados'!II332),"Inaplicável")</f>
        <v>17</v>
      </c>
      <c r="H332" s="89">
        <f>IF(AND(NOT(ISBLANK('Base de Dados'!IJ332)),NOT(ISBLANK('Base de Dados'!IK332))),('Base de Dados'!IK332-'Base de Dados'!IJ332),"Inaplicável")</f>
        <v>10</v>
      </c>
    </row>
    <row r="333" spans="4:8" x14ac:dyDescent="0.25">
      <c r="D333" s="89">
        <f>IF(AND(NOT(ISBLANK('Base de Dados'!IF333)),NOT(ISBLANK('Base de Dados'!IG333))),('Base de Dados'!IG333-'Base de Dados'!IF333),"Inaplicável")</f>
        <v>3</v>
      </c>
      <c r="E333" s="89" t="str">
        <f>IF(AND(NOT(ISBLANK('Base de Dados'!IG333)),NOT(ISBLANK('Base de Dados'!IH333))),('Base de Dados'!IH333-'Base de Dados'!IG333),"Inaplicável")</f>
        <v>Inaplicável</v>
      </c>
      <c r="F333" s="89" t="str">
        <f>IF(AND(NOT(ISBLANK('Base de Dados'!IH333)),NOT(ISBLANK('Base de Dados'!II333))),('Base de Dados'!II333-'Base de Dados'!IH333),"Inaplicável")</f>
        <v>Inaplicável</v>
      </c>
      <c r="G333" s="89">
        <f>IF(AND(NOT(ISBLANK('Base de Dados'!II333)),NOT(ISBLANK('Base de Dados'!IJ333))),('Base de Dados'!IJ333-'Base de Dados'!II333),"Inaplicável")</f>
        <v>53</v>
      </c>
      <c r="H333" s="89">
        <f>IF(AND(NOT(ISBLANK('Base de Dados'!IJ333)),NOT(ISBLANK('Base de Dados'!IK333))),('Base de Dados'!IK333-'Base de Dados'!IJ333),"Inaplicável")</f>
        <v>419</v>
      </c>
    </row>
    <row r="334" spans="4:8" x14ac:dyDescent="0.25">
      <c r="D334" s="89">
        <f>IF(AND(NOT(ISBLANK('Base de Dados'!IF334)),NOT(ISBLANK('Base de Dados'!IG334))),('Base de Dados'!IG334-'Base de Dados'!IF334),"Inaplicável")</f>
        <v>0</v>
      </c>
      <c r="E334" s="89" t="str">
        <f>IF(AND(NOT(ISBLANK('Base de Dados'!IG334)),NOT(ISBLANK('Base de Dados'!IH334))),('Base de Dados'!IH334-'Base de Dados'!IG334),"Inaplicável")</f>
        <v>Inaplicável</v>
      </c>
      <c r="F334" s="89" t="str">
        <f>IF(AND(NOT(ISBLANK('Base de Dados'!IH334)),NOT(ISBLANK('Base de Dados'!II334))),('Base de Dados'!II334-'Base de Dados'!IH334),"Inaplicável")</f>
        <v>Inaplicável</v>
      </c>
      <c r="G334" s="89" t="str">
        <f>IF(AND(NOT(ISBLANK('Base de Dados'!II334)),NOT(ISBLANK('Base de Dados'!IJ334))),('Base de Dados'!IJ334-'Base de Dados'!II334),"Inaplicável")</f>
        <v>Inaplicável</v>
      </c>
      <c r="H334" s="89" t="str">
        <f>IF(AND(NOT(ISBLANK('Base de Dados'!IJ334)),NOT(ISBLANK('Base de Dados'!IK334))),('Base de Dados'!IK334-'Base de Dados'!IJ334),"Inaplicável")</f>
        <v>Inaplicável</v>
      </c>
    </row>
    <row r="335" spans="4:8" x14ac:dyDescent="0.25">
      <c r="D335" s="89">
        <f>IF(AND(NOT(ISBLANK('Base de Dados'!IF335)),NOT(ISBLANK('Base de Dados'!IG335))),('Base de Dados'!IG335-'Base de Dados'!IF335),"Inaplicável")</f>
        <v>4</v>
      </c>
      <c r="E335" s="89" t="str">
        <f>IF(AND(NOT(ISBLANK('Base de Dados'!IG335)),NOT(ISBLANK('Base de Dados'!IH335))),('Base de Dados'!IH335-'Base de Dados'!IG335),"Inaplicável")</f>
        <v>Inaplicável</v>
      </c>
      <c r="F335" s="89" t="str">
        <f>IF(AND(NOT(ISBLANK('Base de Dados'!IH335)),NOT(ISBLANK('Base de Dados'!II335))),('Base de Dados'!II335-'Base de Dados'!IH335),"Inaplicável")</f>
        <v>Inaplicável</v>
      </c>
      <c r="G335" s="89" t="str">
        <f>IF(AND(NOT(ISBLANK('Base de Dados'!II335)),NOT(ISBLANK('Base de Dados'!IJ335))),('Base de Dados'!IJ335-'Base de Dados'!II335),"Inaplicável")</f>
        <v>Inaplicável</v>
      </c>
      <c r="H335" s="89">
        <f>IF(AND(NOT(ISBLANK('Base de Dados'!IJ335)),NOT(ISBLANK('Base de Dados'!IK335))),('Base de Dados'!IK335-'Base de Dados'!IJ335),"Inaplicável")</f>
        <v>840</v>
      </c>
    </row>
    <row r="336" spans="4:8" x14ac:dyDescent="0.25">
      <c r="D336" s="89">
        <f>IF(AND(NOT(ISBLANK('Base de Dados'!IF336)),NOT(ISBLANK('Base de Dados'!IG336))),('Base de Dados'!IG336-'Base de Dados'!IF336),"Inaplicável")</f>
        <v>3</v>
      </c>
      <c r="E336" s="89">
        <f>IF(AND(NOT(ISBLANK('Base de Dados'!IG336)),NOT(ISBLANK('Base de Dados'!IH336))),('Base de Dados'!IH336-'Base de Dados'!IG336),"Inaplicável")</f>
        <v>0</v>
      </c>
      <c r="F336" s="89">
        <f>IF(AND(NOT(ISBLANK('Base de Dados'!IH336)),NOT(ISBLANK('Base de Dados'!II336))),('Base de Dados'!II336-'Base de Dados'!IH336),"Inaplicável")</f>
        <v>23</v>
      </c>
      <c r="G336" s="89">
        <f>IF(AND(NOT(ISBLANK('Base de Dados'!II336)),NOT(ISBLANK('Base de Dados'!IJ336))),('Base de Dados'!IJ336-'Base de Dados'!II336),"Inaplicável")</f>
        <v>12</v>
      </c>
      <c r="H336" s="89">
        <f>IF(AND(NOT(ISBLANK('Base de Dados'!IJ336)),NOT(ISBLANK('Base de Dados'!IK336))),('Base de Dados'!IK336-'Base de Dados'!IJ336),"Inaplicável")</f>
        <v>30</v>
      </c>
    </row>
    <row r="337" spans="4:8" x14ac:dyDescent="0.25">
      <c r="D337" s="89">
        <f>IF(AND(NOT(ISBLANK('Base de Dados'!IF337)),NOT(ISBLANK('Base de Dados'!IG337))),('Base de Dados'!IG337-'Base de Dados'!IF337),"Inaplicável")</f>
        <v>4</v>
      </c>
      <c r="E337" s="89">
        <f>IF(AND(NOT(ISBLANK('Base de Dados'!IG337)),NOT(ISBLANK('Base de Dados'!IH337))),('Base de Dados'!IH337-'Base de Dados'!IG337),"Inaplicável")</f>
        <v>38</v>
      </c>
      <c r="F337" s="89">
        <f>IF(AND(NOT(ISBLANK('Base de Dados'!IH337)),NOT(ISBLANK('Base de Dados'!II337))),('Base de Dados'!II337-'Base de Dados'!IH337),"Inaplicável")</f>
        <v>14</v>
      </c>
      <c r="G337" s="89">
        <f>IF(AND(NOT(ISBLANK('Base de Dados'!II337)),NOT(ISBLANK('Base de Dados'!IJ337))),('Base de Dados'!IJ337-'Base de Dados'!II337),"Inaplicável")</f>
        <v>18</v>
      </c>
      <c r="H337" s="89">
        <f>IF(AND(NOT(ISBLANK('Base de Dados'!IJ337)),NOT(ISBLANK('Base de Dados'!IK337))),('Base de Dados'!IK337-'Base de Dados'!IJ337),"Inaplicável")</f>
        <v>427</v>
      </c>
    </row>
    <row r="338" spans="4:8" x14ac:dyDescent="0.25">
      <c r="D338" s="89">
        <f>IF(AND(NOT(ISBLANK('Base de Dados'!IF338)),NOT(ISBLANK('Base de Dados'!IG338))),('Base de Dados'!IG338-'Base de Dados'!IF338),"Inaplicável")</f>
        <v>1</v>
      </c>
      <c r="E338" s="89">
        <f>IF(AND(NOT(ISBLANK('Base de Dados'!IG338)),NOT(ISBLANK('Base de Dados'!IH338))),('Base de Dados'!IH338-'Base de Dados'!IG338),"Inaplicável")</f>
        <v>0</v>
      </c>
      <c r="F338" s="89" t="str">
        <f>IF(AND(NOT(ISBLANK('Base de Dados'!IH338)),NOT(ISBLANK('Base de Dados'!II338))),('Base de Dados'!II338-'Base de Dados'!IH338),"Inaplicável")</f>
        <v>Inaplicável</v>
      </c>
      <c r="G338" s="89" t="str">
        <f>IF(AND(NOT(ISBLANK('Base de Dados'!II338)),NOT(ISBLANK('Base de Dados'!IJ338))),('Base de Dados'!IJ338-'Base de Dados'!II338),"Inaplicável")</f>
        <v>Inaplicável</v>
      </c>
      <c r="H338" s="89">
        <f>IF(AND(NOT(ISBLANK('Base de Dados'!IJ338)),NOT(ISBLANK('Base de Dados'!IK338))),('Base de Dados'!IK338-'Base de Dados'!IJ338),"Inaplicável")</f>
        <v>336</v>
      </c>
    </row>
    <row r="339" spans="4:8" x14ac:dyDescent="0.25">
      <c r="D339" s="89">
        <f>IF(AND(NOT(ISBLANK('Base de Dados'!IF339)),NOT(ISBLANK('Base de Dados'!IG339))),('Base de Dados'!IG339-'Base de Dados'!IF339),"Inaplicável")</f>
        <v>2</v>
      </c>
      <c r="E339" s="89" t="str">
        <f>IF(AND(NOT(ISBLANK('Base de Dados'!IG339)),NOT(ISBLANK('Base de Dados'!IH339))),('Base de Dados'!IH339-'Base de Dados'!IG339),"Inaplicável")</f>
        <v>Inaplicável</v>
      </c>
      <c r="F339" s="89" t="str">
        <f>IF(AND(NOT(ISBLANK('Base de Dados'!IH339)),NOT(ISBLANK('Base de Dados'!II339))),('Base de Dados'!II339-'Base de Dados'!IH339),"Inaplicável")</f>
        <v>Inaplicável</v>
      </c>
      <c r="G339" s="89">
        <f>IF(AND(NOT(ISBLANK('Base de Dados'!II339)),NOT(ISBLANK('Base de Dados'!IJ339))),('Base de Dados'!IJ339-'Base de Dados'!II339),"Inaplicável")</f>
        <v>10</v>
      </c>
      <c r="H339" s="89">
        <f>IF(AND(NOT(ISBLANK('Base de Dados'!IJ339)),NOT(ISBLANK('Base de Dados'!IK339))),('Base de Dados'!IK339-'Base de Dados'!IJ339),"Inaplicável")</f>
        <v>125</v>
      </c>
    </row>
    <row r="340" spans="4:8" x14ac:dyDescent="0.25">
      <c r="D340" s="89">
        <f>IF(AND(NOT(ISBLANK('Base de Dados'!IF340)),NOT(ISBLANK('Base de Dados'!IG340))),('Base de Dados'!IG340-'Base de Dados'!IF340),"Inaplicável")</f>
        <v>1</v>
      </c>
      <c r="E340" s="89" t="str">
        <f>IF(AND(NOT(ISBLANK('Base de Dados'!IG340)),NOT(ISBLANK('Base de Dados'!IH340))),('Base de Dados'!IH340-'Base de Dados'!IG340),"Inaplicável")</f>
        <v>Inaplicável</v>
      </c>
      <c r="F340" s="89" t="str">
        <f>IF(AND(NOT(ISBLANK('Base de Dados'!IH340)),NOT(ISBLANK('Base de Dados'!II340))),('Base de Dados'!II340-'Base de Dados'!IH340),"Inaplicável")</f>
        <v>Inaplicável</v>
      </c>
      <c r="G340" s="89">
        <f>IF(AND(NOT(ISBLANK('Base de Dados'!II340)),NOT(ISBLANK('Base de Dados'!IJ340))),('Base de Dados'!IJ340-'Base de Dados'!II340),"Inaplicável")</f>
        <v>7</v>
      </c>
      <c r="H340" s="89">
        <f>IF(AND(NOT(ISBLANK('Base de Dados'!IJ340)),NOT(ISBLANK('Base de Dados'!IK340))),('Base de Dados'!IK340-'Base de Dados'!IJ340),"Inaplicável")</f>
        <v>98</v>
      </c>
    </row>
    <row r="341" spans="4:8" x14ac:dyDescent="0.25">
      <c r="D341" s="89">
        <f>IF(AND(NOT(ISBLANK('Base de Dados'!IF341)),NOT(ISBLANK('Base de Dados'!IG341))),('Base de Dados'!IG341-'Base de Dados'!IF341),"Inaplicável")</f>
        <v>1</v>
      </c>
      <c r="E341" s="89">
        <f>IF(AND(NOT(ISBLANK('Base de Dados'!IG341)),NOT(ISBLANK('Base de Dados'!IH341))),('Base de Dados'!IH341-'Base de Dados'!IG341),"Inaplicável")</f>
        <v>2</v>
      </c>
      <c r="F341" s="89">
        <f>IF(AND(NOT(ISBLANK('Base de Dados'!IH341)),NOT(ISBLANK('Base de Dados'!II341))),('Base de Dados'!II341-'Base de Dados'!IH341),"Inaplicável")</f>
        <v>7</v>
      </c>
      <c r="G341" s="89">
        <f>IF(AND(NOT(ISBLANK('Base de Dados'!II341)),NOT(ISBLANK('Base de Dados'!IJ341))),('Base de Dados'!IJ341-'Base de Dados'!II341),"Inaplicável")</f>
        <v>11</v>
      </c>
      <c r="H341" s="89">
        <f>IF(AND(NOT(ISBLANK('Base de Dados'!IJ341)),NOT(ISBLANK('Base de Dados'!IK341))),('Base de Dados'!IK341-'Base de Dados'!IJ341),"Inaplicável")</f>
        <v>250</v>
      </c>
    </row>
    <row r="342" spans="4:8" x14ac:dyDescent="0.25">
      <c r="D342" s="89">
        <f>IF(AND(NOT(ISBLANK('Base de Dados'!IF342)),NOT(ISBLANK('Base de Dados'!IG342))),('Base de Dados'!IG342-'Base de Dados'!IF342),"Inaplicável")</f>
        <v>1</v>
      </c>
      <c r="E342" s="89">
        <f>IF(AND(NOT(ISBLANK('Base de Dados'!IG342)),NOT(ISBLANK('Base de Dados'!IH342))),('Base de Dados'!IH342-'Base de Dados'!IG342),"Inaplicável")</f>
        <v>7</v>
      </c>
      <c r="F342" s="89" t="str">
        <f>IF(AND(NOT(ISBLANK('Base de Dados'!IH342)),NOT(ISBLANK('Base de Dados'!II342))),('Base de Dados'!II342-'Base de Dados'!IH342),"Inaplicável")</f>
        <v>Inaplicável</v>
      </c>
      <c r="G342" s="89" t="str">
        <f>IF(AND(NOT(ISBLANK('Base de Dados'!II342)),NOT(ISBLANK('Base de Dados'!IJ342))),('Base de Dados'!IJ342-'Base de Dados'!II342),"Inaplicável")</f>
        <v>Inaplicável</v>
      </c>
      <c r="H342" s="89">
        <f>IF(AND(NOT(ISBLANK('Base de Dados'!IJ342)),NOT(ISBLANK('Base de Dados'!IK342))),('Base de Dados'!IK342-'Base de Dados'!IJ342),"Inaplicável")</f>
        <v>19</v>
      </c>
    </row>
    <row r="343" spans="4:8" x14ac:dyDescent="0.25">
      <c r="D343" s="89">
        <f>IF(AND(NOT(ISBLANK('Base de Dados'!IF343)),NOT(ISBLANK('Base de Dados'!IG343))),('Base de Dados'!IG343-'Base de Dados'!IF343),"Inaplicável")</f>
        <v>2</v>
      </c>
      <c r="E343" s="89">
        <f>IF(AND(NOT(ISBLANK('Base de Dados'!IG343)),NOT(ISBLANK('Base de Dados'!IH343))),('Base de Dados'!IH343-'Base de Dados'!IG343),"Inaplicável")</f>
        <v>0</v>
      </c>
      <c r="F343" s="89">
        <f>IF(AND(NOT(ISBLANK('Base de Dados'!IH343)),NOT(ISBLANK('Base de Dados'!II343))),('Base de Dados'!II343-'Base de Dados'!IH343),"Inaplicável")</f>
        <v>11</v>
      </c>
      <c r="G343" s="89">
        <f>IF(AND(NOT(ISBLANK('Base de Dados'!II343)),NOT(ISBLANK('Base de Dados'!IJ343))),('Base de Dados'!IJ343-'Base de Dados'!II343),"Inaplicável")</f>
        <v>12</v>
      </c>
      <c r="H343" s="89">
        <f>IF(AND(NOT(ISBLANK('Base de Dados'!IJ343)),NOT(ISBLANK('Base de Dados'!IK343))),('Base de Dados'!IK343-'Base de Dados'!IJ343),"Inaplicável")</f>
        <v>3</v>
      </c>
    </row>
    <row r="344" spans="4:8" x14ac:dyDescent="0.25">
      <c r="D344" s="89">
        <f>IF(AND(NOT(ISBLANK('Base de Dados'!IF344)),NOT(ISBLANK('Base de Dados'!IG344))),('Base de Dados'!IG344-'Base de Dados'!IF344),"Inaplicável")</f>
        <v>3</v>
      </c>
      <c r="E344" s="89" t="str">
        <f>IF(AND(NOT(ISBLANK('Base de Dados'!IG344)),NOT(ISBLANK('Base de Dados'!IH344))),('Base de Dados'!IH344-'Base de Dados'!IG344),"Inaplicável")</f>
        <v>Inaplicável</v>
      </c>
      <c r="F344" s="89" t="str">
        <f>IF(AND(NOT(ISBLANK('Base de Dados'!IH344)),NOT(ISBLANK('Base de Dados'!II344))),('Base de Dados'!II344-'Base de Dados'!IH344),"Inaplicável")</f>
        <v>Inaplicável</v>
      </c>
      <c r="G344" s="89">
        <f>IF(AND(NOT(ISBLANK('Base de Dados'!II344)),NOT(ISBLANK('Base de Dados'!IJ344))),('Base de Dados'!IJ344-'Base de Dados'!II344),"Inaplicável")</f>
        <v>12</v>
      </c>
      <c r="H344" s="89">
        <f>IF(AND(NOT(ISBLANK('Base de Dados'!IJ344)),NOT(ISBLANK('Base de Dados'!IK344))),('Base de Dados'!IK344-'Base de Dados'!IJ344),"Inaplicável")</f>
        <v>3</v>
      </c>
    </row>
    <row r="345" spans="4:8" x14ac:dyDescent="0.25">
      <c r="D345" s="89">
        <f>IF(AND(NOT(ISBLANK('Base de Dados'!IF345)),NOT(ISBLANK('Base de Dados'!IG345))),('Base de Dados'!IG345-'Base de Dados'!IF345),"Inaplicável")</f>
        <v>1</v>
      </c>
      <c r="E345" s="89">
        <f>IF(AND(NOT(ISBLANK('Base de Dados'!IG345)),NOT(ISBLANK('Base de Dados'!IH345))),('Base de Dados'!IH345-'Base de Dados'!IG345),"Inaplicável")</f>
        <v>0</v>
      </c>
      <c r="F345" s="89">
        <f>IF(AND(NOT(ISBLANK('Base de Dados'!IH345)),NOT(ISBLANK('Base de Dados'!II345))),('Base de Dados'!II345-'Base de Dados'!IH345),"Inaplicável")</f>
        <v>14</v>
      </c>
      <c r="G345" s="89">
        <f>IF(AND(NOT(ISBLANK('Base de Dados'!II345)),NOT(ISBLANK('Base de Dados'!IJ345))),('Base de Dados'!IJ345-'Base de Dados'!II345),"Inaplicável")</f>
        <v>25</v>
      </c>
      <c r="H345" s="89" t="str">
        <f>IF(AND(NOT(ISBLANK('Base de Dados'!IJ345)),NOT(ISBLANK('Base de Dados'!IK345))),('Base de Dados'!IK345-'Base de Dados'!IJ345),"Inaplicável")</f>
        <v>Inaplicável</v>
      </c>
    </row>
    <row r="346" spans="4:8" x14ac:dyDescent="0.25">
      <c r="D346" s="89">
        <f>IF(AND(NOT(ISBLANK('Base de Dados'!IF346)),NOT(ISBLANK('Base de Dados'!IG346))),('Base de Dados'!IG346-'Base de Dados'!IF346),"Inaplicável")</f>
        <v>0</v>
      </c>
      <c r="E346" s="89" t="str">
        <f>IF(AND(NOT(ISBLANK('Base de Dados'!IG346)),NOT(ISBLANK('Base de Dados'!IH346))),('Base de Dados'!IH346-'Base de Dados'!IG346),"Inaplicável")</f>
        <v>Inaplicável</v>
      </c>
      <c r="F346" s="89" t="str">
        <f>IF(AND(NOT(ISBLANK('Base de Dados'!IH346)),NOT(ISBLANK('Base de Dados'!II346))),('Base de Dados'!II346-'Base de Dados'!IH346),"Inaplicável")</f>
        <v>Inaplicável</v>
      </c>
      <c r="G346" s="89">
        <f>IF(AND(NOT(ISBLANK('Base de Dados'!II346)),NOT(ISBLANK('Base de Dados'!IJ346))),('Base de Dados'!IJ346-'Base de Dados'!II346),"Inaplicável")</f>
        <v>14</v>
      </c>
      <c r="H346" s="89">
        <f>IF(AND(NOT(ISBLANK('Base de Dados'!IJ346)),NOT(ISBLANK('Base de Dados'!IK346))),('Base de Dados'!IK346-'Base de Dados'!IJ346),"Inaplicável")</f>
        <v>90</v>
      </c>
    </row>
    <row r="347" spans="4:8" x14ac:dyDescent="0.25">
      <c r="D347" s="89">
        <f>IF(AND(NOT(ISBLANK('Base de Dados'!IF347)),NOT(ISBLANK('Base de Dados'!IG347))),('Base de Dados'!IG347-'Base de Dados'!IF347),"Inaplicável")</f>
        <v>1</v>
      </c>
      <c r="E347" s="89" t="str">
        <f>IF(AND(NOT(ISBLANK('Base de Dados'!IG347)),NOT(ISBLANK('Base de Dados'!IH347))),('Base de Dados'!IH347-'Base de Dados'!IG347),"Inaplicável")</f>
        <v>Inaplicável</v>
      </c>
      <c r="F347" s="89" t="str">
        <f>IF(AND(NOT(ISBLANK('Base de Dados'!IH347)),NOT(ISBLANK('Base de Dados'!II347))),('Base de Dados'!II347-'Base de Dados'!IH347),"Inaplicável")</f>
        <v>Inaplicável</v>
      </c>
      <c r="G347" s="89">
        <f>IF(AND(NOT(ISBLANK('Base de Dados'!II347)),NOT(ISBLANK('Base de Dados'!IJ347))),('Base de Dados'!IJ347-'Base de Dados'!II347),"Inaplicável")</f>
        <v>26</v>
      </c>
      <c r="H347" s="89">
        <f>IF(AND(NOT(ISBLANK('Base de Dados'!IJ347)),NOT(ISBLANK('Base de Dados'!IK347))),('Base de Dados'!IK347-'Base de Dados'!IJ347),"Inaplicável")</f>
        <v>192</v>
      </c>
    </row>
    <row r="348" spans="4:8" x14ac:dyDescent="0.25">
      <c r="D348" s="89">
        <f>IF(AND(NOT(ISBLANK('Base de Dados'!IF348)),NOT(ISBLANK('Base de Dados'!IG348))),('Base de Dados'!IG348-'Base de Dados'!IF348),"Inaplicável")</f>
        <v>3</v>
      </c>
      <c r="E348" s="89" t="str">
        <f>IF(AND(NOT(ISBLANK('Base de Dados'!IG348)),NOT(ISBLANK('Base de Dados'!IH348))),('Base de Dados'!IH348-'Base de Dados'!IG348),"Inaplicável")</f>
        <v>Inaplicável</v>
      </c>
      <c r="F348" s="89" t="str">
        <f>IF(AND(NOT(ISBLANK('Base de Dados'!IH348)),NOT(ISBLANK('Base de Dados'!II348))),('Base de Dados'!II348-'Base de Dados'!IH348),"Inaplicável")</f>
        <v>Inaplicável</v>
      </c>
      <c r="G348" s="89">
        <f>IF(AND(NOT(ISBLANK('Base de Dados'!II348)),NOT(ISBLANK('Base de Dados'!IJ348))),('Base de Dados'!IJ348-'Base de Dados'!II348),"Inaplicável")</f>
        <v>12</v>
      </c>
      <c r="H348" s="89">
        <f>IF(AND(NOT(ISBLANK('Base de Dados'!IJ348)),NOT(ISBLANK('Base de Dados'!IK348))),('Base de Dados'!IK348-'Base de Dados'!IJ348),"Inaplicável")</f>
        <v>278</v>
      </c>
    </row>
    <row r="349" spans="4:8" x14ac:dyDescent="0.25">
      <c r="D349" s="89">
        <f>IF(AND(NOT(ISBLANK('Base de Dados'!IF349)),NOT(ISBLANK('Base de Dados'!IG349))),('Base de Dados'!IG349-'Base de Dados'!IF349),"Inaplicável")</f>
        <v>3</v>
      </c>
      <c r="E349" s="89" t="str">
        <f>IF(AND(NOT(ISBLANK('Base de Dados'!IG349)),NOT(ISBLANK('Base de Dados'!IH349))),('Base de Dados'!IH349-'Base de Dados'!IG349),"Inaplicável")</f>
        <v>Inaplicável</v>
      </c>
      <c r="F349" s="89" t="str">
        <f>IF(AND(NOT(ISBLANK('Base de Dados'!IH349)),NOT(ISBLANK('Base de Dados'!II349))),('Base de Dados'!II349-'Base de Dados'!IH349),"Inaplicável")</f>
        <v>Inaplicável</v>
      </c>
      <c r="G349" s="89">
        <f>IF(AND(NOT(ISBLANK('Base de Dados'!II349)),NOT(ISBLANK('Base de Dados'!IJ349))),('Base de Dados'!IJ349-'Base de Dados'!II349),"Inaplicável")</f>
        <v>19</v>
      </c>
      <c r="H349" s="89">
        <f>IF(AND(NOT(ISBLANK('Base de Dados'!IJ349)),NOT(ISBLANK('Base de Dados'!IK349))),('Base de Dados'!IK349-'Base de Dados'!IJ349),"Inaplicável")</f>
        <v>366</v>
      </c>
    </row>
    <row r="350" spans="4:8" x14ac:dyDescent="0.25">
      <c r="D350" s="89">
        <f>IF(AND(NOT(ISBLANK('Base de Dados'!IF350)),NOT(ISBLANK('Base de Dados'!IG350))),('Base de Dados'!IG350-'Base de Dados'!IF350),"Inaplicável")</f>
        <v>3</v>
      </c>
      <c r="E350" s="89" t="str">
        <f>IF(AND(NOT(ISBLANK('Base de Dados'!IG350)),NOT(ISBLANK('Base de Dados'!IH350))),('Base de Dados'!IH350-'Base de Dados'!IG350),"Inaplicável")</f>
        <v>Inaplicável</v>
      </c>
      <c r="F350" s="89" t="str">
        <f>IF(AND(NOT(ISBLANK('Base de Dados'!IH350)),NOT(ISBLANK('Base de Dados'!II350))),('Base de Dados'!II350-'Base de Dados'!IH350),"Inaplicável")</f>
        <v>Inaplicável</v>
      </c>
      <c r="G350" s="89">
        <f>IF(AND(NOT(ISBLANK('Base de Dados'!II350)),NOT(ISBLANK('Base de Dados'!IJ350))),('Base de Dados'!IJ350-'Base de Dados'!II350),"Inaplicável")</f>
        <v>15</v>
      </c>
      <c r="H350" s="89">
        <f>IF(AND(NOT(ISBLANK('Base de Dados'!IJ350)),NOT(ISBLANK('Base de Dados'!IK350))),('Base de Dados'!IK350-'Base de Dados'!IJ350),"Inaplicável")</f>
        <v>100</v>
      </c>
    </row>
    <row r="351" spans="4:8" x14ac:dyDescent="0.25">
      <c r="D351" s="89">
        <f>IF(AND(NOT(ISBLANK('Base de Dados'!IF351)),NOT(ISBLANK('Base de Dados'!IG351))),('Base de Dados'!IG351-'Base de Dados'!IF351),"Inaplicável")</f>
        <v>1</v>
      </c>
      <c r="E351" s="89" t="str">
        <f>IF(AND(NOT(ISBLANK('Base de Dados'!IG351)),NOT(ISBLANK('Base de Dados'!IH351))),('Base de Dados'!IH351-'Base de Dados'!IG351),"Inaplicável")</f>
        <v>Inaplicável</v>
      </c>
      <c r="F351" s="89" t="str">
        <f>IF(AND(NOT(ISBLANK('Base de Dados'!IH351)),NOT(ISBLANK('Base de Dados'!II351))),('Base de Dados'!II351-'Base de Dados'!IH351),"Inaplicável")</f>
        <v>Inaplicável</v>
      </c>
      <c r="G351" s="89">
        <f>IF(AND(NOT(ISBLANK('Base de Dados'!II351)),NOT(ISBLANK('Base de Dados'!IJ351))),('Base de Dados'!IJ351-'Base de Dados'!II351),"Inaplicável")</f>
        <v>12</v>
      </c>
      <c r="H351" s="89">
        <f>IF(AND(NOT(ISBLANK('Base de Dados'!IJ351)),NOT(ISBLANK('Base de Dados'!IK351))),('Base de Dados'!IK351-'Base de Dados'!IJ351),"Inaplicável")</f>
        <v>3</v>
      </c>
    </row>
    <row r="352" spans="4:8" x14ac:dyDescent="0.25">
      <c r="D352" s="89">
        <f>IF(AND(NOT(ISBLANK('Base de Dados'!IF352)),NOT(ISBLANK('Base de Dados'!IG352))),('Base de Dados'!IG352-'Base de Dados'!IF352),"Inaplicável")</f>
        <v>1</v>
      </c>
      <c r="E352" s="89" t="str">
        <f>IF(AND(NOT(ISBLANK('Base de Dados'!IG352)),NOT(ISBLANK('Base de Dados'!IH352))),('Base de Dados'!IH352-'Base de Dados'!IG352),"Inaplicável")</f>
        <v>Inaplicável</v>
      </c>
      <c r="F352" s="89" t="str">
        <f>IF(AND(NOT(ISBLANK('Base de Dados'!IH352)),NOT(ISBLANK('Base de Dados'!II352))),('Base de Dados'!II352-'Base de Dados'!IH352),"Inaplicável")</f>
        <v>Inaplicável</v>
      </c>
      <c r="G352" s="89">
        <f>IF(AND(NOT(ISBLANK('Base de Dados'!II352)),NOT(ISBLANK('Base de Dados'!IJ352))),('Base de Dados'!IJ352-'Base de Dados'!II352),"Inaplicável")</f>
        <v>11</v>
      </c>
      <c r="H352" s="89">
        <f>IF(AND(NOT(ISBLANK('Base de Dados'!IJ352)),NOT(ISBLANK('Base de Dados'!IK352))),('Base de Dados'!IK352-'Base de Dados'!IJ352),"Inaplicável")</f>
        <v>207</v>
      </c>
    </row>
    <row r="353" spans="4:8" x14ac:dyDescent="0.25">
      <c r="D353" s="89">
        <f>IF(AND(NOT(ISBLANK('Base de Dados'!IF353)),NOT(ISBLANK('Base de Dados'!IG353))),('Base de Dados'!IG353-'Base de Dados'!IF353),"Inaplicável")</f>
        <v>1</v>
      </c>
      <c r="E353" s="89">
        <f>IF(AND(NOT(ISBLANK('Base de Dados'!IG353)),NOT(ISBLANK('Base de Dados'!IH353))),('Base de Dados'!IH353-'Base de Dados'!IG353),"Inaplicável")</f>
        <v>7</v>
      </c>
      <c r="F353" s="89">
        <f>IF(AND(NOT(ISBLANK('Base de Dados'!IH353)),NOT(ISBLANK('Base de Dados'!II353))),('Base de Dados'!II353-'Base de Dados'!IH353),"Inaplicável")</f>
        <v>9</v>
      </c>
      <c r="G353" s="89">
        <f>IF(AND(NOT(ISBLANK('Base de Dados'!II353)),NOT(ISBLANK('Base de Dados'!IJ353))),('Base de Dados'!IJ353-'Base de Dados'!II353),"Inaplicável")</f>
        <v>18</v>
      </c>
      <c r="H353" s="89">
        <f>IF(AND(NOT(ISBLANK('Base de Dados'!IJ353)),NOT(ISBLANK('Base de Dados'!IK353))),('Base de Dados'!IK353-'Base de Dados'!IJ353),"Inaplicável")</f>
        <v>400</v>
      </c>
    </row>
    <row r="354" spans="4:8" x14ac:dyDescent="0.25">
      <c r="D354" s="89">
        <f>IF(AND(NOT(ISBLANK('Base de Dados'!IF354)),NOT(ISBLANK('Base de Dados'!IG354))),('Base de Dados'!IG354-'Base de Dados'!IF354),"Inaplicável")</f>
        <v>2</v>
      </c>
      <c r="E354" s="89" t="str">
        <f>IF(AND(NOT(ISBLANK('Base de Dados'!IG354)),NOT(ISBLANK('Base de Dados'!IH354))),('Base de Dados'!IH354-'Base de Dados'!IG354),"Inaplicável")</f>
        <v>Inaplicável</v>
      </c>
      <c r="F354" s="89" t="str">
        <f>IF(AND(NOT(ISBLANK('Base de Dados'!IH354)),NOT(ISBLANK('Base de Dados'!II354))),('Base de Dados'!II354-'Base de Dados'!IH354),"Inaplicável")</f>
        <v>Inaplicável</v>
      </c>
      <c r="G354" s="89">
        <f>IF(AND(NOT(ISBLANK('Base de Dados'!II354)),NOT(ISBLANK('Base de Dados'!IJ354))),('Base de Dados'!IJ354-'Base de Dados'!II354),"Inaplicável")</f>
        <v>13</v>
      </c>
      <c r="H354" s="89">
        <f>IF(AND(NOT(ISBLANK('Base de Dados'!IJ354)),NOT(ISBLANK('Base de Dados'!IK354))),('Base de Dados'!IK354-'Base de Dados'!IJ354),"Inaplicável")</f>
        <v>266</v>
      </c>
    </row>
    <row r="355" spans="4:8" x14ac:dyDescent="0.25">
      <c r="D355" s="89">
        <f>IF(AND(NOT(ISBLANK('Base de Dados'!IF355)),NOT(ISBLANK('Base de Dados'!IG355))),('Base de Dados'!IG355-'Base de Dados'!IF355),"Inaplicável")</f>
        <v>1</v>
      </c>
      <c r="E355" s="89">
        <f>IF(AND(NOT(ISBLANK('Base de Dados'!IG355)),NOT(ISBLANK('Base de Dados'!IH355))),('Base de Dados'!IH355-'Base de Dados'!IG355),"Inaplicável")</f>
        <v>5</v>
      </c>
      <c r="F355" s="89">
        <f>IF(AND(NOT(ISBLANK('Base de Dados'!IH355)),NOT(ISBLANK('Base de Dados'!II355))),('Base de Dados'!II355-'Base de Dados'!IH355),"Inaplicável")</f>
        <v>16</v>
      </c>
      <c r="G355" s="89">
        <f>IF(AND(NOT(ISBLANK('Base de Dados'!II355)),NOT(ISBLANK('Base de Dados'!IJ355))),('Base de Dados'!IJ355-'Base de Dados'!II355),"Inaplicável")</f>
        <v>25</v>
      </c>
      <c r="H355" s="89">
        <f>IF(AND(NOT(ISBLANK('Base de Dados'!IJ355)),NOT(ISBLANK('Base de Dados'!IK355))),('Base de Dados'!IK355-'Base de Dados'!IJ355),"Inaplicável")</f>
        <v>3</v>
      </c>
    </row>
    <row r="356" spans="4:8" x14ac:dyDescent="0.25">
      <c r="D356" s="89">
        <f>IF(AND(NOT(ISBLANK('Base de Dados'!IF356)),NOT(ISBLANK('Base de Dados'!IG356))),('Base de Dados'!IG356-'Base de Dados'!IF356),"Inaplicável")</f>
        <v>1</v>
      </c>
      <c r="E356" s="89" t="str">
        <f>IF(AND(NOT(ISBLANK('Base de Dados'!IG356)),NOT(ISBLANK('Base de Dados'!IH356))),('Base de Dados'!IH356-'Base de Dados'!IG356),"Inaplicável")</f>
        <v>Inaplicável</v>
      </c>
      <c r="F356" s="89" t="str">
        <f>IF(AND(NOT(ISBLANK('Base de Dados'!IH356)),NOT(ISBLANK('Base de Dados'!II356))),('Base de Dados'!II356-'Base de Dados'!IH356),"Inaplicável")</f>
        <v>Inaplicável</v>
      </c>
      <c r="G356" s="89">
        <f>IF(AND(NOT(ISBLANK('Base de Dados'!II356)),NOT(ISBLANK('Base de Dados'!IJ356))),('Base de Dados'!IJ356-'Base de Dados'!II356),"Inaplicável")</f>
        <v>13</v>
      </c>
      <c r="H356" s="89">
        <f>IF(AND(NOT(ISBLANK('Base de Dados'!IJ356)),NOT(ISBLANK('Base de Dados'!IK356))),('Base de Dados'!IK356-'Base de Dados'!IJ356),"Inaplicável")</f>
        <v>3</v>
      </c>
    </row>
    <row r="357" spans="4:8" x14ac:dyDescent="0.25">
      <c r="D357" s="89">
        <f>IF(AND(NOT(ISBLANK('Base de Dados'!IF357)),NOT(ISBLANK('Base de Dados'!IG357))),('Base de Dados'!IG357-'Base de Dados'!IF357),"Inaplicável")</f>
        <v>3</v>
      </c>
      <c r="E357" s="89" t="str">
        <f>IF(AND(NOT(ISBLANK('Base de Dados'!IG357)),NOT(ISBLANK('Base de Dados'!IH357))),('Base de Dados'!IH357-'Base de Dados'!IG357),"Inaplicável")</f>
        <v>Inaplicável</v>
      </c>
      <c r="F357" s="89" t="str">
        <f>IF(AND(NOT(ISBLANK('Base de Dados'!IH357)),NOT(ISBLANK('Base de Dados'!II357))),('Base de Dados'!II357-'Base de Dados'!IH357),"Inaplicável")</f>
        <v>Inaplicável</v>
      </c>
      <c r="G357" s="89">
        <f>IF(AND(NOT(ISBLANK('Base de Dados'!II357)),NOT(ISBLANK('Base de Dados'!IJ357))),('Base de Dados'!IJ357-'Base de Dados'!II357),"Inaplicável")</f>
        <v>32</v>
      </c>
      <c r="H357" s="89">
        <f>IF(AND(NOT(ISBLANK('Base de Dados'!IJ357)),NOT(ISBLANK('Base de Dados'!IK357))),('Base de Dados'!IK357-'Base de Dados'!IJ357),"Inaplicável")</f>
        <v>3</v>
      </c>
    </row>
    <row r="358" spans="4:8" x14ac:dyDescent="0.25">
      <c r="D358" s="89">
        <f>IF(AND(NOT(ISBLANK('Base de Dados'!IF358)),NOT(ISBLANK('Base de Dados'!IG358))),('Base de Dados'!IG358-'Base de Dados'!IF358),"Inaplicável")</f>
        <v>2</v>
      </c>
      <c r="E358" s="89" t="str">
        <f>IF(AND(NOT(ISBLANK('Base de Dados'!IG358)),NOT(ISBLANK('Base de Dados'!IH358))),('Base de Dados'!IH358-'Base de Dados'!IG358),"Inaplicável")</f>
        <v>Inaplicável</v>
      </c>
      <c r="F358" s="89" t="str">
        <f>IF(AND(NOT(ISBLANK('Base de Dados'!IH358)),NOT(ISBLANK('Base de Dados'!II358))),('Base de Dados'!II358-'Base de Dados'!IH358),"Inaplicável")</f>
        <v>Inaplicável</v>
      </c>
      <c r="G358" s="89">
        <f>IF(AND(NOT(ISBLANK('Base de Dados'!II358)),NOT(ISBLANK('Base de Dados'!IJ358))),('Base de Dados'!IJ358-'Base de Dados'!II358),"Inaplicável")</f>
        <v>18</v>
      </c>
      <c r="H358" s="89">
        <f>IF(AND(NOT(ISBLANK('Base de Dados'!IJ358)),NOT(ISBLANK('Base de Dados'!IK358))),('Base de Dados'!IK358-'Base de Dados'!IJ358),"Inaplicável")</f>
        <v>276</v>
      </c>
    </row>
    <row r="359" spans="4:8" x14ac:dyDescent="0.25">
      <c r="D359" s="89">
        <f>IF(AND(NOT(ISBLANK('Base de Dados'!IF359)),NOT(ISBLANK('Base de Dados'!IG359))),('Base de Dados'!IG359-'Base de Dados'!IF359),"Inaplicável")</f>
        <v>1</v>
      </c>
      <c r="E359" s="89" t="str">
        <f>IF(AND(NOT(ISBLANK('Base de Dados'!IG359)),NOT(ISBLANK('Base de Dados'!IH359))),('Base de Dados'!IH359-'Base de Dados'!IG359),"Inaplicável")</f>
        <v>Inaplicável</v>
      </c>
      <c r="F359" s="89" t="str">
        <f>IF(AND(NOT(ISBLANK('Base de Dados'!IH359)),NOT(ISBLANK('Base de Dados'!II359))),('Base de Dados'!II359-'Base de Dados'!IH359),"Inaplicável")</f>
        <v>Inaplicável</v>
      </c>
      <c r="G359" s="89">
        <f>IF(AND(NOT(ISBLANK('Base de Dados'!II359)),NOT(ISBLANK('Base de Dados'!IJ359))),('Base de Dados'!IJ359-'Base de Dados'!II359),"Inaplicável")</f>
        <v>21</v>
      </c>
      <c r="H359" s="89">
        <f>IF(AND(NOT(ISBLANK('Base de Dados'!IJ359)),NOT(ISBLANK('Base de Dados'!IK359))),('Base de Dados'!IK359-'Base de Dados'!IJ359),"Inaplicável")</f>
        <v>223</v>
      </c>
    </row>
    <row r="360" spans="4:8" x14ac:dyDescent="0.25">
      <c r="D360" s="89">
        <f>IF(AND(NOT(ISBLANK('Base de Dados'!IF360)),NOT(ISBLANK('Base de Dados'!IG360))),('Base de Dados'!IG360-'Base de Dados'!IF360),"Inaplicável")</f>
        <v>1</v>
      </c>
      <c r="E360" s="89" t="str">
        <f>IF(AND(NOT(ISBLANK('Base de Dados'!IG360)),NOT(ISBLANK('Base de Dados'!IH360))),('Base de Dados'!IH360-'Base de Dados'!IG360),"Inaplicável")</f>
        <v>Inaplicável</v>
      </c>
      <c r="F360" s="89" t="str">
        <f>IF(AND(NOT(ISBLANK('Base de Dados'!IH360)),NOT(ISBLANK('Base de Dados'!II360))),('Base de Dados'!II360-'Base de Dados'!IH360),"Inaplicável")</f>
        <v>Inaplicável</v>
      </c>
      <c r="G360" s="89">
        <f>IF(AND(NOT(ISBLANK('Base de Dados'!II360)),NOT(ISBLANK('Base de Dados'!IJ360))),('Base de Dados'!IJ360-'Base de Dados'!II360),"Inaplicável")</f>
        <v>32</v>
      </c>
      <c r="H360" s="89" t="str">
        <f>IF(AND(NOT(ISBLANK('Base de Dados'!IJ360)),NOT(ISBLANK('Base de Dados'!IK360))),('Base de Dados'!IK360-'Base de Dados'!IJ360),"Inaplicável")</f>
        <v>Inaplicável</v>
      </c>
    </row>
    <row r="361" spans="4:8" x14ac:dyDescent="0.25">
      <c r="D361" s="89">
        <f>IF(AND(NOT(ISBLANK('Base de Dados'!IF361)),NOT(ISBLANK('Base de Dados'!IG361))),('Base de Dados'!IG361-'Base de Dados'!IF361),"Inaplicável")</f>
        <v>0</v>
      </c>
      <c r="E361" s="89" t="str">
        <f>IF(AND(NOT(ISBLANK('Base de Dados'!IG361)),NOT(ISBLANK('Base de Dados'!IH361))),('Base de Dados'!IH361-'Base de Dados'!IG361),"Inaplicável")</f>
        <v>Inaplicável</v>
      </c>
      <c r="F361" s="89" t="str">
        <f>IF(AND(NOT(ISBLANK('Base de Dados'!IH361)),NOT(ISBLANK('Base de Dados'!II361))),('Base de Dados'!II361-'Base de Dados'!IH361),"Inaplicável")</f>
        <v>Inaplicável</v>
      </c>
      <c r="G361" s="89">
        <f>IF(AND(NOT(ISBLANK('Base de Dados'!II361)),NOT(ISBLANK('Base de Dados'!IJ361))),('Base de Dados'!IJ361-'Base de Dados'!II361),"Inaplicável")</f>
        <v>26</v>
      </c>
      <c r="H361" s="89">
        <f>IF(AND(NOT(ISBLANK('Base de Dados'!IJ361)),NOT(ISBLANK('Base de Dados'!IK361))),('Base de Dados'!IK361-'Base de Dados'!IJ361),"Inaplicável")</f>
        <v>300</v>
      </c>
    </row>
    <row r="362" spans="4:8" x14ac:dyDescent="0.25">
      <c r="D362" s="89">
        <f>IF(AND(NOT(ISBLANK('Base de Dados'!IF362)),NOT(ISBLANK('Base de Dados'!IG362))),('Base de Dados'!IG362-'Base de Dados'!IF362),"Inaplicável")</f>
        <v>0</v>
      </c>
      <c r="E362" s="89" t="str">
        <f>IF(AND(NOT(ISBLANK('Base de Dados'!IG362)),NOT(ISBLANK('Base de Dados'!IH362))),('Base de Dados'!IH362-'Base de Dados'!IG362),"Inaplicável")</f>
        <v>Inaplicável</v>
      </c>
      <c r="F362" s="89" t="str">
        <f>IF(AND(NOT(ISBLANK('Base de Dados'!IH362)),NOT(ISBLANK('Base de Dados'!II362))),('Base de Dados'!II362-'Base de Dados'!IH362),"Inaplicável")</f>
        <v>Inaplicável</v>
      </c>
      <c r="G362" s="89">
        <f>IF(AND(NOT(ISBLANK('Base de Dados'!II362)),NOT(ISBLANK('Base de Dados'!IJ362))),('Base de Dados'!IJ362-'Base de Dados'!II362),"Inaplicável")</f>
        <v>28</v>
      </c>
      <c r="H362" s="89">
        <f>IF(AND(NOT(ISBLANK('Base de Dados'!IJ362)),NOT(ISBLANK('Base de Dados'!IK362))),('Base de Dados'!IK362-'Base de Dados'!IJ362),"Inaplicável")</f>
        <v>190</v>
      </c>
    </row>
    <row r="363" spans="4:8" x14ac:dyDescent="0.25">
      <c r="D363" s="89">
        <f>IF(AND(NOT(ISBLANK('Base de Dados'!IF363)),NOT(ISBLANK('Base de Dados'!IG363))),('Base de Dados'!IG363-'Base de Dados'!IF363),"Inaplicável")</f>
        <v>2</v>
      </c>
      <c r="E363" s="89" t="str">
        <f>IF(AND(NOT(ISBLANK('Base de Dados'!IG363)),NOT(ISBLANK('Base de Dados'!IH363))),('Base de Dados'!IH363-'Base de Dados'!IG363),"Inaplicável")</f>
        <v>Inaplicável</v>
      </c>
      <c r="F363" s="89" t="str">
        <f>IF(AND(NOT(ISBLANK('Base de Dados'!IH363)),NOT(ISBLANK('Base de Dados'!II363))),('Base de Dados'!II363-'Base de Dados'!IH363),"Inaplicável")</f>
        <v>Inaplicável</v>
      </c>
      <c r="G363" s="89">
        <f>IF(AND(NOT(ISBLANK('Base de Dados'!II363)),NOT(ISBLANK('Base de Dados'!IJ363))),('Base de Dados'!IJ363-'Base de Dados'!II363),"Inaplicável")</f>
        <v>25</v>
      </c>
      <c r="H363" s="89">
        <f>IF(AND(NOT(ISBLANK('Base de Dados'!IJ363)),NOT(ISBLANK('Base de Dados'!IK363))),('Base de Dados'!IK363-'Base de Dados'!IJ363),"Inaplicável")</f>
        <v>3</v>
      </c>
    </row>
    <row r="364" spans="4:8" x14ac:dyDescent="0.25">
      <c r="D364" s="89">
        <f>IF(AND(NOT(ISBLANK('Base de Dados'!IF364)),NOT(ISBLANK('Base de Dados'!IG364))),('Base de Dados'!IG364-'Base de Dados'!IF364),"Inaplicável")</f>
        <v>2</v>
      </c>
      <c r="E364" s="89" t="str">
        <f>IF(AND(NOT(ISBLANK('Base de Dados'!IG364)),NOT(ISBLANK('Base de Dados'!IH364))),('Base de Dados'!IH364-'Base de Dados'!IG364),"Inaplicável")</f>
        <v>Inaplicável</v>
      </c>
      <c r="F364" s="89" t="str">
        <f>IF(AND(NOT(ISBLANK('Base de Dados'!IH364)),NOT(ISBLANK('Base de Dados'!II364))),('Base de Dados'!II364-'Base de Dados'!IH364),"Inaplicável")</f>
        <v>Inaplicável</v>
      </c>
      <c r="G364" s="89">
        <f>IF(AND(NOT(ISBLANK('Base de Dados'!II364)),NOT(ISBLANK('Base de Dados'!IJ364))),('Base de Dados'!IJ364-'Base de Dados'!II364),"Inaplicável")</f>
        <v>20</v>
      </c>
      <c r="H364" s="89" t="str">
        <f>IF(AND(NOT(ISBLANK('Base de Dados'!IJ364)),NOT(ISBLANK('Base de Dados'!IK364))),('Base de Dados'!IK364-'Base de Dados'!IJ364),"Inaplicável")</f>
        <v>Inaplicável</v>
      </c>
    </row>
    <row r="365" spans="4:8" x14ac:dyDescent="0.25">
      <c r="D365" s="89">
        <f>IF(AND(NOT(ISBLANK('Base de Dados'!IF365)),NOT(ISBLANK('Base de Dados'!IG365))),('Base de Dados'!IG365-'Base de Dados'!IF365),"Inaplicável")</f>
        <v>1</v>
      </c>
      <c r="E365" s="89" t="str">
        <f>IF(AND(NOT(ISBLANK('Base de Dados'!IG365)),NOT(ISBLANK('Base de Dados'!IH365))),('Base de Dados'!IH365-'Base de Dados'!IG365),"Inaplicável")</f>
        <v>Inaplicável</v>
      </c>
      <c r="F365" s="89" t="str">
        <f>IF(AND(NOT(ISBLANK('Base de Dados'!IH365)),NOT(ISBLANK('Base de Dados'!II365))),('Base de Dados'!II365-'Base de Dados'!IH365),"Inaplicável")</f>
        <v>Inaplicável</v>
      </c>
      <c r="G365" s="89">
        <f>IF(AND(NOT(ISBLANK('Base de Dados'!II365)),NOT(ISBLANK('Base de Dados'!IJ365))),('Base de Dados'!IJ365-'Base de Dados'!II365),"Inaplicável")</f>
        <v>20</v>
      </c>
      <c r="H365" s="89">
        <f>IF(AND(NOT(ISBLANK('Base de Dados'!IJ365)),NOT(ISBLANK('Base de Dados'!IK365))),('Base de Dados'!IK365-'Base de Dados'!IJ365),"Inaplicável")</f>
        <v>310</v>
      </c>
    </row>
    <row r="366" spans="4:8" x14ac:dyDescent="0.25">
      <c r="D366" s="89">
        <f>IF(AND(NOT(ISBLANK('Base de Dados'!IF366)),NOT(ISBLANK('Base de Dados'!IG366))),('Base de Dados'!IG366-'Base de Dados'!IF366),"Inaplicável")</f>
        <v>1</v>
      </c>
      <c r="E366" s="89">
        <f>IF(AND(NOT(ISBLANK('Base de Dados'!IG366)),NOT(ISBLANK('Base de Dados'!IH366))),('Base de Dados'!IH366-'Base de Dados'!IG366),"Inaplicável")</f>
        <v>0</v>
      </c>
      <c r="F366" s="89">
        <f>IF(AND(NOT(ISBLANK('Base de Dados'!IH366)),NOT(ISBLANK('Base de Dados'!II366))),('Base de Dados'!II366-'Base de Dados'!IH366),"Inaplicável")</f>
        <v>11</v>
      </c>
      <c r="G366" s="89">
        <f>IF(AND(NOT(ISBLANK('Base de Dados'!II366)),NOT(ISBLANK('Base de Dados'!IJ366))),('Base de Dados'!IJ366-'Base de Dados'!II366),"Inaplicável")</f>
        <v>17</v>
      </c>
      <c r="H366" s="89">
        <f>IF(AND(NOT(ISBLANK('Base de Dados'!IJ366)),NOT(ISBLANK('Base de Dados'!IK366))),('Base de Dados'!IK366-'Base de Dados'!IJ366),"Inaplicável")</f>
        <v>3</v>
      </c>
    </row>
    <row r="367" spans="4:8" x14ac:dyDescent="0.25">
      <c r="D367" s="89">
        <f>IF(AND(NOT(ISBLANK('Base de Dados'!IF367)),NOT(ISBLANK('Base de Dados'!IG367))),('Base de Dados'!IG367-'Base de Dados'!IF367),"Inaplicável")</f>
        <v>3</v>
      </c>
      <c r="E367" s="89">
        <f>IF(AND(NOT(ISBLANK('Base de Dados'!IG367)),NOT(ISBLANK('Base de Dados'!IH367))),('Base de Dados'!IH367-'Base de Dados'!IG367),"Inaplicável")</f>
        <v>15</v>
      </c>
      <c r="F367" s="89">
        <f>IF(AND(NOT(ISBLANK('Base de Dados'!IH367)),NOT(ISBLANK('Base de Dados'!II367))),('Base de Dados'!II367-'Base de Dados'!IH367),"Inaplicável")</f>
        <v>24</v>
      </c>
      <c r="G367" s="89">
        <f>IF(AND(NOT(ISBLANK('Base de Dados'!II367)),NOT(ISBLANK('Base de Dados'!IJ367))),('Base de Dados'!IJ367-'Base de Dados'!II367),"Inaplicável")</f>
        <v>7</v>
      </c>
      <c r="H367" s="89">
        <f>IF(AND(NOT(ISBLANK('Base de Dados'!IJ367)),NOT(ISBLANK('Base de Dados'!IK367))),('Base de Dados'!IK367-'Base de Dados'!IJ367),"Inaplicável")</f>
        <v>202</v>
      </c>
    </row>
    <row r="368" spans="4:8" x14ac:dyDescent="0.25">
      <c r="D368" s="89">
        <f>IF(AND(NOT(ISBLANK('Base de Dados'!IF368)),NOT(ISBLANK('Base de Dados'!IG368))),('Base de Dados'!IG368-'Base de Dados'!IF368),"Inaplicável")</f>
        <v>1</v>
      </c>
      <c r="E368" s="89" t="str">
        <f>IF(AND(NOT(ISBLANK('Base de Dados'!IG368)),NOT(ISBLANK('Base de Dados'!IH368))),('Base de Dados'!IH368-'Base de Dados'!IG368),"Inaplicável")</f>
        <v>Inaplicável</v>
      </c>
      <c r="F368" s="89" t="str">
        <f>IF(AND(NOT(ISBLANK('Base de Dados'!IH368)),NOT(ISBLANK('Base de Dados'!II368))),('Base de Dados'!II368-'Base de Dados'!IH368),"Inaplicável")</f>
        <v>Inaplicável</v>
      </c>
      <c r="G368" s="89">
        <f>IF(AND(NOT(ISBLANK('Base de Dados'!II368)),NOT(ISBLANK('Base de Dados'!IJ368))),('Base de Dados'!IJ368-'Base de Dados'!II368),"Inaplicável")</f>
        <v>19</v>
      </c>
      <c r="H368" s="89">
        <f>IF(AND(NOT(ISBLANK('Base de Dados'!IJ368)),NOT(ISBLANK('Base de Dados'!IK368))),('Base de Dados'!IK368-'Base de Dados'!IJ368),"Inaplicável")</f>
        <v>223</v>
      </c>
    </row>
    <row r="369" spans="4:8" x14ac:dyDescent="0.25">
      <c r="D369" s="89">
        <f>IF(AND(NOT(ISBLANK('Base de Dados'!IF369)),NOT(ISBLANK('Base de Dados'!IG369))),('Base de Dados'!IG369-'Base de Dados'!IF369),"Inaplicável")</f>
        <v>1</v>
      </c>
      <c r="E369" s="89" t="str">
        <f>IF(AND(NOT(ISBLANK('Base de Dados'!IG369)),NOT(ISBLANK('Base de Dados'!IH369))),('Base de Dados'!IH369-'Base de Dados'!IG369),"Inaplicável")</f>
        <v>Inaplicável</v>
      </c>
      <c r="F369" s="89" t="str">
        <f>IF(AND(NOT(ISBLANK('Base de Dados'!IH369)),NOT(ISBLANK('Base de Dados'!II369))),('Base de Dados'!II369-'Base de Dados'!IH369),"Inaplicável")</f>
        <v>Inaplicável</v>
      </c>
      <c r="G369" s="89">
        <f>IF(AND(NOT(ISBLANK('Base de Dados'!II369)),NOT(ISBLANK('Base de Dados'!IJ369))),('Base de Dados'!IJ369-'Base de Dados'!II369),"Inaplicável")</f>
        <v>11</v>
      </c>
      <c r="H369" s="89">
        <f>IF(AND(NOT(ISBLANK('Base de Dados'!IJ369)),NOT(ISBLANK('Base de Dados'!IK369))),('Base de Dados'!IK369-'Base de Dados'!IJ369),"Inaplicável")</f>
        <v>26</v>
      </c>
    </row>
    <row r="370" spans="4:8" x14ac:dyDescent="0.25">
      <c r="D370" s="89">
        <f>IF(AND(NOT(ISBLANK('Base de Dados'!IF370)),NOT(ISBLANK('Base de Dados'!IG370))),('Base de Dados'!IG370-'Base de Dados'!IF370),"Inaplicável")</f>
        <v>1</v>
      </c>
      <c r="E370" s="89">
        <f>IF(AND(NOT(ISBLANK('Base de Dados'!IG370)),NOT(ISBLANK('Base de Dados'!IH370))),('Base de Dados'!IH370-'Base de Dados'!IG370),"Inaplicável")</f>
        <v>6</v>
      </c>
      <c r="F370" s="89">
        <f>IF(AND(NOT(ISBLANK('Base de Dados'!IH370)),NOT(ISBLANK('Base de Dados'!II370))),('Base de Dados'!II370-'Base de Dados'!IH370),"Inaplicável")</f>
        <v>17</v>
      </c>
      <c r="G370" s="89">
        <f>IF(AND(NOT(ISBLANK('Base de Dados'!II370)),NOT(ISBLANK('Base de Dados'!IJ370))),('Base de Dados'!IJ370-'Base de Dados'!II370),"Inaplicável")</f>
        <v>32</v>
      </c>
      <c r="H370" s="89">
        <f>IF(AND(NOT(ISBLANK('Base de Dados'!IJ370)),NOT(ISBLANK('Base de Dados'!IK370))),('Base de Dados'!IK370-'Base de Dados'!IJ370),"Inaplicável")</f>
        <v>71</v>
      </c>
    </row>
    <row r="371" spans="4:8" x14ac:dyDescent="0.25">
      <c r="D371" s="89">
        <f>IF(AND(NOT(ISBLANK('Base de Dados'!IF371)),NOT(ISBLANK('Base de Dados'!IG371))),('Base de Dados'!IG371-'Base de Dados'!IF371),"Inaplicável")</f>
        <v>1</v>
      </c>
      <c r="E371" s="89" t="str">
        <f>IF(AND(NOT(ISBLANK('Base de Dados'!IG371)),NOT(ISBLANK('Base de Dados'!IH371))),('Base de Dados'!IH371-'Base de Dados'!IG371),"Inaplicável")</f>
        <v>Inaplicável</v>
      </c>
      <c r="F371" s="89" t="str">
        <f>IF(AND(NOT(ISBLANK('Base de Dados'!IH371)),NOT(ISBLANK('Base de Dados'!II371))),('Base de Dados'!II371-'Base de Dados'!IH371),"Inaplicável")</f>
        <v>Inaplicável</v>
      </c>
      <c r="G371" s="89">
        <f>IF(AND(NOT(ISBLANK('Base de Dados'!II371)),NOT(ISBLANK('Base de Dados'!IJ371))),('Base de Dados'!IJ371-'Base de Dados'!II371),"Inaplicável")</f>
        <v>11</v>
      </c>
      <c r="H371" s="89">
        <f>IF(AND(NOT(ISBLANK('Base de Dados'!IJ371)),NOT(ISBLANK('Base de Dados'!IK371))),('Base de Dados'!IK371-'Base de Dados'!IJ371),"Inaplicável")</f>
        <v>3</v>
      </c>
    </row>
    <row r="372" spans="4:8" x14ac:dyDescent="0.25">
      <c r="D372" s="89">
        <f>IF(AND(NOT(ISBLANK('Base de Dados'!IF372)),NOT(ISBLANK('Base de Dados'!IG372))),('Base de Dados'!IG372-'Base de Dados'!IF372),"Inaplicável")</f>
        <v>1</v>
      </c>
      <c r="E372" s="89" t="str">
        <f>IF(AND(NOT(ISBLANK('Base de Dados'!IG372)),NOT(ISBLANK('Base de Dados'!IH372))),('Base de Dados'!IH372-'Base de Dados'!IG372),"Inaplicável")</f>
        <v>Inaplicável</v>
      </c>
      <c r="F372" s="89" t="str">
        <f>IF(AND(NOT(ISBLANK('Base de Dados'!IH372)),NOT(ISBLANK('Base de Dados'!II372))),('Base de Dados'!II372-'Base de Dados'!IH372),"Inaplicável")</f>
        <v>Inaplicável</v>
      </c>
      <c r="G372" s="89">
        <f>IF(AND(NOT(ISBLANK('Base de Dados'!II372)),NOT(ISBLANK('Base de Dados'!IJ372))),('Base de Dados'!IJ372-'Base de Dados'!II372),"Inaplicável")</f>
        <v>21</v>
      </c>
      <c r="H372" s="89">
        <f>IF(AND(NOT(ISBLANK('Base de Dados'!IJ372)),NOT(ISBLANK('Base de Dados'!IK372))),('Base de Dados'!IK372-'Base de Dados'!IJ372),"Inaplicável")</f>
        <v>15</v>
      </c>
    </row>
    <row r="373" spans="4:8" x14ac:dyDescent="0.25">
      <c r="D373" s="89">
        <f>IF(AND(NOT(ISBLANK('Base de Dados'!IF373)),NOT(ISBLANK('Base de Dados'!IG373))),('Base de Dados'!IG373-'Base de Dados'!IF373),"Inaplicável")</f>
        <v>1</v>
      </c>
      <c r="E373" s="89" t="str">
        <f>IF(AND(NOT(ISBLANK('Base de Dados'!IG373)),NOT(ISBLANK('Base de Dados'!IH373))),('Base de Dados'!IH373-'Base de Dados'!IG373),"Inaplicável")</f>
        <v>Inaplicável</v>
      </c>
      <c r="F373" s="89" t="str">
        <f>IF(AND(NOT(ISBLANK('Base de Dados'!IH373)),NOT(ISBLANK('Base de Dados'!II373))),('Base de Dados'!II373-'Base de Dados'!IH373),"Inaplicável")</f>
        <v>Inaplicável</v>
      </c>
      <c r="G373" s="89">
        <f>IF(AND(NOT(ISBLANK('Base de Dados'!II373)),NOT(ISBLANK('Base de Dados'!IJ373))),('Base de Dados'!IJ373-'Base de Dados'!II373),"Inaplicável")</f>
        <v>13</v>
      </c>
      <c r="H373" s="89">
        <f>IF(AND(NOT(ISBLANK('Base de Dados'!IJ373)),NOT(ISBLANK('Base de Dados'!IK373))),('Base de Dados'!IK373-'Base de Dados'!IJ373),"Inaplicável")</f>
        <v>20</v>
      </c>
    </row>
    <row r="374" spans="4:8" x14ac:dyDescent="0.25">
      <c r="D374" s="89">
        <f>IF(AND(NOT(ISBLANK('Base de Dados'!IF374)),NOT(ISBLANK('Base de Dados'!IG374))),('Base de Dados'!IG374-'Base de Dados'!IF374),"Inaplicável")</f>
        <v>1</v>
      </c>
      <c r="E374" s="89" t="str">
        <f>IF(AND(NOT(ISBLANK('Base de Dados'!IG374)),NOT(ISBLANK('Base de Dados'!IH374))),('Base de Dados'!IH374-'Base de Dados'!IG374),"Inaplicável")</f>
        <v>Inaplicável</v>
      </c>
      <c r="F374" s="89" t="str">
        <f>IF(AND(NOT(ISBLANK('Base de Dados'!IH374)),NOT(ISBLANK('Base de Dados'!II374))),('Base de Dados'!II374-'Base de Dados'!IH374),"Inaplicável")</f>
        <v>Inaplicável</v>
      </c>
      <c r="G374" s="89">
        <f>IF(AND(NOT(ISBLANK('Base de Dados'!II374)),NOT(ISBLANK('Base de Dados'!IJ374))),('Base de Dados'!IJ374-'Base de Dados'!II374),"Inaplicável")</f>
        <v>9</v>
      </c>
      <c r="H374" s="89">
        <f>IF(AND(NOT(ISBLANK('Base de Dados'!IJ374)),NOT(ISBLANK('Base de Dados'!IK374))),('Base de Dados'!IK374-'Base de Dados'!IJ374),"Inaplicável")</f>
        <v>245</v>
      </c>
    </row>
    <row r="375" spans="4:8" x14ac:dyDescent="0.25">
      <c r="D375" s="89">
        <f>IF(AND(NOT(ISBLANK('Base de Dados'!IF375)),NOT(ISBLANK('Base de Dados'!IG375))),('Base de Dados'!IG375-'Base de Dados'!IF375),"Inaplicável")</f>
        <v>0</v>
      </c>
      <c r="E375" s="89">
        <f>IF(AND(NOT(ISBLANK('Base de Dados'!IG375)),NOT(ISBLANK('Base de Dados'!IH375))),('Base de Dados'!IH375-'Base de Dados'!IG375),"Inaplicável")</f>
        <v>0</v>
      </c>
      <c r="F375" s="89">
        <f>IF(AND(NOT(ISBLANK('Base de Dados'!IH375)),NOT(ISBLANK('Base de Dados'!II375))),('Base de Dados'!II375-'Base de Dados'!IH375),"Inaplicável")</f>
        <v>9</v>
      </c>
      <c r="G375" s="89">
        <f>IF(AND(NOT(ISBLANK('Base de Dados'!II375)),NOT(ISBLANK('Base de Dados'!IJ375))),('Base de Dados'!IJ375-'Base de Dados'!II375),"Inaplicável")</f>
        <v>17</v>
      </c>
      <c r="H375" s="89">
        <f>IF(AND(NOT(ISBLANK('Base de Dados'!IJ375)),NOT(ISBLANK('Base de Dados'!IK375))),('Base de Dados'!IK375-'Base de Dados'!IJ375),"Inaplicável")</f>
        <v>271</v>
      </c>
    </row>
    <row r="376" spans="4:8" x14ac:dyDescent="0.25">
      <c r="D376" s="89">
        <f>IF(AND(NOT(ISBLANK('Base de Dados'!IF376)),NOT(ISBLANK('Base de Dados'!IG376))),('Base de Dados'!IG376-'Base de Dados'!IF376),"Inaplicável")</f>
        <v>1</v>
      </c>
      <c r="E376" s="89" t="str">
        <f>IF(AND(NOT(ISBLANK('Base de Dados'!IG376)),NOT(ISBLANK('Base de Dados'!IH376))),('Base de Dados'!IH376-'Base de Dados'!IG376),"Inaplicável")</f>
        <v>Inaplicável</v>
      </c>
      <c r="F376" s="89" t="str">
        <f>IF(AND(NOT(ISBLANK('Base de Dados'!IH376)),NOT(ISBLANK('Base de Dados'!II376))),('Base de Dados'!II376-'Base de Dados'!IH376),"Inaplicável")</f>
        <v>Inaplicável</v>
      </c>
      <c r="G376" s="89">
        <f>IF(AND(NOT(ISBLANK('Base de Dados'!II376)),NOT(ISBLANK('Base de Dados'!IJ376))),('Base de Dados'!IJ376-'Base de Dados'!II376),"Inaplicável")</f>
        <v>11</v>
      </c>
      <c r="H376" s="89">
        <f>IF(AND(NOT(ISBLANK('Base de Dados'!IJ376)),NOT(ISBLANK('Base de Dados'!IK376))),('Base de Dados'!IK376-'Base de Dados'!IJ376),"Inaplicável")</f>
        <v>13</v>
      </c>
    </row>
    <row r="377" spans="4:8" x14ac:dyDescent="0.25">
      <c r="D377" s="89">
        <f>IF(AND(NOT(ISBLANK('Base de Dados'!IF377)),NOT(ISBLANK('Base de Dados'!IG377))),('Base de Dados'!IG377-'Base de Dados'!IF377),"Inaplicável")</f>
        <v>0</v>
      </c>
      <c r="E377" s="89">
        <f>IF(AND(NOT(ISBLANK('Base de Dados'!IG377)),NOT(ISBLANK('Base de Dados'!IH377))),('Base de Dados'!IH377-'Base de Dados'!IG377),"Inaplicável")</f>
        <v>17</v>
      </c>
      <c r="F377" s="89">
        <f>IF(AND(NOT(ISBLANK('Base de Dados'!IH377)),NOT(ISBLANK('Base de Dados'!II377))),('Base de Dados'!II377-'Base de Dados'!IH377),"Inaplicável")</f>
        <v>16</v>
      </c>
      <c r="G377" s="89">
        <f>IF(AND(NOT(ISBLANK('Base de Dados'!II377)),NOT(ISBLANK('Base de Dados'!IJ377))),('Base de Dados'!IJ377-'Base de Dados'!II377),"Inaplicável")</f>
        <v>16</v>
      </c>
      <c r="H377" s="89">
        <f>IF(AND(NOT(ISBLANK('Base de Dados'!IJ377)),NOT(ISBLANK('Base de Dados'!IK377))),('Base de Dados'!IK377-'Base de Dados'!IJ377),"Inaplicável")</f>
        <v>12</v>
      </c>
    </row>
    <row r="378" spans="4:8" x14ac:dyDescent="0.25">
      <c r="D378" s="89">
        <f>IF(AND(NOT(ISBLANK('Base de Dados'!IF378)),NOT(ISBLANK('Base de Dados'!IG378))),('Base de Dados'!IG378-'Base de Dados'!IF378),"Inaplicável")</f>
        <v>0</v>
      </c>
      <c r="E378" s="89">
        <f>IF(AND(NOT(ISBLANK('Base de Dados'!IG378)),NOT(ISBLANK('Base de Dados'!IH378))),('Base de Dados'!IH378-'Base de Dados'!IG378),"Inaplicável")</f>
        <v>18</v>
      </c>
      <c r="F378" s="89">
        <f>IF(AND(NOT(ISBLANK('Base de Dados'!IH378)),NOT(ISBLANK('Base de Dados'!II378))),('Base de Dados'!II378-'Base de Dados'!IH378),"Inaplicável")</f>
        <v>84</v>
      </c>
      <c r="G378" s="89">
        <f>IF(AND(NOT(ISBLANK('Base de Dados'!II378)),NOT(ISBLANK('Base de Dados'!IJ378))),('Base de Dados'!IJ378-'Base de Dados'!II378),"Inaplicável")</f>
        <v>32</v>
      </c>
      <c r="H378" s="89">
        <f>IF(AND(NOT(ISBLANK('Base de Dados'!IJ378)),NOT(ISBLANK('Base de Dados'!IK378))),('Base de Dados'!IK378-'Base de Dados'!IJ378),"Inaplicável")</f>
        <v>47</v>
      </c>
    </row>
    <row r="379" spans="4:8" x14ac:dyDescent="0.25">
      <c r="D379" s="89">
        <f>IF(AND(NOT(ISBLANK('Base de Dados'!IF379)),NOT(ISBLANK('Base de Dados'!IG379))),('Base de Dados'!IG379-'Base de Dados'!IF379),"Inaplicável")</f>
        <v>0</v>
      </c>
      <c r="E379" s="89">
        <f>IF(AND(NOT(ISBLANK('Base de Dados'!IG379)),NOT(ISBLANK('Base de Dados'!IH379))),('Base de Dados'!IH379-'Base de Dados'!IG379),"Inaplicável")</f>
        <v>19</v>
      </c>
      <c r="F379" s="89">
        <f>IF(AND(NOT(ISBLANK('Base de Dados'!IH379)),NOT(ISBLANK('Base de Dados'!II379))),('Base de Dados'!II379-'Base de Dados'!IH379),"Inaplicável")</f>
        <v>65</v>
      </c>
      <c r="G379" s="89">
        <f>IF(AND(NOT(ISBLANK('Base de Dados'!II379)),NOT(ISBLANK('Base de Dados'!IJ379))),('Base de Dados'!IJ379-'Base de Dados'!II379),"Inaplicável")</f>
        <v>12</v>
      </c>
      <c r="H379" s="89">
        <f>IF(AND(NOT(ISBLANK('Base de Dados'!IJ379)),NOT(ISBLANK('Base de Dados'!IK379))),('Base de Dados'!IK379-'Base de Dados'!IJ379),"Inaplicável")</f>
        <v>6</v>
      </c>
    </row>
    <row r="380" spans="4:8" x14ac:dyDescent="0.25">
      <c r="D380" s="89">
        <f>IF(AND(NOT(ISBLANK('Base de Dados'!IF380)),NOT(ISBLANK('Base de Dados'!IG380))),('Base de Dados'!IG380-'Base de Dados'!IF380),"Inaplicável")</f>
        <v>0</v>
      </c>
      <c r="E380" s="89">
        <f>IF(AND(NOT(ISBLANK('Base de Dados'!IG380)),NOT(ISBLANK('Base de Dados'!IH380))),('Base de Dados'!IH380-'Base de Dados'!IG380),"Inaplicável")</f>
        <v>0</v>
      </c>
      <c r="F380" s="89">
        <f>IF(AND(NOT(ISBLANK('Base de Dados'!IH380)),NOT(ISBLANK('Base de Dados'!II380))),('Base de Dados'!II380-'Base de Dados'!IH380),"Inaplicável")</f>
        <v>9</v>
      </c>
      <c r="G380" s="89">
        <f>IF(AND(NOT(ISBLANK('Base de Dados'!II380)),NOT(ISBLANK('Base de Dados'!IJ380))),('Base de Dados'!IJ380-'Base de Dados'!II380),"Inaplicável")</f>
        <v>25</v>
      </c>
      <c r="H380" s="89">
        <f>IF(AND(NOT(ISBLANK('Base de Dados'!IJ380)),NOT(ISBLANK('Base de Dados'!IK380))),('Base de Dados'!IK380-'Base de Dados'!IJ380),"Inaplicável")</f>
        <v>17</v>
      </c>
    </row>
    <row r="381" spans="4:8" x14ac:dyDescent="0.25">
      <c r="D381" s="89">
        <f>IF(AND(NOT(ISBLANK('Base de Dados'!IF381)),NOT(ISBLANK('Base de Dados'!IG381))),('Base de Dados'!IG381-'Base de Dados'!IF381),"Inaplicável")</f>
        <v>0</v>
      </c>
      <c r="E381" s="89">
        <f>IF(AND(NOT(ISBLANK('Base de Dados'!IG381)),NOT(ISBLANK('Base de Dados'!IH381))),('Base de Dados'!IH381-'Base de Dados'!IG381),"Inaplicável")</f>
        <v>0</v>
      </c>
      <c r="F381" s="89">
        <f>IF(AND(NOT(ISBLANK('Base de Dados'!IH381)),NOT(ISBLANK('Base de Dados'!II381))),('Base de Dados'!II381-'Base de Dados'!IH381),"Inaplicável")</f>
        <v>8</v>
      </c>
      <c r="G381" s="89">
        <f>IF(AND(NOT(ISBLANK('Base de Dados'!II381)),NOT(ISBLANK('Base de Dados'!IJ381))),('Base de Dados'!IJ381-'Base de Dados'!II381),"Inaplicável")</f>
        <v>8</v>
      </c>
      <c r="H381" s="89">
        <f>IF(AND(NOT(ISBLANK('Base de Dados'!IJ381)),NOT(ISBLANK('Base de Dados'!IK381))),('Base de Dados'!IK381-'Base de Dados'!IJ381),"Inaplicável")</f>
        <v>14</v>
      </c>
    </row>
    <row r="382" spans="4:8" x14ac:dyDescent="0.25">
      <c r="D382" s="89">
        <f>IF(AND(NOT(ISBLANK('Base de Dados'!IF382)),NOT(ISBLANK('Base de Dados'!IG382))),('Base de Dados'!IG382-'Base de Dados'!IF382),"Inaplicável")</f>
        <v>0</v>
      </c>
      <c r="E382" s="89" t="str">
        <f>IF(AND(NOT(ISBLANK('Base de Dados'!IG382)),NOT(ISBLANK('Base de Dados'!IH382))),('Base de Dados'!IH382-'Base de Dados'!IG382),"Inaplicável")</f>
        <v>Inaplicável</v>
      </c>
      <c r="F382" s="89" t="str">
        <f>IF(AND(NOT(ISBLANK('Base de Dados'!IH382)),NOT(ISBLANK('Base de Dados'!II382))),('Base de Dados'!II382-'Base de Dados'!IH382),"Inaplicável")</f>
        <v>Inaplicável</v>
      </c>
      <c r="G382" s="89">
        <f>IF(AND(NOT(ISBLANK('Base de Dados'!II382)),NOT(ISBLANK('Base de Dados'!IJ382))),('Base de Dados'!IJ382-'Base de Dados'!II382),"Inaplicável")</f>
        <v>19</v>
      </c>
      <c r="H382" s="89">
        <f>IF(AND(NOT(ISBLANK('Base de Dados'!IJ382)),NOT(ISBLANK('Base de Dados'!IK382))),('Base de Dados'!IK382-'Base de Dados'!IJ382),"Inaplicável")</f>
        <v>93</v>
      </c>
    </row>
    <row r="383" spans="4:8" x14ac:dyDescent="0.25">
      <c r="D383" s="89">
        <f>IF(AND(NOT(ISBLANK('Base de Dados'!IF383)),NOT(ISBLANK('Base de Dados'!IG383))),('Base de Dados'!IG383-'Base de Dados'!IF383),"Inaplicável")</f>
        <v>1</v>
      </c>
      <c r="E383" s="89" t="str">
        <f>IF(AND(NOT(ISBLANK('Base de Dados'!IG383)),NOT(ISBLANK('Base de Dados'!IH383))),('Base de Dados'!IH383-'Base de Dados'!IG383),"Inaplicável")</f>
        <v>Inaplicável</v>
      </c>
      <c r="F383" s="89" t="str">
        <f>IF(AND(NOT(ISBLANK('Base de Dados'!IH383)),NOT(ISBLANK('Base de Dados'!II383))),('Base de Dados'!II383-'Base de Dados'!IH383),"Inaplicável")</f>
        <v>Inaplicável</v>
      </c>
      <c r="G383" s="89">
        <f>IF(AND(NOT(ISBLANK('Base de Dados'!II383)),NOT(ISBLANK('Base de Dados'!IJ383))),('Base de Dados'!IJ383-'Base de Dados'!II383),"Inaplicável")</f>
        <v>103</v>
      </c>
      <c r="H383" s="89">
        <f>IF(AND(NOT(ISBLANK('Base de Dados'!IJ383)),NOT(ISBLANK('Base de Dados'!IK383))),('Base de Dados'!IK383-'Base de Dados'!IJ383),"Inaplicável")</f>
        <v>285</v>
      </c>
    </row>
    <row r="384" spans="4:8" x14ac:dyDescent="0.25">
      <c r="D384" s="89">
        <f>IF(AND(NOT(ISBLANK('Base de Dados'!IF384)),NOT(ISBLANK('Base de Dados'!IG384))),('Base de Dados'!IG384-'Base de Dados'!IF384),"Inaplicável")</f>
        <v>1</v>
      </c>
      <c r="E384" s="89" t="str">
        <f>IF(AND(NOT(ISBLANK('Base de Dados'!IG384)),NOT(ISBLANK('Base de Dados'!IH384))),('Base de Dados'!IH384-'Base de Dados'!IG384),"Inaplicável")</f>
        <v>Inaplicável</v>
      </c>
      <c r="F384" s="89" t="str">
        <f>IF(AND(NOT(ISBLANK('Base de Dados'!IH384)),NOT(ISBLANK('Base de Dados'!II384))),('Base de Dados'!II384-'Base de Dados'!IH384),"Inaplicável")</f>
        <v>Inaplicável</v>
      </c>
      <c r="G384" s="89">
        <f>IF(AND(NOT(ISBLANK('Base de Dados'!II384)),NOT(ISBLANK('Base de Dados'!IJ384))),('Base de Dados'!IJ384-'Base de Dados'!II384),"Inaplicável")</f>
        <v>90</v>
      </c>
      <c r="H384" s="89">
        <f>IF(AND(NOT(ISBLANK('Base de Dados'!IJ384)),NOT(ISBLANK('Base de Dados'!IK384))),('Base de Dados'!IK384-'Base de Dados'!IJ384),"Inaplicável")</f>
        <v>107</v>
      </c>
    </row>
    <row r="385" spans="4:8" x14ac:dyDescent="0.25">
      <c r="D385" s="89">
        <f>IF(AND(NOT(ISBLANK('Base de Dados'!IF385)),NOT(ISBLANK('Base de Dados'!IG385))),('Base de Dados'!IG385-'Base de Dados'!IF385),"Inaplicável")</f>
        <v>0</v>
      </c>
      <c r="E385" s="89">
        <f>IF(AND(NOT(ISBLANK('Base de Dados'!IG385)),NOT(ISBLANK('Base de Dados'!IH385))),('Base de Dados'!IH385-'Base de Dados'!IG385),"Inaplicável")</f>
        <v>1</v>
      </c>
      <c r="F385" s="89">
        <f>IF(AND(NOT(ISBLANK('Base de Dados'!IH385)),NOT(ISBLANK('Base de Dados'!II385))),('Base de Dados'!II385-'Base de Dados'!IH385),"Inaplicável")</f>
        <v>54</v>
      </c>
      <c r="G385" s="89" t="str">
        <f>IF(AND(NOT(ISBLANK('Base de Dados'!II385)),NOT(ISBLANK('Base de Dados'!IJ385))),('Base de Dados'!IJ385-'Base de Dados'!II385),"Inaplicável")</f>
        <v>Inaplicável</v>
      </c>
      <c r="H385" s="89" t="str">
        <f>IF(AND(NOT(ISBLANK('Base de Dados'!IJ385)),NOT(ISBLANK('Base de Dados'!IK385))),('Base de Dados'!IK385-'Base de Dados'!IJ385),"Inaplicável")</f>
        <v>Inaplicável</v>
      </c>
    </row>
    <row r="386" spans="4:8" x14ac:dyDescent="0.25">
      <c r="D386" s="89">
        <f>IF(AND(NOT(ISBLANK('Base de Dados'!IF386)),NOT(ISBLANK('Base de Dados'!IG386))),('Base de Dados'!IG386-'Base de Dados'!IF386),"Inaplicável")</f>
        <v>0</v>
      </c>
      <c r="E386" s="89">
        <f>IF(AND(NOT(ISBLANK('Base de Dados'!IG386)),NOT(ISBLANK('Base de Dados'!IH386))),('Base de Dados'!IH386-'Base de Dados'!IG386),"Inaplicável")</f>
        <v>1</v>
      </c>
      <c r="F386" s="89">
        <f>IF(AND(NOT(ISBLANK('Base de Dados'!IH386)),NOT(ISBLANK('Base de Dados'!II386))),('Base de Dados'!II386-'Base de Dados'!IH386),"Inaplicável")</f>
        <v>54</v>
      </c>
      <c r="G386" s="89" t="str">
        <f>IF(AND(NOT(ISBLANK('Base de Dados'!II386)),NOT(ISBLANK('Base de Dados'!IJ386))),('Base de Dados'!IJ386-'Base de Dados'!II386),"Inaplicável")</f>
        <v>Inaplicável</v>
      </c>
      <c r="H386" s="89" t="str">
        <f>IF(AND(NOT(ISBLANK('Base de Dados'!IJ386)),NOT(ISBLANK('Base de Dados'!IK386))),('Base de Dados'!IK386-'Base de Dados'!IJ386),"Inaplicável")</f>
        <v>Inaplicável</v>
      </c>
    </row>
    <row r="387" spans="4:8" x14ac:dyDescent="0.25">
      <c r="D387" s="89">
        <f>IF(AND(NOT(ISBLANK('Base de Dados'!IF387)),NOT(ISBLANK('Base de Dados'!IG387))),('Base de Dados'!IG387-'Base de Dados'!IF387),"Inaplicável")</f>
        <v>0</v>
      </c>
      <c r="E387" s="89">
        <f>IF(AND(NOT(ISBLANK('Base de Dados'!IG387)),NOT(ISBLANK('Base de Dados'!IH387))),('Base de Dados'!IH387-'Base de Dados'!IG387),"Inaplicável")</f>
        <v>1</v>
      </c>
      <c r="F387" s="89">
        <f>IF(AND(NOT(ISBLANK('Base de Dados'!IH387)),NOT(ISBLANK('Base de Dados'!II387))),('Base de Dados'!II387-'Base de Dados'!IH387),"Inaplicável")</f>
        <v>60</v>
      </c>
      <c r="G387" s="89" t="str">
        <f>IF(AND(NOT(ISBLANK('Base de Dados'!II387)),NOT(ISBLANK('Base de Dados'!IJ387))),('Base de Dados'!IJ387-'Base de Dados'!II387),"Inaplicável")</f>
        <v>Inaplicável</v>
      </c>
      <c r="H387" s="89" t="str">
        <f>IF(AND(NOT(ISBLANK('Base de Dados'!IJ387)),NOT(ISBLANK('Base de Dados'!IK387))),('Base de Dados'!IK387-'Base de Dados'!IJ387),"Inaplicável")</f>
        <v>Inaplicável</v>
      </c>
    </row>
    <row r="388" spans="4:8" x14ac:dyDescent="0.25">
      <c r="D388" s="89">
        <f>IF(AND(NOT(ISBLANK('Base de Dados'!IF388)),NOT(ISBLANK('Base de Dados'!IG388))),('Base de Dados'!IG388-'Base de Dados'!IF388),"Inaplicável")</f>
        <v>0</v>
      </c>
      <c r="E388" s="89">
        <f>IF(AND(NOT(ISBLANK('Base de Dados'!IG388)),NOT(ISBLANK('Base de Dados'!IH388))),('Base de Dados'!IH388-'Base de Dados'!IG388),"Inaplicável")</f>
        <v>1</v>
      </c>
      <c r="F388" s="89">
        <f>IF(AND(NOT(ISBLANK('Base de Dados'!IH388)),NOT(ISBLANK('Base de Dados'!II388))),('Base de Dados'!II388-'Base de Dados'!IH388),"Inaplicável")</f>
        <v>60</v>
      </c>
      <c r="G388" s="89" t="str">
        <f>IF(AND(NOT(ISBLANK('Base de Dados'!II388)),NOT(ISBLANK('Base de Dados'!IJ388))),('Base de Dados'!IJ388-'Base de Dados'!II388),"Inaplicável")</f>
        <v>Inaplicável</v>
      </c>
      <c r="H388" s="89" t="str">
        <f>IF(AND(NOT(ISBLANK('Base de Dados'!IJ388)),NOT(ISBLANK('Base de Dados'!IK388))),('Base de Dados'!IK388-'Base de Dados'!IJ388),"Inaplicável")</f>
        <v>Inaplicável</v>
      </c>
    </row>
    <row r="389" spans="4:8" x14ac:dyDescent="0.25">
      <c r="D389" s="89">
        <f>IF(AND(NOT(ISBLANK('Base de Dados'!IF389)),NOT(ISBLANK('Base de Dados'!IG389))),('Base de Dados'!IG389-'Base de Dados'!IF389),"Inaplicável")</f>
        <v>0</v>
      </c>
      <c r="E389" s="89" t="str">
        <f>IF(AND(NOT(ISBLANK('Base de Dados'!IG389)),NOT(ISBLANK('Base de Dados'!IH389))),('Base de Dados'!IH389-'Base de Dados'!IG389),"Inaplicável")</f>
        <v>Inaplicável</v>
      </c>
      <c r="F389" s="89" t="str">
        <f>IF(AND(NOT(ISBLANK('Base de Dados'!IH389)),NOT(ISBLANK('Base de Dados'!II389))),('Base de Dados'!II389-'Base de Dados'!IH389),"Inaplicável")</f>
        <v>Inaplicável</v>
      </c>
      <c r="G389" s="89">
        <f>IF(AND(NOT(ISBLANK('Base de Dados'!II389)),NOT(ISBLANK('Base de Dados'!IJ389))),('Base de Dados'!IJ389-'Base de Dados'!II389),"Inaplicável")</f>
        <v>13</v>
      </c>
      <c r="H389" s="89">
        <f>IF(AND(NOT(ISBLANK('Base de Dados'!IJ389)),NOT(ISBLANK('Base de Dados'!IK389))),('Base de Dados'!IK389-'Base de Dados'!IJ389),"Inaplicável")</f>
        <v>23</v>
      </c>
    </row>
    <row r="390" spans="4:8" x14ac:dyDescent="0.25">
      <c r="D390" s="89">
        <f>IF(AND(NOT(ISBLANK('Base de Dados'!IF390)),NOT(ISBLANK('Base de Dados'!IG390))),('Base de Dados'!IG390-'Base de Dados'!IF390),"Inaplicável")</f>
        <v>0</v>
      </c>
      <c r="E390" s="89">
        <f>IF(AND(NOT(ISBLANK('Base de Dados'!IG390)),NOT(ISBLANK('Base de Dados'!IH390))),('Base de Dados'!IH390-'Base de Dados'!IG390),"Inaplicável")</f>
        <v>0</v>
      </c>
      <c r="F390" s="89">
        <f>IF(AND(NOT(ISBLANK('Base de Dados'!IH390)),NOT(ISBLANK('Base de Dados'!II390))),('Base de Dados'!II390-'Base de Dados'!IH390),"Inaplicável")</f>
        <v>41</v>
      </c>
      <c r="G390" s="89">
        <f>IF(AND(NOT(ISBLANK('Base de Dados'!II390)),NOT(ISBLANK('Base de Dados'!IJ390))),('Base de Dados'!IJ390-'Base de Dados'!II390),"Inaplicável")</f>
        <v>14</v>
      </c>
      <c r="H390" s="89">
        <f>IF(AND(NOT(ISBLANK('Base de Dados'!IJ390)),NOT(ISBLANK('Base de Dados'!IK390))),('Base de Dados'!IK390-'Base de Dados'!IJ390),"Inaplicável")</f>
        <v>191</v>
      </c>
    </row>
    <row r="391" spans="4:8" x14ac:dyDescent="0.25">
      <c r="D391" s="89">
        <f>IF(AND(NOT(ISBLANK('Base de Dados'!IF391)),NOT(ISBLANK('Base de Dados'!IG391))),('Base de Dados'!IG391-'Base de Dados'!IF391),"Inaplicável")</f>
        <v>0</v>
      </c>
      <c r="E391" s="89">
        <f>IF(AND(NOT(ISBLANK('Base de Dados'!IG391)),NOT(ISBLANK('Base de Dados'!IH391))),('Base de Dados'!IH391-'Base de Dados'!IG391),"Inaplicável")</f>
        <v>1</v>
      </c>
      <c r="F391" s="89" t="str">
        <f>IF(AND(NOT(ISBLANK('Base de Dados'!IH391)),NOT(ISBLANK('Base de Dados'!II391))),('Base de Dados'!II391-'Base de Dados'!IH391),"Inaplicável")</f>
        <v>Inaplicável</v>
      </c>
      <c r="G391" s="89" t="str">
        <f>IF(AND(NOT(ISBLANK('Base de Dados'!II391)),NOT(ISBLANK('Base de Dados'!IJ391))),('Base de Dados'!IJ391-'Base de Dados'!II391),"Inaplicável")</f>
        <v>Inaplicável</v>
      </c>
      <c r="H391" s="89" t="str">
        <f>IF(AND(NOT(ISBLANK('Base de Dados'!IJ391)),NOT(ISBLANK('Base de Dados'!IK391))),('Base de Dados'!IK391-'Base de Dados'!IJ391),"Inaplicável")</f>
        <v>Inaplicável</v>
      </c>
    </row>
    <row r="392" spans="4:8" x14ac:dyDescent="0.25">
      <c r="D392" s="89">
        <f>IF(AND(NOT(ISBLANK('Base de Dados'!IF392)),NOT(ISBLANK('Base de Dados'!IG392))),('Base de Dados'!IG392-'Base de Dados'!IF392),"Inaplicável")</f>
        <v>0</v>
      </c>
      <c r="E392" s="89" t="str">
        <f>IF(AND(NOT(ISBLANK('Base de Dados'!IG392)),NOT(ISBLANK('Base de Dados'!IH392))),('Base de Dados'!IH392-'Base de Dados'!IG392),"Inaplicável")</f>
        <v>Inaplicável</v>
      </c>
      <c r="F392" s="89" t="str">
        <f>IF(AND(NOT(ISBLANK('Base de Dados'!IH392)),NOT(ISBLANK('Base de Dados'!II392))),('Base de Dados'!II392-'Base de Dados'!IH392),"Inaplicável")</f>
        <v>Inaplicável</v>
      </c>
      <c r="G392" s="89">
        <f>IF(AND(NOT(ISBLANK('Base de Dados'!II392)),NOT(ISBLANK('Base de Dados'!IJ392))),('Base de Dados'!IJ392-'Base de Dados'!II392),"Inaplicável")</f>
        <v>22</v>
      </c>
      <c r="H392" s="89">
        <f>IF(AND(NOT(ISBLANK('Base de Dados'!IJ392)),NOT(ISBLANK('Base de Dados'!IK392))),('Base de Dados'!IK392-'Base de Dados'!IJ392),"Inaplicável")</f>
        <v>323</v>
      </c>
    </row>
    <row r="393" spans="4:8" x14ac:dyDescent="0.25">
      <c r="D393" s="89">
        <f>IF(AND(NOT(ISBLANK('Base de Dados'!IF393)),NOT(ISBLANK('Base de Dados'!IG393))),('Base de Dados'!IG393-'Base de Dados'!IF393),"Inaplicável")</f>
        <v>0</v>
      </c>
      <c r="E393" s="89">
        <f>IF(AND(NOT(ISBLANK('Base de Dados'!IG393)),NOT(ISBLANK('Base de Dados'!IH393))),('Base de Dados'!IH393-'Base de Dados'!IG393),"Inaplicável")</f>
        <v>1</v>
      </c>
      <c r="F393" s="89">
        <f>IF(AND(NOT(ISBLANK('Base de Dados'!IH393)),NOT(ISBLANK('Base de Dados'!II393))),('Base de Dados'!II393-'Base de Dados'!IH393),"Inaplicável")</f>
        <v>14</v>
      </c>
      <c r="G393" s="89">
        <f>IF(AND(NOT(ISBLANK('Base de Dados'!II393)),NOT(ISBLANK('Base de Dados'!IJ393))),('Base de Dados'!IJ393-'Base de Dados'!II393),"Inaplicável")</f>
        <v>22</v>
      </c>
      <c r="H393" s="89">
        <f>IF(AND(NOT(ISBLANK('Base de Dados'!IJ393)),NOT(ISBLANK('Base de Dados'!IK393))),('Base de Dados'!IK393-'Base de Dados'!IJ393),"Inaplicável")</f>
        <v>576</v>
      </c>
    </row>
    <row r="394" spans="4:8" x14ac:dyDescent="0.25">
      <c r="D394" s="89">
        <f>IF(AND(NOT(ISBLANK('Base de Dados'!IF394)),NOT(ISBLANK('Base de Dados'!IG394))),('Base de Dados'!IG394-'Base de Dados'!IF394),"Inaplicável")</f>
        <v>0</v>
      </c>
      <c r="E394" s="89">
        <f>IF(AND(NOT(ISBLANK('Base de Dados'!IG394)),NOT(ISBLANK('Base de Dados'!IH394))),('Base de Dados'!IH394-'Base de Dados'!IG394),"Inaplicável")</f>
        <v>1</v>
      </c>
      <c r="F394" s="89">
        <f>IF(AND(NOT(ISBLANK('Base de Dados'!IH394)),NOT(ISBLANK('Base de Dados'!II394))),('Base de Dados'!II394-'Base de Dados'!IH394),"Inaplicável")</f>
        <v>7</v>
      </c>
      <c r="G394" s="89">
        <f>IF(AND(NOT(ISBLANK('Base de Dados'!II394)),NOT(ISBLANK('Base de Dados'!IJ394))),('Base de Dados'!IJ394-'Base de Dados'!II394),"Inaplicável")</f>
        <v>15</v>
      </c>
      <c r="H394" s="89">
        <f>IF(AND(NOT(ISBLANK('Base de Dados'!IJ394)),NOT(ISBLANK('Base de Dados'!IK394))),('Base de Dados'!IK394-'Base de Dados'!IJ394),"Inaplicável")</f>
        <v>5</v>
      </c>
    </row>
    <row r="395" spans="4:8" x14ac:dyDescent="0.25">
      <c r="D395" s="89">
        <f>IF(AND(NOT(ISBLANK('Base de Dados'!IF395)),NOT(ISBLANK('Base de Dados'!IG395))),('Base de Dados'!IG395-'Base de Dados'!IF395),"Inaplicável")</f>
        <v>0</v>
      </c>
      <c r="E395" s="89" t="str">
        <f>IF(AND(NOT(ISBLANK('Base de Dados'!IG395)),NOT(ISBLANK('Base de Dados'!IH395))),('Base de Dados'!IH395-'Base de Dados'!IG395),"Inaplicável")</f>
        <v>Inaplicável</v>
      </c>
      <c r="F395" s="89" t="str">
        <f>IF(AND(NOT(ISBLANK('Base de Dados'!IH395)),NOT(ISBLANK('Base de Dados'!II395))),('Base de Dados'!II395-'Base de Dados'!IH395),"Inaplicável")</f>
        <v>Inaplicável</v>
      </c>
      <c r="G395" s="89">
        <f>IF(AND(NOT(ISBLANK('Base de Dados'!II395)),NOT(ISBLANK('Base de Dados'!IJ395))),('Base de Dados'!IJ395-'Base de Dados'!II395),"Inaplicável")</f>
        <v>10</v>
      </c>
      <c r="H395" s="89">
        <f>IF(AND(NOT(ISBLANK('Base de Dados'!IJ395)),NOT(ISBLANK('Base de Dados'!IK395))),('Base de Dados'!IK395-'Base de Dados'!IJ395),"Inaplicável")</f>
        <v>228</v>
      </c>
    </row>
    <row r="396" spans="4:8" x14ac:dyDescent="0.25">
      <c r="D396" s="111">
        <f>IF(AND(NOT(ISBLANK('Base de Dados'!IF396)),NOT(ISBLANK('Base de Dados'!IG396))),('Base de Dados'!IG396-'Base de Dados'!IF396),"Inaplicável")</f>
        <v>0</v>
      </c>
      <c r="E396" s="89" t="str">
        <f>IF(AND(NOT(ISBLANK('Base de Dados'!IG396)),NOT(ISBLANK('Base de Dados'!IH396))),('Base de Dados'!IH396-'Base de Dados'!IG396),"Inaplicável")</f>
        <v>Inaplicável</v>
      </c>
      <c r="F396" s="89" t="str">
        <f>IF(AND(NOT(ISBLANK('Base de Dados'!IH396)),NOT(ISBLANK('Base de Dados'!II396))),('Base de Dados'!II396-'Base de Dados'!IH396),"Inaplicável")</f>
        <v>Inaplicável</v>
      </c>
      <c r="G396" s="89">
        <f>IF(AND(NOT(ISBLANK('Base de Dados'!II396)),NOT(ISBLANK('Base de Dados'!IJ396))),('Base de Dados'!IJ396-'Base de Dados'!II396),"Inaplicável")</f>
        <v>41</v>
      </c>
      <c r="H396" s="89">
        <f>IF(AND(NOT(ISBLANK('Base de Dados'!IJ396)),NOT(ISBLANK('Base de Dados'!IK396))),('Base de Dados'!IK396-'Base de Dados'!IJ396),"Inaplicável")</f>
        <v>47</v>
      </c>
    </row>
    <row r="397" spans="4:8" x14ac:dyDescent="0.25">
      <c r="D397" s="89">
        <f>IF(AND(NOT(ISBLANK('Base de Dados'!IF397)),NOT(ISBLANK('Base de Dados'!IG397))),('Base de Dados'!IG397-'Base de Dados'!IF397),"Inaplicável")</f>
        <v>0</v>
      </c>
      <c r="E397" s="89">
        <f>IF(AND(NOT(ISBLANK('Base de Dados'!IG397)),NOT(ISBLANK('Base de Dados'!IH397))),('Base de Dados'!IH397-'Base de Dados'!IG397),"Inaplicável")</f>
        <v>1</v>
      </c>
      <c r="F397" s="89">
        <f>IF(AND(NOT(ISBLANK('Base de Dados'!IH397)),NOT(ISBLANK('Base de Dados'!II397))),('Base de Dados'!II397-'Base de Dados'!IH397),"Inaplicável")</f>
        <v>89</v>
      </c>
      <c r="G397" s="89">
        <f>IF(AND(NOT(ISBLANK('Base de Dados'!II397)),NOT(ISBLANK('Base de Dados'!IJ397))),('Base de Dados'!IJ397-'Base de Dados'!II397),"Inaplicável")</f>
        <v>5</v>
      </c>
      <c r="H397" s="89">
        <f>IF(AND(NOT(ISBLANK('Base de Dados'!IJ397)),NOT(ISBLANK('Base de Dados'!IK397))),('Base de Dados'!IK397-'Base de Dados'!IJ397),"Inaplicável")</f>
        <v>514</v>
      </c>
    </row>
    <row r="398" spans="4:8" x14ac:dyDescent="0.25">
      <c r="D398" s="89">
        <f>IF(AND(NOT(ISBLANK('Base de Dados'!IF398)),NOT(ISBLANK('Base de Dados'!IG398))),('Base de Dados'!IG398-'Base de Dados'!IF398),"Inaplicável")</f>
        <v>0</v>
      </c>
      <c r="E398" s="89">
        <f>IF(AND(NOT(ISBLANK('Base de Dados'!IG398)),NOT(ISBLANK('Base de Dados'!IH398))),('Base de Dados'!IH398-'Base de Dados'!IG398),"Inaplicável")</f>
        <v>1</v>
      </c>
      <c r="F398" s="89">
        <f>IF(AND(NOT(ISBLANK('Base de Dados'!IH398)),NOT(ISBLANK('Base de Dados'!II398))),('Base de Dados'!II398-'Base de Dados'!IH398),"Inaplicável")</f>
        <v>12</v>
      </c>
      <c r="G398" s="89">
        <f>IF(AND(NOT(ISBLANK('Base de Dados'!II398)),NOT(ISBLANK('Base de Dados'!IJ398))),('Base de Dados'!IJ398-'Base de Dados'!II398),"Inaplicável")</f>
        <v>36</v>
      </c>
      <c r="H398" s="89">
        <f>IF(AND(NOT(ISBLANK('Base de Dados'!IJ398)),NOT(ISBLANK('Base de Dados'!IK398))),('Base de Dados'!IK398-'Base de Dados'!IJ398),"Inaplicável")</f>
        <v>3</v>
      </c>
    </row>
    <row r="399" spans="4:8" x14ac:dyDescent="0.25">
      <c r="D399" s="89">
        <f>IF(AND(NOT(ISBLANK('Base de Dados'!IF399)),NOT(ISBLANK('Base de Dados'!IG399))),('Base de Dados'!IG399-'Base de Dados'!IF399),"Inaplicável")</f>
        <v>0</v>
      </c>
      <c r="E399" s="89">
        <f>IF(AND(NOT(ISBLANK('Base de Dados'!IG399)),NOT(ISBLANK('Base de Dados'!IH399))),('Base de Dados'!IH399-'Base de Dados'!IG399),"Inaplicável")</f>
        <v>0</v>
      </c>
      <c r="F399" s="89">
        <f>IF(AND(NOT(ISBLANK('Base de Dados'!IH399)),NOT(ISBLANK('Base de Dados'!II399))),('Base de Dados'!II399-'Base de Dados'!IH399),"Inaplicável")</f>
        <v>36</v>
      </c>
      <c r="G399" s="89">
        <f>IF(AND(NOT(ISBLANK('Base de Dados'!II399)),NOT(ISBLANK('Base de Dados'!IJ399))),('Base de Dados'!IJ399-'Base de Dados'!II399),"Inaplicável")</f>
        <v>22</v>
      </c>
      <c r="H399" s="89">
        <f>IF(AND(NOT(ISBLANK('Base de Dados'!IJ399)),NOT(ISBLANK('Base de Dados'!IK399))),('Base de Dados'!IK399-'Base de Dados'!IJ399),"Inaplicável")</f>
        <v>3</v>
      </c>
    </row>
    <row r="400" spans="4:8" x14ac:dyDescent="0.25">
      <c r="D400" s="89">
        <f>IF(AND(NOT(ISBLANK('Base de Dados'!IF400)),NOT(ISBLANK('Base de Dados'!IG400))),('Base de Dados'!IG400-'Base de Dados'!IF400),"Inaplicável")</f>
        <v>0</v>
      </c>
      <c r="E400" s="89" t="str">
        <f>IF(AND(NOT(ISBLANK('Base de Dados'!IG400)),NOT(ISBLANK('Base de Dados'!IH400))),('Base de Dados'!IH400-'Base de Dados'!IG400),"Inaplicável")</f>
        <v>Inaplicável</v>
      </c>
      <c r="F400" s="89" t="str">
        <f>IF(AND(NOT(ISBLANK('Base de Dados'!IH400)),NOT(ISBLANK('Base de Dados'!II400))),('Base de Dados'!II400-'Base de Dados'!IH400),"Inaplicável")</f>
        <v>Inaplicável</v>
      </c>
      <c r="G400" s="89">
        <f>IF(AND(NOT(ISBLANK('Base de Dados'!II400)),NOT(ISBLANK('Base de Dados'!IJ400))),('Base de Dados'!IJ400-'Base de Dados'!II400),"Inaplicável")</f>
        <v>17</v>
      </c>
      <c r="H400" s="89">
        <f>IF(AND(NOT(ISBLANK('Base de Dados'!IJ400)),NOT(ISBLANK('Base de Dados'!IK400))),('Base de Dados'!IK400-'Base de Dados'!IJ400),"Inaplicável")</f>
        <v>17</v>
      </c>
    </row>
    <row r="401" spans="4:8" x14ac:dyDescent="0.25">
      <c r="D401" s="89">
        <f>IF(AND(NOT(ISBLANK('Base de Dados'!IF401)),NOT(ISBLANK('Base de Dados'!IG401))),('Base de Dados'!IG401-'Base de Dados'!IF401),"Inaplicável")</f>
        <v>0</v>
      </c>
      <c r="E401" s="89">
        <f>IF(AND(NOT(ISBLANK('Base de Dados'!IG401)),NOT(ISBLANK('Base de Dados'!IH401))),('Base de Dados'!IH401-'Base de Dados'!IG401),"Inaplicável")</f>
        <v>1</v>
      </c>
      <c r="F401" s="89">
        <f>IF(AND(NOT(ISBLANK('Base de Dados'!IH401)),NOT(ISBLANK('Base de Dados'!II401))),('Base de Dados'!II401-'Base de Dados'!IH401),"Inaplicável")</f>
        <v>12</v>
      </c>
      <c r="G401" s="89">
        <f>IF(AND(NOT(ISBLANK('Base de Dados'!II401)),NOT(ISBLANK('Base de Dados'!IJ401))),('Base de Dados'!IJ401-'Base de Dados'!II401),"Inaplicável")</f>
        <v>86</v>
      </c>
      <c r="H401" s="89">
        <f>IF(AND(NOT(ISBLANK('Base de Dados'!IJ401)),NOT(ISBLANK('Base de Dados'!IK401))),('Base de Dados'!IK401-'Base de Dados'!IJ401),"Inaplicável")</f>
        <v>299</v>
      </c>
    </row>
    <row r="402" spans="4:8" x14ac:dyDescent="0.25">
      <c r="D402" s="89">
        <f>IF(AND(NOT(ISBLANK('Base de Dados'!IF402)),NOT(ISBLANK('Base de Dados'!IG402))),('Base de Dados'!IG402-'Base de Dados'!IF402),"Inaplicável")</f>
        <v>0</v>
      </c>
      <c r="E402" s="89">
        <f>IF(AND(NOT(ISBLANK('Base de Dados'!IG402)),NOT(ISBLANK('Base de Dados'!IH402))),('Base de Dados'!IH402-'Base de Dados'!IG402),"Inaplicável")</f>
        <v>0</v>
      </c>
      <c r="F402" s="89">
        <f>IF(AND(NOT(ISBLANK('Base de Dados'!IH402)),NOT(ISBLANK('Base de Dados'!II402))),('Base de Dados'!II402-'Base de Dados'!IH402),"Inaplicável")</f>
        <v>13</v>
      </c>
      <c r="G402" s="89">
        <f>IF(AND(NOT(ISBLANK('Base de Dados'!II402)),NOT(ISBLANK('Base de Dados'!IJ402))),('Base de Dados'!IJ402-'Base de Dados'!II402),"Inaplicável")</f>
        <v>16</v>
      </c>
      <c r="H402" s="89">
        <f>IF(AND(NOT(ISBLANK('Base de Dados'!IJ402)),NOT(ISBLANK('Base de Dados'!IK402))),('Base de Dados'!IK402-'Base de Dados'!IJ402),"Inaplicável")</f>
        <v>154</v>
      </c>
    </row>
    <row r="403" spans="4:8" x14ac:dyDescent="0.25">
      <c r="D403" s="89">
        <f>IF(AND(NOT(ISBLANK('Base de Dados'!IF403)),NOT(ISBLANK('Base de Dados'!IG403))),('Base de Dados'!IG403-'Base de Dados'!IF403),"Inaplicável")</f>
        <v>0</v>
      </c>
      <c r="E403" s="89">
        <f>IF(AND(NOT(ISBLANK('Base de Dados'!IG403)),NOT(ISBLANK('Base de Dados'!IH403))),('Base de Dados'!IH403-'Base de Dados'!IG403),"Inaplicável")</f>
        <v>1</v>
      </c>
      <c r="F403" s="89">
        <f>IF(AND(NOT(ISBLANK('Base de Dados'!IH403)),NOT(ISBLANK('Base de Dados'!II403))),('Base de Dados'!II403-'Base de Dados'!IH403),"Inaplicável")</f>
        <v>12</v>
      </c>
      <c r="G403" s="89">
        <f>IF(AND(NOT(ISBLANK('Base de Dados'!II403)),NOT(ISBLANK('Base de Dados'!IJ403))),('Base de Dados'!IJ403-'Base de Dados'!II403),"Inaplicável")</f>
        <v>16</v>
      </c>
      <c r="H403" s="89">
        <f>IF(AND(NOT(ISBLANK('Base de Dados'!IJ403)),NOT(ISBLANK('Base de Dados'!IK403))),('Base de Dados'!IK403-'Base de Dados'!IJ403),"Inaplicável")</f>
        <v>3</v>
      </c>
    </row>
    <row r="404" spans="4:8" x14ac:dyDescent="0.25">
      <c r="D404" s="89">
        <f>IF(AND(NOT(ISBLANK('Base de Dados'!IF404)),NOT(ISBLANK('Base de Dados'!IG404))),('Base de Dados'!IG404-'Base de Dados'!IF404),"Inaplicável")</f>
        <v>0</v>
      </c>
      <c r="E404" s="89">
        <f>IF(AND(NOT(ISBLANK('Base de Dados'!IG404)),NOT(ISBLANK('Base de Dados'!IH404))),('Base de Dados'!IH404-'Base de Dados'!IG404),"Inaplicável")</f>
        <v>1</v>
      </c>
      <c r="F404" s="89">
        <f>IF(AND(NOT(ISBLANK('Base de Dados'!IH404)),NOT(ISBLANK('Base de Dados'!II404))),('Base de Dados'!II404-'Base de Dados'!IH404),"Inaplicável")</f>
        <v>11</v>
      </c>
      <c r="G404" s="89">
        <f>IF(AND(NOT(ISBLANK('Base de Dados'!II404)),NOT(ISBLANK('Base de Dados'!IJ404))),('Base de Dados'!IJ404-'Base de Dados'!II404),"Inaplicável")</f>
        <v>22</v>
      </c>
      <c r="H404" s="89">
        <f>IF(AND(NOT(ISBLANK('Base de Dados'!IJ404)),NOT(ISBLANK('Base de Dados'!IK404))),('Base de Dados'!IK404-'Base de Dados'!IJ404),"Inaplicável")</f>
        <v>559</v>
      </c>
    </row>
    <row r="405" spans="4:8" x14ac:dyDescent="0.25">
      <c r="D405" s="89">
        <f>IF(AND(NOT(ISBLANK('Base de Dados'!IF405)),NOT(ISBLANK('Base de Dados'!IG405))),('Base de Dados'!IG405-'Base de Dados'!IF405),"Inaplicável")</f>
        <v>0</v>
      </c>
      <c r="E405" s="89">
        <f>IF(AND(NOT(ISBLANK('Base de Dados'!IG405)),NOT(ISBLANK('Base de Dados'!IH405))),('Base de Dados'!IH405-'Base de Dados'!IG405),"Inaplicável")</f>
        <v>1</v>
      </c>
      <c r="F405" s="89">
        <f>IF(AND(NOT(ISBLANK('Base de Dados'!IH405)),NOT(ISBLANK('Base de Dados'!II405))),('Base de Dados'!II405-'Base de Dados'!IH405),"Inaplicável")</f>
        <v>11</v>
      </c>
      <c r="G405" s="89">
        <f>IF(AND(NOT(ISBLANK('Base de Dados'!II405)),NOT(ISBLANK('Base de Dados'!IJ405))),('Base de Dados'!IJ405-'Base de Dados'!II405),"Inaplicável")</f>
        <v>20</v>
      </c>
      <c r="H405" s="89">
        <f>IF(AND(NOT(ISBLANK('Base de Dados'!IJ405)),NOT(ISBLANK('Base de Dados'!IK405))),('Base de Dados'!IK405-'Base de Dados'!IJ405),"Inaplicável")</f>
        <v>11</v>
      </c>
    </row>
    <row r="406" spans="4:8" x14ac:dyDescent="0.25">
      <c r="D406" s="89">
        <f>IF(AND(NOT(ISBLANK('Base de Dados'!IF406)),NOT(ISBLANK('Base de Dados'!IG406))),('Base de Dados'!IG406-'Base de Dados'!IF406),"Inaplicável")</f>
        <v>0</v>
      </c>
      <c r="E406" s="89">
        <f>IF(AND(NOT(ISBLANK('Base de Dados'!IG406)),NOT(ISBLANK('Base de Dados'!IH406))),('Base de Dados'!IH406-'Base de Dados'!IG406),"Inaplicável")</f>
        <v>1</v>
      </c>
      <c r="F406" s="89">
        <f>IF(AND(NOT(ISBLANK('Base de Dados'!IH406)),NOT(ISBLANK('Base de Dados'!II406))),('Base de Dados'!II406-'Base de Dados'!IH406),"Inaplicável")</f>
        <v>11</v>
      </c>
      <c r="G406" s="89">
        <f>IF(AND(NOT(ISBLANK('Base de Dados'!II406)),NOT(ISBLANK('Base de Dados'!IJ406))),('Base de Dados'!IJ406-'Base de Dados'!II406),"Inaplicável")</f>
        <v>10</v>
      </c>
      <c r="H406" s="89">
        <f>IF(AND(NOT(ISBLANK('Base de Dados'!IJ406)),NOT(ISBLANK('Base de Dados'!IK406))),('Base de Dados'!IK406-'Base de Dados'!IJ406),"Inaplicável")</f>
        <v>251</v>
      </c>
    </row>
    <row r="407" spans="4:8" x14ac:dyDescent="0.25">
      <c r="D407" s="89">
        <f>IF(AND(NOT(ISBLANK('Base de Dados'!IF407)),NOT(ISBLANK('Base de Dados'!IG407))),('Base de Dados'!IG407-'Base de Dados'!IF407),"Inaplicável")</f>
        <v>0</v>
      </c>
      <c r="E407" s="89" t="str">
        <f>IF(AND(NOT(ISBLANK('Base de Dados'!IG407)),NOT(ISBLANK('Base de Dados'!IH407))),('Base de Dados'!IH407-'Base de Dados'!IG407),"Inaplicável")</f>
        <v>Inaplicável</v>
      </c>
      <c r="F407" s="89" t="str">
        <f>IF(AND(NOT(ISBLANK('Base de Dados'!IH407)),NOT(ISBLANK('Base de Dados'!II407))),('Base de Dados'!II407-'Base de Dados'!IH407),"Inaplicável")</f>
        <v>Inaplicável</v>
      </c>
      <c r="G407" s="89" t="str">
        <f>IF(AND(NOT(ISBLANK('Base de Dados'!II407)),NOT(ISBLANK('Base de Dados'!IJ407))),('Base de Dados'!IJ407-'Base de Dados'!II407),"Inaplicável")</f>
        <v>Inaplicável</v>
      </c>
      <c r="H407" s="89">
        <f>IF(AND(NOT(ISBLANK('Base de Dados'!IJ407)),NOT(ISBLANK('Base de Dados'!IK407))),('Base de Dados'!IK407-'Base de Dados'!IJ407),"Inaplicável")</f>
        <v>7</v>
      </c>
    </row>
    <row r="408" spans="4:8" x14ac:dyDescent="0.25">
      <c r="D408" s="89">
        <f>IF(AND(NOT(ISBLANK('Base de Dados'!IF408)),NOT(ISBLANK('Base de Dados'!IG408))),('Base de Dados'!IG408-'Base de Dados'!IF408),"Inaplicável")</f>
        <v>0</v>
      </c>
      <c r="E408" s="89">
        <f>IF(AND(NOT(ISBLANK('Base de Dados'!IG408)),NOT(ISBLANK('Base de Dados'!IH408))),('Base de Dados'!IH408-'Base de Dados'!IG408),"Inaplicável")</f>
        <v>1</v>
      </c>
      <c r="F408" s="89">
        <f>IF(AND(NOT(ISBLANK('Base de Dados'!IH408)),NOT(ISBLANK('Base de Dados'!II408))),('Base de Dados'!II408-'Base de Dados'!IH408),"Inaplicável")</f>
        <v>3</v>
      </c>
      <c r="G408" s="89">
        <f>IF(AND(NOT(ISBLANK('Base de Dados'!II408)),NOT(ISBLANK('Base de Dados'!IJ408))),('Base de Dados'!IJ408-'Base de Dados'!II408),"Inaplicável")</f>
        <v>14</v>
      </c>
      <c r="H408" s="89" t="str">
        <f>IF(AND(NOT(ISBLANK('Base de Dados'!IJ408)),NOT(ISBLANK('Base de Dados'!IK408))),('Base de Dados'!IK408-'Base de Dados'!IJ408),"Inaplicável")</f>
        <v>Inaplicável</v>
      </c>
    </row>
    <row r="409" spans="4:8" x14ac:dyDescent="0.25">
      <c r="D409" s="89">
        <f>IF(AND(NOT(ISBLANK('Base de Dados'!IF409)),NOT(ISBLANK('Base de Dados'!IG409))),('Base de Dados'!IG409-'Base de Dados'!IF409),"Inaplicável")</f>
        <v>0</v>
      </c>
      <c r="E409" s="89">
        <f>IF(AND(NOT(ISBLANK('Base de Dados'!IG409)),NOT(ISBLANK('Base de Dados'!IH409))),('Base de Dados'!IH409-'Base de Dados'!IG409),"Inaplicável")</f>
        <v>0</v>
      </c>
      <c r="F409" s="89">
        <f>IF(AND(NOT(ISBLANK('Base de Dados'!IH409)),NOT(ISBLANK('Base de Dados'!II409))),('Base de Dados'!II409-'Base de Dados'!IH409),"Inaplicável")</f>
        <v>17</v>
      </c>
      <c r="G409" s="89" t="str">
        <f>IF(AND(NOT(ISBLANK('Base de Dados'!II409)),NOT(ISBLANK('Base de Dados'!IJ409))),('Base de Dados'!IJ409-'Base de Dados'!II409),"Inaplicável")</f>
        <v>Inaplicável</v>
      </c>
      <c r="H409" s="89" t="str">
        <f>IF(AND(NOT(ISBLANK('Base de Dados'!IJ409)),NOT(ISBLANK('Base de Dados'!IK409))),('Base de Dados'!IK409-'Base de Dados'!IJ409),"Inaplicável")</f>
        <v>Inaplicável</v>
      </c>
    </row>
    <row r="410" spans="4:8" x14ac:dyDescent="0.25">
      <c r="D410" s="89">
        <f>IF(AND(NOT(ISBLANK('Base de Dados'!IF410)),NOT(ISBLANK('Base de Dados'!IG410))),('Base de Dados'!IG410-'Base de Dados'!IF410),"Inaplicável")</f>
        <v>0</v>
      </c>
      <c r="E410" s="89">
        <f>IF(AND(NOT(ISBLANK('Base de Dados'!IG410)),NOT(ISBLANK('Base de Dados'!IH410))),('Base de Dados'!IH410-'Base de Dados'!IG410),"Inaplicável")</f>
        <v>1</v>
      </c>
      <c r="F410" s="89">
        <f>IF(AND(NOT(ISBLANK('Base de Dados'!IH410)),NOT(ISBLANK('Base de Dados'!II410))),('Base de Dados'!II410-'Base de Dados'!IH410),"Inaplicável")</f>
        <v>7</v>
      </c>
      <c r="G410" s="89">
        <f>IF(AND(NOT(ISBLANK('Base de Dados'!II410)),NOT(ISBLANK('Base de Dados'!IJ410))),('Base de Dados'!IJ410-'Base de Dados'!II410),"Inaplicável")</f>
        <v>15</v>
      </c>
      <c r="H410" s="89">
        <f>IF(AND(NOT(ISBLANK('Base de Dados'!IJ410)),NOT(ISBLANK('Base de Dados'!IK410))),('Base de Dados'!IK410-'Base de Dados'!IJ410),"Inaplicável")</f>
        <v>356</v>
      </c>
    </row>
    <row r="411" spans="4:8" x14ac:dyDescent="0.25">
      <c r="D411" s="89">
        <f>IF(AND(NOT(ISBLANK('Base de Dados'!IF411)),NOT(ISBLANK('Base de Dados'!IG411))),('Base de Dados'!IG411-'Base de Dados'!IF411),"Inaplicável")</f>
        <v>0</v>
      </c>
      <c r="E411" s="89" t="str">
        <f>IF(AND(NOT(ISBLANK('Base de Dados'!IG411)),NOT(ISBLANK('Base de Dados'!IH411))),('Base de Dados'!IH411-'Base de Dados'!IG411),"Inaplicável")</f>
        <v>Inaplicável</v>
      </c>
      <c r="F411" s="89" t="str">
        <f>IF(AND(NOT(ISBLANK('Base de Dados'!IH411)),NOT(ISBLANK('Base de Dados'!II411))),('Base de Dados'!II411-'Base de Dados'!IH411),"Inaplicável")</f>
        <v>Inaplicável</v>
      </c>
      <c r="G411" s="89" t="str">
        <f>IF(AND(NOT(ISBLANK('Base de Dados'!II411)),NOT(ISBLANK('Base de Dados'!IJ411))),('Base de Dados'!IJ411-'Base de Dados'!II411),"Inaplicável")</f>
        <v>Inaplicável</v>
      </c>
      <c r="H411" s="89">
        <f>IF(AND(NOT(ISBLANK('Base de Dados'!IJ411)),NOT(ISBLANK('Base de Dados'!IK411))),('Base de Dados'!IK411-'Base de Dados'!IJ411),"Inaplicável")</f>
        <v>3</v>
      </c>
    </row>
    <row r="412" spans="4:8" x14ac:dyDescent="0.25">
      <c r="D412" s="89">
        <f>IF(AND(NOT(ISBLANK('Base de Dados'!IF412)),NOT(ISBLANK('Base de Dados'!IG412))),('Base de Dados'!IG412-'Base de Dados'!IF412),"Inaplicável")</f>
        <v>0</v>
      </c>
      <c r="E412" s="89">
        <f>IF(AND(NOT(ISBLANK('Base de Dados'!IG412)),NOT(ISBLANK('Base de Dados'!IH412))),('Base de Dados'!IH412-'Base de Dados'!IG412),"Inaplicável")</f>
        <v>0</v>
      </c>
      <c r="F412" s="89">
        <f>IF(AND(NOT(ISBLANK('Base de Dados'!IH412)),NOT(ISBLANK('Base de Dados'!II412))),('Base de Dados'!II412-'Base de Dados'!IH412),"Inaplicável")</f>
        <v>6</v>
      </c>
      <c r="G412" s="89">
        <f>IF(AND(NOT(ISBLANK('Base de Dados'!II412)),NOT(ISBLANK('Base de Dados'!IJ412))),('Base de Dados'!IJ412-'Base de Dados'!II412),"Inaplicável")</f>
        <v>23</v>
      </c>
      <c r="H412" s="89">
        <f>IF(AND(NOT(ISBLANK('Base de Dados'!IJ412)),NOT(ISBLANK('Base de Dados'!IK412))),('Base de Dados'!IK412-'Base de Dados'!IJ412),"Inaplicável")</f>
        <v>3</v>
      </c>
    </row>
    <row r="413" spans="4:8" x14ac:dyDescent="0.25">
      <c r="D413" s="89">
        <f>IF(AND(NOT(ISBLANK('Base de Dados'!IF413)),NOT(ISBLANK('Base de Dados'!IG413))),('Base de Dados'!IG413-'Base de Dados'!IF413),"Inaplicável")</f>
        <v>0</v>
      </c>
      <c r="E413" s="89">
        <f>IF(AND(NOT(ISBLANK('Base de Dados'!IG413)),NOT(ISBLANK('Base de Dados'!IH413))),('Base de Dados'!IH413-'Base de Dados'!IG413),"Inaplicável")</f>
        <v>1</v>
      </c>
      <c r="F413" s="89">
        <f>IF(AND(NOT(ISBLANK('Base de Dados'!IH413)),NOT(ISBLANK('Base de Dados'!II413))),('Base de Dados'!II413-'Base de Dados'!IH413),"Inaplicável")</f>
        <v>5</v>
      </c>
      <c r="G413" s="89">
        <f>IF(AND(NOT(ISBLANK('Base de Dados'!II413)),NOT(ISBLANK('Base de Dados'!IJ413))),('Base de Dados'!IJ413-'Base de Dados'!II413),"Inaplicável")</f>
        <v>6</v>
      </c>
      <c r="H413" s="89">
        <f>IF(AND(NOT(ISBLANK('Base de Dados'!IJ413)),NOT(ISBLANK('Base de Dados'!IK413))),('Base de Dados'!IK413-'Base de Dados'!IJ413),"Inaplicável")</f>
        <v>3</v>
      </c>
    </row>
    <row r="414" spans="4:8" x14ac:dyDescent="0.25">
      <c r="D414" s="89">
        <f>IF(AND(NOT(ISBLANK('Base de Dados'!IF414)),NOT(ISBLANK('Base de Dados'!IG414))),('Base de Dados'!IG414-'Base de Dados'!IF414),"Inaplicável")</f>
        <v>0</v>
      </c>
      <c r="E414" s="89">
        <f>IF(AND(NOT(ISBLANK('Base de Dados'!IG414)),NOT(ISBLANK('Base de Dados'!IH414))),('Base de Dados'!IH414-'Base de Dados'!IG414),"Inaplicável")</f>
        <v>0</v>
      </c>
      <c r="F414" s="89">
        <f>IF(AND(NOT(ISBLANK('Base de Dados'!IH414)),NOT(ISBLANK('Base de Dados'!II414))),('Base de Dados'!II414-'Base de Dados'!IH414),"Inaplicável")</f>
        <v>3</v>
      </c>
      <c r="G414" s="89">
        <f>IF(AND(NOT(ISBLANK('Base de Dados'!II414)),NOT(ISBLANK('Base de Dados'!IJ414))),('Base de Dados'!IJ414-'Base de Dados'!II414),"Inaplicável")</f>
        <v>10</v>
      </c>
      <c r="H414" s="89">
        <f>IF(AND(NOT(ISBLANK('Base de Dados'!IJ414)),NOT(ISBLANK('Base de Dados'!IK414))),('Base de Dados'!IK414-'Base de Dados'!IJ414),"Inaplicável")</f>
        <v>185</v>
      </c>
    </row>
    <row r="415" spans="4:8" x14ac:dyDescent="0.25">
      <c r="D415" s="89">
        <f>IF(AND(NOT(ISBLANK('Base de Dados'!IF415)),NOT(ISBLANK('Base de Dados'!IG415))),('Base de Dados'!IG415-'Base de Dados'!IF415),"Inaplicável")</f>
        <v>0</v>
      </c>
      <c r="E415" s="89">
        <f>IF(AND(NOT(ISBLANK('Base de Dados'!IG415)),NOT(ISBLANK('Base de Dados'!IH415))),('Base de Dados'!IH415-'Base de Dados'!IG415),"Inaplicável")</f>
        <v>1</v>
      </c>
      <c r="F415" s="89">
        <f>IF(AND(NOT(ISBLANK('Base de Dados'!IH415)),NOT(ISBLANK('Base de Dados'!II415))),('Base de Dados'!II415-'Base de Dados'!IH415),"Inaplicável")</f>
        <v>5</v>
      </c>
      <c r="G415" s="89">
        <f>IF(AND(NOT(ISBLANK('Base de Dados'!II415)),NOT(ISBLANK('Base de Dados'!IJ415))),('Base de Dados'!IJ415-'Base de Dados'!II415),"Inaplicável")</f>
        <v>4</v>
      </c>
      <c r="H415" s="89">
        <f>IF(AND(NOT(ISBLANK('Base de Dados'!IJ415)),NOT(ISBLANK('Base de Dados'!IK415))),('Base de Dados'!IK415-'Base de Dados'!IJ415),"Inaplicável")</f>
        <v>3</v>
      </c>
    </row>
    <row r="416" spans="4:8" x14ac:dyDescent="0.25">
      <c r="D416" s="89">
        <f>IF(AND(NOT(ISBLANK('Base de Dados'!IF416)),NOT(ISBLANK('Base de Dados'!IG416))),('Base de Dados'!IG416-'Base de Dados'!IF416),"Inaplicável")</f>
        <v>0</v>
      </c>
      <c r="E416" s="89">
        <f>IF(AND(NOT(ISBLANK('Base de Dados'!IG416)),NOT(ISBLANK('Base de Dados'!IH416))),('Base de Dados'!IH416-'Base de Dados'!IG416),"Inaplicável")</f>
        <v>0</v>
      </c>
      <c r="F416" s="89">
        <f>IF(AND(NOT(ISBLANK('Base de Dados'!IH416)),NOT(ISBLANK('Base de Dados'!II416))),('Base de Dados'!II416-'Base de Dados'!IH416),"Inaplicável")</f>
        <v>5</v>
      </c>
      <c r="G416" s="89">
        <f>IF(AND(NOT(ISBLANK('Base de Dados'!II416)),NOT(ISBLANK('Base de Dados'!IJ416))),('Base de Dados'!IJ416-'Base de Dados'!II416),"Inaplicável")</f>
        <v>7</v>
      </c>
      <c r="H416" s="89">
        <f>IF(AND(NOT(ISBLANK('Base de Dados'!IJ416)),NOT(ISBLANK('Base de Dados'!IK416))),('Base de Dados'!IK416-'Base de Dados'!IJ416),"Inaplicável")</f>
        <v>3</v>
      </c>
    </row>
    <row r="417" spans="4:8" x14ac:dyDescent="0.25">
      <c r="D417" s="89">
        <f>IF(AND(NOT(ISBLANK('Base de Dados'!IF417)),NOT(ISBLANK('Base de Dados'!IG417))),('Base de Dados'!IG417-'Base de Dados'!IF417),"Inaplicável")</f>
        <v>0</v>
      </c>
      <c r="E417" s="89">
        <f>IF(AND(NOT(ISBLANK('Base de Dados'!IG417)),NOT(ISBLANK('Base de Dados'!IH417))),('Base de Dados'!IH417-'Base de Dados'!IG417),"Inaplicável")</f>
        <v>0</v>
      </c>
      <c r="F417" s="89">
        <f>IF(AND(NOT(ISBLANK('Base de Dados'!IH417)),NOT(ISBLANK('Base de Dados'!II417))),('Base de Dados'!II417-'Base de Dados'!IH417),"Inaplicável")</f>
        <v>6</v>
      </c>
      <c r="G417" s="89">
        <f>IF(AND(NOT(ISBLANK('Base de Dados'!II417)),NOT(ISBLANK('Base de Dados'!IJ417))),('Base de Dados'!IJ417-'Base de Dados'!II417),"Inaplicável")</f>
        <v>7</v>
      </c>
      <c r="H417" s="89">
        <f>IF(AND(NOT(ISBLANK('Base de Dados'!IJ417)),NOT(ISBLANK('Base de Dados'!IK417))),('Base de Dados'!IK417-'Base de Dados'!IJ417),"Inaplicável")</f>
        <v>8</v>
      </c>
    </row>
    <row r="418" spans="4:8" x14ac:dyDescent="0.25">
      <c r="D418" s="89">
        <f>IF(AND(NOT(ISBLANK('Base de Dados'!IF418)),NOT(ISBLANK('Base de Dados'!IG418))),('Base de Dados'!IG418-'Base de Dados'!IF418),"Inaplicável")</f>
        <v>0</v>
      </c>
      <c r="E418" s="89">
        <f>IF(AND(NOT(ISBLANK('Base de Dados'!IG418)),NOT(ISBLANK('Base de Dados'!IH418))),('Base de Dados'!IH418-'Base de Dados'!IG418),"Inaplicável")</f>
        <v>1</v>
      </c>
      <c r="F418" s="89">
        <f>IF(AND(NOT(ISBLANK('Base de Dados'!IH418)),NOT(ISBLANK('Base de Dados'!II418))),('Base de Dados'!II418-'Base de Dados'!IH418),"Inaplicável")</f>
        <v>9</v>
      </c>
      <c r="G418" s="89">
        <f>IF(AND(NOT(ISBLANK('Base de Dados'!II418)),NOT(ISBLANK('Base de Dados'!IJ418))),('Base de Dados'!IJ418-'Base de Dados'!II418),"Inaplicável")</f>
        <v>8</v>
      </c>
      <c r="H418" s="89">
        <f>IF(AND(NOT(ISBLANK('Base de Dados'!IJ418)),NOT(ISBLANK('Base de Dados'!IK418))),('Base de Dados'!IK418-'Base de Dados'!IJ418),"Inaplicável")</f>
        <v>3</v>
      </c>
    </row>
    <row r="419" spans="4:8" x14ac:dyDescent="0.25">
      <c r="D419" s="89">
        <f>IF(AND(NOT(ISBLANK('Base de Dados'!IF419)),NOT(ISBLANK('Base de Dados'!IG419))),('Base de Dados'!IG419-'Base de Dados'!IF419),"Inaplicável")</f>
        <v>0</v>
      </c>
      <c r="E419" s="89">
        <f>IF(AND(NOT(ISBLANK('Base de Dados'!IG419)),NOT(ISBLANK('Base de Dados'!IH419))),('Base de Dados'!IH419-'Base de Dados'!IG419),"Inaplicável")</f>
        <v>1</v>
      </c>
      <c r="F419" s="89">
        <f>IF(AND(NOT(ISBLANK('Base de Dados'!IH419)),NOT(ISBLANK('Base de Dados'!II419))),('Base de Dados'!II419-'Base de Dados'!IH419),"Inaplicável")</f>
        <v>5</v>
      </c>
      <c r="G419" s="89">
        <f>IF(AND(NOT(ISBLANK('Base de Dados'!II419)),NOT(ISBLANK('Base de Dados'!IJ419))),('Base de Dados'!IJ419-'Base de Dados'!II419),"Inaplicável")</f>
        <v>6</v>
      </c>
      <c r="H419" s="89">
        <f>IF(AND(NOT(ISBLANK('Base de Dados'!IJ419)),NOT(ISBLANK('Base de Dados'!IK419))),('Base de Dados'!IK419-'Base de Dados'!IJ419),"Inaplicável")</f>
        <v>1</v>
      </c>
    </row>
    <row r="420" spans="4:8" x14ac:dyDescent="0.25">
      <c r="D420" s="89">
        <f>IF(AND(NOT(ISBLANK('Base de Dados'!IF420)),NOT(ISBLANK('Base de Dados'!IG420))),('Base de Dados'!IG420-'Base de Dados'!IF420),"Inaplicável")</f>
        <v>0</v>
      </c>
      <c r="E420" s="89" t="str">
        <f>IF(AND(NOT(ISBLANK('Base de Dados'!IG420)),NOT(ISBLANK('Base de Dados'!IH420))),('Base de Dados'!IH420-'Base de Dados'!IG420),"Inaplicável")</f>
        <v>Inaplicável</v>
      </c>
      <c r="F420" s="89" t="str">
        <f>IF(AND(NOT(ISBLANK('Base de Dados'!IH420)),NOT(ISBLANK('Base de Dados'!II420))),('Base de Dados'!II420-'Base de Dados'!IH420),"Inaplicável")</f>
        <v>Inaplicável</v>
      </c>
      <c r="G420" s="89">
        <f>IF(AND(NOT(ISBLANK('Base de Dados'!II420)),NOT(ISBLANK('Base de Dados'!IJ420))),('Base de Dados'!IJ420-'Base de Dados'!II420),"Inaplicável")</f>
        <v>4</v>
      </c>
      <c r="H420" s="89">
        <f>IF(AND(NOT(ISBLANK('Base de Dados'!IJ420)),NOT(ISBLANK('Base de Dados'!IK420))),('Base de Dados'!IK420-'Base de Dados'!IJ420),"Inaplicável")</f>
        <v>7</v>
      </c>
    </row>
    <row r="421" spans="4:8" x14ac:dyDescent="0.25">
      <c r="D421" s="89">
        <f>IF(AND(NOT(ISBLANK('Base de Dados'!IF421)),NOT(ISBLANK('Base de Dados'!IG421))),('Base de Dados'!IG421-'Base de Dados'!IF421),"Inaplicável")</f>
        <v>0</v>
      </c>
      <c r="E421" s="89">
        <f>IF(AND(NOT(ISBLANK('Base de Dados'!IG421)),NOT(ISBLANK('Base de Dados'!IH421))),('Base de Dados'!IH421-'Base de Dados'!IG421),"Inaplicável")</f>
        <v>1</v>
      </c>
      <c r="F421" s="89">
        <f>IF(AND(NOT(ISBLANK('Base de Dados'!IH421)),NOT(ISBLANK('Base de Dados'!II421))),('Base de Dados'!II421-'Base de Dados'!IH421),"Inaplicável")</f>
        <v>5</v>
      </c>
      <c r="G421" s="89">
        <f>IF(AND(NOT(ISBLANK('Base de Dados'!II421)),NOT(ISBLANK('Base de Dados'!IJ421))),('Base de Dados'!IJ421-'Base de Dados'!II421),"Inaplicável")</f>
        <v>7</v>
      </c>
      <c r="H421" s="89">
        <f>IF(AND(NOT(ISBLANK('Base de Dados'!IJ421)),NOT(ISBLANK('Base de Dados'!IK421))),('Base de Dados'!IK421-'Base de Dados'!IJ421),"Inaplicável")</f>
        <v>37</v>
      </c>
    </row>
    <row r="422" spans="4:8" x14ac:dyDescent="0.25">
      <c r="D422" s="89">
        <f>IF(AND(NOT(ISBLANK('Base de Dados'!IF422)),NOT(ISBLANK('Base de Dados'!IG422))),('Base de Dados'!IG422-'Base de Dados'!IF422),"Inaplicável")</f>
        <v>1</v>
      </c>
      <c r="E422" s="89">
        <f>IF(AND(NOT(ISBLANK('Base de Dados'!IG422)),NOT(ISBLANK('Base de Dados'!IH422))),('Base de Dados'!IH422-'Base de Dados'!IG422),"Inaplicável")</f>
        <v>8</v>
      </c>
      <c r="F422" s="89">
        <f>IF(AND(NOT(ISBLANK('Base de Dados'!IH422)),NOT(ISBLANK('Base de Dados'!II422))),('Base de Dados'!II422-'Base de Dados'!IH422),"Inaplicável")</f>
        <v>21</v>
      </c>
      <c r="G422" s="89">
        <f>IF(AND(NOT(ISBLANK('Base de Dados'!II422)),NOT(ISBLANK('Base de Dados'!IJ422))),('Base de Dados'!IJ422-'Base de Dados'!II422),"Inaplicável")</f>
        <v>17</v>
      </c>
      <c r="H422" s="89">
        <f>IF(AND(NOT(ISBLANK('Base de Dados'!IJ422)),NOT(ISBLANK('Base de Dados'!IK422))),('Base de Dados'!IK422-'Base de Dados'!IJ422),"Inaplicável")</f>
        <v>7</v>
      </c>
    </row>
    <row r="423" spans="4:8" x14ac:dyDescent="0.25">
      <c r="D423" s="89">
        <f>IF(AND(NOT(ISBLANK('Base de Dados'!IF423)),NOT(ISBLANK('Base de Dados'!IG423))),('Base de Dados'!IG423-'Base de Dados'!IF423),"Inaplicável")</f>
        <v>1</v>
      </c>
      <c r="E423" s="89">
        <f>IF(AND(NOT(ISBLANK('Base de Dados'!IG423)),NOT(ISBLANK('Base de Dados'!IH423))),('Base de Dados'!IH423-'Base de Dados'!IG423),"Inaplicável")</f>
        <v>4</v>
      </c>
      <c r="F423" s="89">
        <f>IF(AND(NOT(ISBLANK('Base de Dados'!IH423)),NOT(ISBLANK('Base de Dados'!II423))),('Base de Dados'!II423-'Base de Dados'!IH423),"Inaplicável")</f>
        <v>26</v>
      </c>
      <c r="G423" s="89">
        <f>IF(AND(NOT(ISBLANK('Base de Dados'!II423)),NOT(ISBLANK('Base de Dados'!IJ423))),('Base de Dados'!IJ423-'Base de Dados'!II423),"Inaplicável")</f>
        <v>15</v>
      </c>
      <c r="H423" s="89">
        <f>IF(AND(NOT(ISBLANK('Base de Dados'!IJ423)),NOT(ISBLANK('Base de Dados'!IK423))),('Base de Dados'!IK423-'Base de Dados'!IJ423),"Inaplicável")</f>
        <v>7</v>
      </c>
    </row>
    <row r="424" spans="4:8" x14ac:dyDescent="0.25">
      <c r="D424" s="89">
        <f>IF(AND(NOT(ISBLANK('Base de Dados'!IF424)),NOT(ISBLANK('Base de Dados'!IG424))),('Base de Dados'!IG424-'Base de Dados'!IF424),"Inaplicável")</f>
        <v>0</v>
      </c>
      <c r="E424" s="89">
        <f>IF(AND(NOT(ISBLANK('Base de Dados'!IG424)),NOT(ISBLANK('Base de Dados'!IH424))),('Base de Dados'!IH424-'Base de Dados'!IG424),"Inaplicável")</f>
        <v>1</v>
      </c>
      <c r="F424" s="89">
        <f>IF(AND(NOT(ISBLANK('Base de Dados'!IH424)),NOT(ISBLANK('Base de Dados'!II424))),('Base de Dados'!II424-'Base de Dados'!IH424),"Inaplicável")</f>
        <v>7</v>
      </c>
      <c r="G424" s="89">
        <f>IF(AND(NOT(ISBLANK('Base de Dados'!II424)),NOT(ISBLANK('Base de Dados'!IJ424))),('Base de Dados'!IJ424-'Base de Dados'!II424),"Inaplicável")</f>
        <v>40</v>
      </c>
      <c r="H424" s="89">
        <f>IF(AND(NOT(ISBLANK('Base de Dados'!IJ424)),NOT(ISBLANK('Base de Dados'!IK424))),('Base de Dados'!IK424-'Base de Dados'!IJ424),"Inaplicável")</f>
        <v>6</v>
      </c>
    </row>
    <row r="425" spans="4:8" x14ac:dyDescent="0.25">
      <c r="D425" s="89">
        <f>IF(AND(NOT(ISBLANK('Base de Dados'!IF425)),NOT(ISBLANK('Base de Dados'!IG425))),('Base de Dados'!IG425-'Base de Dados'!IF425),"Inaplicável")</f>
        <v>0</v>
      </c>
      <c r="E425" s="89">
        <f>IF(AND(NOT(ISBLANK('Base de Dados'!IG425)),NOT(ISBLANK('Base de Dados'!IH425))),('Base de Dados'!IH425-'Base de Dados'!IG425),"Inaplicável")</f>
        <v>2</v>
      </c>
      <c r="F425" s="89">
        <f>IF(AND(NOT(ISBLANK('Base de Dados'!IH425)),NOT(ISBLANK('Base de Dados'!II425))),('Base de Dados'!II425-'Base de Dados'!IH425),"Inaplicável")</f>
        <v>13</v>
      </c>
      <c r="G425" s="89">
        <f>IF(AND(NOT(ISBLANK('Base de Dados'!II425)),NOT(ISBLANK('Base de Dados'!IJ425))),('Base de Dados'!IJ425-'Base de Dados'!II425),"Inaplicável")</f>
        <v>20</v>
      </c>
      <c r="H425" s="89">
        <f>IF(AND(NOT(ISBLANK('Base de Dados'!IJ425)),NOT(ISBLANK('Base de Dados'!IK425))),('Base de Dados'!IK425-'Base de Dados'!IJ425),"Inaplicável")</f>
        <v>8</v>
      </c>
    </row>
    <row r="426" spans="4:8" x14ac:dyDescent="0.25">
      <c r="D426" s="89">
        <f>IF(AND(NOT(ISBLANK('Base de Dados'!IF426)),NOT(ISBLANK('Base de Dados'!IG426))),('Base de Dados'!IG426-'Base de Dados'!IF426),"Inaplicável")</f>
        <v>1</v>
      </c>
      <c r="E426" s="89">
        <f>IF(AND(NOT(ISBLANK('Base de Dados'!IG426)),NOT(ISBLANK('Base de Dados'!IH426))),('Base de Dados'!IH426-'Base de Dados'!IG426),"Inaplicável")</f>
        <v>2</v>
      </c>
      <c r="F426" s="89">
        <f>IF(AND(NOT(ISBLANK('Base de Dados'!IH426)),NOT(ISBLANK('Base de Dados'!II426))),('Base de Dados'!II426-'Base de Dados'!IH426),"Inaplicável")</f>
        <v>25</v>
      </c>
      <c r="G426" s="89">
        <f>IF(AND(NOT(ISBLANK('Base de Dados'!II426)),NOT(ISBLANK('Base de Dados'!IJ426))),('Base de Dados'!IJ426-'Base de Dados'!II426),"Inaplicável")</f>
        <v>19</v>
      </c>
      <c r="H426" s="89">
        <f>IF(AND(NOT(ISBLANK('Base de Dados'!IJ426)),NOT(ISBLANK('Base de Dados'!IK426))),('Base de Dados'!IK426-'Base de Dados'!IJ426),"Inaplicável")</f>
        <v>6</v>
      </c>
    </row>
    <row r="427" spans="4:8" x14ac:dyDescent="0.25">
      <c r="D427" s="89">
        <f>IF(AND(NOT(ISBLANK('Base de Dados'!IF427)),NOT(ISBLANK('Base de Dados'!IG427))),('Base de Dados'!IG427-'Base de Dados'!IF427),"Inaplicável")</f>
        <v>0</v>
      </c>
      <c r="E427" s="89">
        <f>IF(AND(NOT(ISBLANK('Base de Dados'!IG427)),NOT(ISBLANK('Base de Dados'!IH427))),('Base de Dados'!IH427-'Base de Dados'!IG427),"Inaplicável")</f>
        <v>1</v>
      </c>
      <c r="F427" s="89">
        <f>IF(AND(NOT(ISBLANK('Base de Dados'!IH427)),NOT(ISBLANK('Base de Dados'!II427))),('Base de Dados'!II427-'Base de Dados'!IH427),"Inaplicável")</f>
        <v>34</v>
      </c>
      <c r="G427" s="89">
        <f>IF(AND(NOT(ISBLANK('Base de Dados'!II427)),NOT(ISBLANK('Base de Dados'!IJ427))),('Base de Dados'!IJ427-'Base de Dados'!II427),"Inaplicável")</f>
        <v>40</v>
      </c>
      <c r="H427" s="89">
        <f>IF(AND(NOT(ISBLANK('Base de Dados'!IJ427)),NOT(ISBLANK('Base de Dados'!IK427))),('Base de Dados'!IK427-'Base de Dados'!IJ427),"Inaplicável")</f>
        <v>15</v>
      </c>
    </row>
    <row r="428" spans="4:8" x14ac:dyDescent="0.25">
      <c r="D428" s="89">
        <f>IF(AND(NOT(ISBLANK('Base de Dados'!IF428)),NOT(ISBLANK('Base de Dados'!IG428))),('Base de Dados'!IG428-'Base de Dados'!IF428),"Inaplicável")</f>
        <v>0</v>
      </c>
      <c r="E428" s="89" t="str">
        <f>IF(AND(NOT(ISBLANK('Base de Dados'!IG428)),NOT(ISBLANK('Base de Dados'!IH428))),('Base de Dados'!IH428-'Base de Dados'!IG428),"Inaplicável")</f>
        <v>Inaplicável</v>
      </c>
      <c r="F428" s="89" t="str">
        <f>IF(AND(NOT(ISBLANK('Base de Dados'!IH428)),NOT(ISBLANK('Base de Dados'!II428))),('Base de Dados'!II428-'Base de Dados'!IH428),"Inaplicável")</f>
        <v>Inaplicável</v>
      </c>
      <c r="G428" s="89" t="str">
        <f>IF(AND(NOT(ISBLANK('Base de Dados'!II428)),NOT(ISBLANK('Base de Dados'!IJ428))),('Base de Dados'!IJ428-'Base de Dados'!II428),"Inaplicável")</f>
        <v>Inaplicável</v>
      </c>
      <c r="H428" s="89">
        <f>IF(AND(NOT(ISBLANK('Base de Dados'!IJ428)),NOT(ISBLANK('Base de Dados'!IK428))),('Base de Dados'!IK428-'Base de Dados'!IJ428),"Inaplicável")</f>
        <v>16</v>
      </c>
    </row>
    <row r="429" spans="4:8" x14ac:dyDescent="0.25">
      <c r="D429" s="89">
        <f>IF(AND(NOT(ISBLANK('Base de Dados'!IF429)),NOT(ISBLANK('Base de Dados'!IG429))),('Base de Dados'!IG429-'Base de Dados'!IF429),"Inaplicável")</f>
        <v>0</v>
      </c>
      <c r="E429" s="89" t="str">
        <f>IF(AND(NOT(ISBLANK('Base de Dados'!IG429)),NOT(ISBLANK('Base de Dados'!IH429))),('Base de Dados'!IH429-'Base de Dados'!IG429),"Inaplicável")</f>
        <v>Inaplicável</v>
      </c>
      <c r="F429" s="89" t="str">
        <f>IF(AND(NOT(ISBLANK('Base de Dados'!IH429)),NOT(ISBLANK('Base de Dados'!II429))),('Base de Dados'!II429-'Base de Dados'!IH429),"Inaplicável")</f>
        <v>Inaplicável</v>
      </c>
      <c r="G429" s="89">
        <f>IF(AND(NOT(ISBLANK('Base de Dados'!II429)),NOT(ISBLANK('Base de Dados'!IJ429))),('Base de Dados'!IJ429-'Base de Dados'!II429),"Inaplicável")</f>
        <v>49</v>
      </c>
      <c r="H429" s="89">
        <f>IF(AND(NOT(ISBLANK('Base de Dados'!IJ429)),NOT(ISBLANK('Base de Dados'!IK429))),('Base de Dados'!IK429-'Base de Dados'!IJ429),"Inaplicável")</f>
        <v>35</v>
      </c>
    </row>
    <row r="430" spans="4:8" x14ac:dyDescent="0.25">
      <c r="D430" s="89">
        <f>IF(AND(NOT(ISBLANK('Base de Dados'!IF430)),NOT(ISBLANK('Base de Dados'!IG430))),('Base de Dados'!IG430-'Base de Dados'!IF430),"Inaplicável")</f>
        <v>0</v>
      </c>
      <c r="E430" s="89" t="str">
        <f>IF(AND(NOT(ISBLANK('Base de Dados'!IG430)),NOT(ISBLANK('Base de Dados'!IH430))),('Base de Dados'!IH430-'Base de Dados'!IG430),"Inaplicável")</f>
        <v>Inaplicável</v>
      </c>
      <c r="F430" s="89" t="str">
        <f>IF(AND(NOT(ISBLANK('Base de Dados'!IH430)),NOT(ISBLANK('Base de Dados'!II430))),('Base de Dados'!II430-'Base de Dados'!IH430),"Inaplicável")</f>
        <v>Inaplicável</v>
      </c>
      <c r="G430" s="89">
        <f>IF(AND(NOT(ISBLANK('Base de Dados'!II430)),NOT(ISBLANK('Base de Dados'!IJ430))),('Base de Dados'!IJ430-'Base de Dados'!II430),"Inaplicável")</f>
        <v>34</v>
      </c>
      <c r="H430" s="89">
        <f>IF(AND(NOT(ISBLANK('Base de Dados'!IJ430)),NOT(ISBLANK('Base de Dados'!IK430))),('Base de Dados'!IK430-'Base de Dados'!IJ430),"Inaplicável")</f>
        <v>7</v>
      </c>
    </row>
    <row r="431" spans="4:8" x14ac:dyDescent="0.25">
      <c r="D431" s="89">
        <f>IF(AND(NOT(ISBLANK('Base de Dados'!IF431)),NOT(ISBLANK('Base de Dados'!IG431))),('Base de Dados'!IG431-'Base de Dados'!IF431),"Inaplicável")</f>
        <v>0</v>
      </c>
      <c r="E431" s="89" t="str">
        <f>IF(AND(NOT(ISBLANK('Base de Dados'!IG431)),NOT(ISBLANK('Base de Dados'!IH431))),('Base de Dados'!IH431-'Base de Dados'!IG431),"Inaplicável")</f>
        <v>Inaplicável</v>
      </c>
      <c r="F431" s="89" t="str">
        <f>IF(AND(NOT(ISBLANK('Base de Dados'!IH431)),NOT(ISBLANK('Base de Dados'!II431))),('Base de Dados'!II431-'Base de Dados'!IH431),"Inaplicável")</f>
        <v>Inaplicável</v>
      </c>
      <c r="G431" s="89">
        <f>IF(AND(NOT(ISBLANK('Base de Dados'!II431)),NOT(ISBLANK('Base de Dados'!IJ431))),('Base de Dados'!IJ431-'Base de Dados'!II431),"Inaplicável")</f>
        <v>25</v>
      </c>
      <c r="H431" s="89">
        <f>IF(AND(NOT(ISBLANK('Base de Dados'!IJ431)),NOT(ISBLANK('Base de Dados'!IK431))),('Base de Dados'!IK431-'Base de Dados'!IJ431),"Inaplicável")</f>
        <v>8</v>
      </c>
    </row>
    <row r="432" spans="4:8" x14ac:dyDescent="0.25">
      <c r="D432" s="89">
        <f>IF(AND(NOT(ISBLANK('Base de Dados'!IF432)),NOT(ISBLANK('Base de Dados'!IG432))),('Base de Dados'!IG432-'Base de Dados'!IF432),"Inaplicável")</f>
        <v>0</v>
      </c>
      <c r="E432" s="89" t="str">
        <f>IF(AND(NOT(ISBLANK('Base de Dados'!IG432)),NOT(ISBLANK('Base de Dados'!IH432))),('Base de Dados'!IH432-'Base de Dados'!IG432),"Inaplicável")</f>
        <v>Inaplicável</v>
      </c>
      <c r="F432" s="89" t="str">
        <f>IF(AND(NOT(ISBLANK('Base de Dados'!IH432)),NOT(ISBLANK('Base de Dados'!II432))),('Base de Dados'!II432-'Base de Dados'!IH432),"Inaplicável")</f>
        <v>Inaplicável</v>
      </c>
      <c r="G432" s="89">
        <f>IF(AND(NOT(ISBLANK('Base de Dados'!II432)),NOT(ISBLANK('Base de Dados'!IJ432))),('Base de Dados'!IJ432-'Base de Dados'!II432),"Inaplicável")</f>
        <v>32</v>
      </c>
      <c r="H432" s="89">
        <f>IF(AND(NOT(ISBLANK('Base de Dados'!IJ432)),NOT(ISBLANK('Base de Dados'!IK432))),('Base de Dados'!IK432-'Base de Dados'!IJ432),"Inaplicável")</f>
        <v>8</v>
      </c>
    </row>
    <row r="433" spans="4:8" x14ac:dyDescent="0.25">
      <c r="D433" s="89">
        <f>IF(AND(NOT(ISBLANK('Base de Dados'!IF433)),NOT(ISBLANK('Base de Dados'!IG433))),('Base de Dados'!IG433-'Base de Dados'!IF433),"Inaplicável")</f>
        <v>0</v>
      </c>
      <c r="E433" s="89" t="str">
        <f>IF(AND(NOT(ISBLANK('Base de Dados'!IG433)),NOT(ISBLANK('Base de Dados'!IH433))),('Base de Dados'!IH433-'Base de Dados'!IG433),"Inaplicável")</f>
        <v>Inaplicável</v>
      </c>
      <c r="F433" s="89" t="str">
        <f>IF(AND(NOT(ISBLANK('Base de Dados'!IH433)),NOT(ISBLANK('Base de Dados'!II433))),('Base de Dados'!II433-'Base de Dados'!IH433),"Inaplicável")</f>
        <v>Inaplicável</v>
      </c>
      <c r="G433" s="89">
        <f>IF(AND(NOT(ISBLANK('Base de Dados'!II433)),NOT(ISBLANK('Base de Dados'!IJ433))),('Base de Dados'!IJ433-'Base de Dados'!II433),"Inaplicável")</f>
        <v>32</v>
      </c>
      <c r="H433" s="89">
        <f>IF(AND(NOT(ISBLANK('Base de Dados'!IJ433)),NOT(ISBLANK('Base de Dados'!IK433))),('Base de Dados'!IK433-'Base de Dados'!IJ433),"Inaplicável")</f>
        <v>8</v>
      </c>
    </row>
    <row r="434" spans="4:8" x14ac:dyDescent="0.25">
      <c r="D434" s="89">
        <f>IF(AND(NOT(ISBLANK('Base de Dados'!IF434)),NOT(ISBLANK('Base de Dados'!IG434))),('Base de Dados'!IG434-'Base de Dados'!IF434),"Inaplicável")</f>
        <v>0</v>
      </c>
      <c r="E434" s="89" t="str">
        <f>IF(AND(NOT(ISBLANK('Base de Dados'!IG434)),NOT(ISBLANK('Base de Dados'!IH434))),('Base de Dados'!IH434-'Base de Dados'!IG434),"Inaplicável")</f>
        <v>Inaplicável</v>
      </c>
      <c r="F434" s="89" t="str">
        <f>IF(AND(NOT(ISBLANK('Base de Dados'!IH434)),NOT(ISBLANK('Base de Dados'!II434))),('Base de Dados'!II434-'Base de Dados'!IH434),"Inaplicável")</f>
        <v>Inaplicável</v>
      </c>
      <c r="G434" s="89">
        <f>IF(AND(NOT(ISBLANK('Base de Dados'!II434)),NOT(ISBLANK('Base de Dados'!IJ434))),('Base de Dados'!IJ434-'Base de Dados'!II434),"Inaplicável")</f>
        <v>14</v>
      </c>
      <c r="H434" s="89">
        <f>IF(AND(NOT(ISBLANK('Base de Dados'!IJ434)),NOT(ISBLANK('Base de Dados'!IK434))),('Base de Dados'!IK434-'Base de Dados'!IJ434),"Inaplicável")</f>
        <v>7</v>
      </c>
    </row>
    <row r="435" spans="4:8" x14ac:dyDescent="0.25">
      <c r="D435" s="89">
        <f>IF(AND(NOT(ISBLANK('Base de Dados'!IF435)),NOT(ISBLANK('Base de Dados'!IG435))),('Base de Dados'!IG435-'Base de Dados'!IF435),"Inaplicável")</f>
        <v>0</v>
      </c>
      <c r="E435" s="89" t="str">
        <f>IF(AND(NOT(ISBLANK('Base de Dados'!IG435)),NOT(ISBLANK('Base de Dados'!IH435))),('Base de Dados'!IH435-'Base de Dados'!IG435),"Inaplicável")</f>
        <v>Inaplicável</v>
      </c>
      <c r="F435" s="89" t="str">
        <f>IF(AND(NOT(ISBLANK('Base de Dados'!IH435)),NOT(ISBLANK('Base de Dados'!II435))),('Base de Dados'!II435-'Base de Dados'!IH435),"Inaplicável")</f>
        <v>Inaplicável</v>
      </c>
      <c r="G435" s="89">
        <f>IF(AND(NOT(ISBLANK('Base de Dados'!II435)),NOT(ISBLANK('Base de Dados'!IJ435))),('Base de Dados'!IJ435-'Base de Dados'!II435),"Inaplicável")</f>
        <v>21</v>
      </c>
      <c r="H435" s="89">
        <f>IF(AND(NOT(ISBLANK('Base de Dados'!IJ435)),NOT(ISBLANK('Base de Dados'!IK435))),('Base de Dados'!IK435-'Base de Dados'!IJ435),"Inaplicável")</f>
        <v>9</v>
      </c>
    </row>
    <row r="436" spans="4:8" x14ac:dyDescent="0.25">
      <c r="D436" s="89">
        <f>IF(AND(NOT(ISBLANK('Base de Dados'!IF436)),NOT(ISBLANK('Base de Dados'!IG436))),('Base de Dados'!IG436-'Base de Dados'!IF436),"Inaplicável")</f>
        <v>0</v>
      </c>
      <c r="E436" s="89" t="str">
        <f>IF(AND(NOT(ISBLANK('Base de Dados'!IG436)),NOT(ISBLANK('Base de Dados'!IH436))),('Base de Dados'!IH436-'Base de Dados'!IG436),"Inaplicável")</f>
        <v>Inaplicável</v>
      </c>
      <c r="F436" s="89" t="str">
        <f>IF(AND(NOT(ISBLANK('Base de Dados'!IH436)),NOT(ISBLANK('Base de Dados'!II436))),('Base de Dados'!II436-'Base de Dados'!IH436),"Inaplicável")</f>
        <v>Inaplicável</v>
      </c>
      <c r="G436" s="89">
        <f>IF(AND(NOT(ISBLANK('Base de Dados'!II436)),NOT(ISBLANK('Base de Dados'!IJ436))),('Base de Dados'!IJ436-'Base de Dados'!II436),"Inaplicável")</f>
        <v>82</v>
      </c>
      <c r="H436" s="89">
        <f>IF(AND(NOT(ISBLANK('Base de Dados'!IJ436)),NOT(ISBLANK('Base de Dados'!IK436))),('Base de Dados'!IK436-'Base de Dados'!IJ436),"Inaplicável")</f>
        <v>194</v>
      </c>
    </row>
    <row r="437" spans="4:8" x14ac:dyDescent="0.25">
      <c r="D437" s="89">
        <f>IF(AND(NOT(ISBLANK('Base de Dados'!IF437)),NOT(ISBLANK('Base de Dados'!IG437))),('Base de Dados'!IG437-'Base de Dados'!IF437),"Inaplicável")</f>
        <v>0</v>
      </c>
      <c r="E437" s="89" t="str">
        <f>IF(AND(NOT(ISBLANK('Base de Dados'!IG437)),NOT(ISBLANK('Base de Dados'!IH437))),('Base de Dados'!IH437-'Base de Dados'!IG437),"Inaplicável")</f>
        <v>Inaplicável</v>
      </c>
      <c r="F437" s="89" t="str">
        <f>IF(AND(NOT(ISBLANK('Base de Dados'!IH437)),NOT(ISBLANK('Base de Dados'!II437))),('Base de Dados'!II437-'Base de Dados'!IH437),"Inaplicável")</f>
        <v>Inaplicável</v>
      </c>
      <c r="G437" s="89" t="str">
        <f>IF(AND(NOT(ISBLANK('Base de Dados'!II437)),NOT(ISBLANK('Base de Dados'!IJ437))),('Base de Dados'!IJ437-'Base de Dados'!II437),"Inaplicável")</f>
        <v>Inaplicável</v>
      </c>
      <c r="H437" s="89">
        <f>IF(AND(NOT(ISBLANK('Base de Dados'!IJ437)),NOT(ISBLANK('Base de Dados'!IK437))),('Base de Dados'!IK437-'Base de Dados'!IJ437),"Inaplicável")</f>
        <v>16</v>
      </c>
    </row>
    <row r="438" spans="4:8" x14ac:dyDescent="0.25">
      <c r="D438" s="89">
        <f>IF(AND(NOT(ISBLANK('Base de Dados'!IF438)),NOT(ISBLANK('Base de Dados'!IG438))),('Base de Dados'!IG438-'Base de Dados'!IF438),"Inaplicável")</f>
        <v>0</v>
      </c>
      <c r="E438" s="89" t="str">
        <f>IF(AND(NOT(ISBLANK('Base de Dados'!IG438)),NOT(ISBLANK('Base de Dados'!IH438))),('Base de Dados'!IH438-'Base de Dados'!IG438),"Inaplicável")</f>
        <v>Inaplicável</v>
      </c>
      <c r="F438" s="89" t="str">
        <f>IF(AND(NOT(ISBLANK('Base de Dados'!IH438)),NOT(ISBLANK('Base de Dados'!II438))),('Base de Dados'!II438-'Base de Dados'!IH438),"Inaplicável")</f>
        <v>Inaplicável</v>
      </c>
      <c r="G438" s="89">
        <f>IF(AND(NOT(ISBLANK('Base de Dados'!II438)),NOT(ISBLANK('Base de Dados'!IJ438))),('Base de Dados'!IJ438-'Base de Dados'!II438),"Inaplicável")</f>
        <v>17</v>
      </c>
      <c r="H438" s="89">
        <f>IF(AND(NOT(ISBLANK('Base de Dados'!IJ438)),NOT(ISBLANK('Base de Dados'!IK438))),('Base de Dados'!IK438-'Base de Dados'!IJ438),"Inaplicável")</f>
        <v>7</v>
      </c>
    </row>
    <row r="439" spans="4:8" x14ac:dyDescent="0.25">
      <c r="D439" s="89">
        <f>IF(AND(NOT(ISBLANK('Base de Dados'!IF439)),NOT(ISBLANK('Base de Dados'!IG439))),('Base de Dados'!IG439-'Base de Dados'!IF439),"Inaplicável")</f>
        <v>0</v>
      </c>
      <c r="E439" s="89" t="str">
        <f>IF(AND(NOT(ISBLANK('Base de Dados'!IG439)),NOT(ISBLANK('Base de Dados'!IH439))),('Base de Dados'!IH439-'Base de Dados'!IG439),"Inaplicável")</f>
        <v>Inaplicável</v>
      </c>
      <c r="F439" s="89" t="str">
        <f>IF(AND(NOT(ISBLANK('Base de Dados'!IH439)),NOT(ISBLANK('Base de Dados'!II439))),('Base de Dados'!II439-'Base de Dados'!IH439),"Inaplicável")</f>
        <v>Inaplicável</v>
      </c>
      <c r="G439" s="89">
        <f>IF(AND(NOT(ISBLANK('Base de Dados'!II439)),NOT(ISBLANK('Base de Dados'!IJ439))),('Base de Dados'!IJ439-'Base de Dados'!II439),"Inaplicável")</f>
        <v>21</v>
      </c>
      <c r="H439" s="89">
        <f>IF(AND(NOT(ISBLANK('Base de Dados'!IJ439)),NOT(ISBLANK('Base de Dados'!IK439))),('Base de Dados'!IK439-'Base de Dados'!IJ439),"Inaplicável")</f>
        <v>9</v>
      </c>
    </row>
    <row r="440" spans="4:8" x14ac:dyDescent="0.25">
      <c r="D440" s="89">
        <f>IF(AND(NOT(ISBLANK('Base de Dados'!IF440)),NOT(ISBLANK('Base de Dados'!IG440))),('Base de Dados'!IG440-'Base de Dados'!IF440),"Inaplicável")</f>
        <v>0</v>
      </c>
      <c r="E440" s="89" t="str">
        <f>IF(AND(NOT(ISBLANK('Base de Dados'!IG440)),NOT(ISBLANK('Base de Dados'!IH440))),('Base de Dados'!IH440-'Base de Dados'!IG440),"Inaplicável")</f>
        <v>Inaplicável</v>
      </c>
      <c r="F440" s="89" t="str">
        <f>IF(AND(NOT(ISBLANK('Base de Dados'!IH440)),NOT(ISBLANK('Base de Dados'!II440))),('Base de Dados'!II440-'Base de Dados'!IH440),"Inaplicável")</f>
        <v>Inaplicável</v>
      </c>
      <c r="G440" s="89">
        <f>IF(AND(NOT(ISBLANK('Base de Dados'!II440)),NOT(ISBLANK('Base de Dados'!IJ440))),('Base de Dados'!IJ440-'Base de Dados'!II440),"Inaplicável")</f>
        <v>22</v>
      </c>
      <c r="H440" s="89">
        <f>IF(AND(NOT(ISBLANK('Base de Dados'!IJ440)),NOT(ISBLANK('Base de Dados'!IK440))),('Base de Dados'!IK440-'Base de Dados'!IJ440),"Inaplicável")</f>
        <v>8</v>
      </c>
    </row>
    <row r="441" spans="4:8" x14ac:dyDescent="0.25">
      <c r="D441" s="89">
        <f>IF(AND(NOT(ISBLANK('Base de Dados'!IF441)),NOT(ISBLANK('Base de Dados'!IG441))),('Base de Dados'!IG441-'Base de Dados'!IF441),"Inaplicável")</f>
        <v>0</v>
      </c>
      <c r="E441" s="89" t="str">
        <f>IF(AND(NOT(ISBLANK('Base de Dados'!IG441)),NOT(ISBLANK('Base de Dados'!IH441))),('Base de Dados'!IH441-'Base de Dados'!IG441),"Inaplicável")</f>
        <v>Inaplicável</v>
      </c>
      <c r="F441" s="89" t="str">
        <f>IF(AND(NOT(ISBLANK('Base de Dados'!IH441)),NOT(ISBLANK('Base de Dados'!II441))),('Base de Dados'!II441-'Base de Dados'!IH441),"Inaplicável")</f>
        <v>Inaplicável</v>
      </c>
      <c r="G441" s="89">
        <f>IF(AND(NOT(ISBLANK('Base de Dados'!II441)),NOT(ISBLANK('Base de Dados'!IJ441))),('Base de Dados'!IJ441-'Base de Dados'!II441),"Inaplicável")</f>
        <v>34</v>
      </c>
      <c r="H441" s="89">
        <f>IF(AND(NOT(ISBLANK('Base de Dados'!IJ441)),NOT(ISBLANK('Base de Dados'!IK441))),('Base de Dados'!IK441-'Base de Dados'!IJ441),"Inaplicável")</f>
        <v>8</v>
      </c>
    </row>
    <row r="442" spans="4:8" x14ac:dyDescent="0.25">
      <c r="D442" s="89">
        <f>IF(AND(NOT(ISBLANK('Base de Dados'!IF442)),NOT(ISBLANK('Base de Dados'!IG442))),('Base de Dados'!IG442-'Base de Dados'!IF442),"Inaplicável")</f>
        <v>0</v>
      </c>
      <c r="E442" s="89" t="str">
        <f>IF(AND(NOT(ISBLANK('Base de Dados'!IG442)),NOT(ISBLANK('Base de Dados'!IH442))),('Base de Dados'!IH442-'Base de Dados'!IG442),"Inaplicável")</f>
        <v>Inaplicável</v>
      </c>
      <c r="F442" s="89" t="str">
        <f>IF(AND(NOT(ISBLANK('Base de Dados'!IH442)),NOT(ISBLANK('Base de Dados'!II442))),('Base de Dados'!II442-'Base de Dados'!IH442),"Inaplicável")</f>
        <v>Inaplicável</v>
      </c>
      <c r="G442" s="89">
        <f>IF(AND(NOT(ISBLANK('Base de Dados'!II442)),NOT(ISBLANK('Base de Dados'!IJ442))),('Base de Dados'!IJ442-'Base de Dados'!II442),"Inaplicável")</f>
        <v>34</v>
      </c>
      <c r="H442" s="89">
        <f>IF(AND(NOT(ISBLANK('Base de Dados'!IJ442)),NOT(ISBLANK('Base de Dados'!IK442))),('Base de Dados'!IK442-'Base de Dados'!IJ442),"Inaplicável")</f>
        <v>8</v>
      </c>
    </row>
    <row r="443" spans="4:8" x14ac:dyDescent="0.25">
      <c r="D443" s="89">
        <f>IF(AND(NOT(ISBLANK('Base de Dados'!IF443)),NOT(ISBLANK('Base de Dados'!IG443))),('Base de Dados'!IG443-'Base de Dados'!IF443),"Inaplicável")</f>
        <v>0</v>
      </c>
      <c r="E443" s="89" t="str">
        <f>IF(AND(NOT(ISBLANK('Base de Dados'!IG443)),NOT(ISBLANK('Base de Dados'!IH443))),('Base de Dados'!IH443-'Base de Dados'!IG443),"Inaplicável")</f>
        <v>Inaplicável</v>
      </c>
      <c r="F443" s="89" t="str">
        <f>IF(AND(NOT(ISBLANK('Base de Dados'!IH443)),NOT(ISBLANK('Base de Dados'!II443))),('Base de Dados'!II443-'Base de Dados'!IH443),"Inaplicável")</f>
        <v>Inaplicável</v>
      </c>
      <c r="G443" s="89">
        <f>IF(AND(NOT(ISBLANK('Base de Dados'!II443)),NOT(ISBLANK('Base de Dados'!IJ443))),('Base de Dados'!IJ443-'Base de Dados'!II443),"Inaplicável")</f>
        <v>34</v>
      </c>
      <c r="H443" s="89">
        <f>IF(AND(NOT(ISBLANK('Base de Dados'!IJ443)),NOT(ISBLANK('Base de Dados'!IK443))),('Base de Dados'!IK443-'Base de Dados'!IJ443),"Inaplicável")</f>
        <v>8</v>
      </c>
    </row>
    <row r="444" spans="4:8" x14ac:dyDescent="0.25">
      <c r="D444" s="89">
        <f>IF(AND(NOT(ISBLANK('Base de Dados'!IF444)),NOT(ISBLANK('Base de Dados'!IG444))),('Base de Dados'!IG444-'Base de Dados'!IF444),"Inaplicável")</f>
        <v>0</v>
      </c>
      <c r="E444" s="89" t="str">
        <f>IF(AND(NOT(ISBLANK('Base de Dados'!IG444)),NOT(ISBLANK('Base de Dados'!IH444))),('Base de Dados'!IH444-'Base de Dados'!IG444),"Inaplicável")</f>
        <v>Inaplicável</v>
      </c>
      <c r="F444" s="89" t="str">
        <f>IF(AND(NOT(ISBLANK('Base de Dados'!IH444)),NOT(ISBLANK('Base de Dados'!II444))),('Base de Dados'!II444-'Base de Dados'!IH444),"Inaplicável")</f>
        <v>Inaplicável</v>
      </c>
      <c r="G444" s="89" t="str">
        <f>IF(AND(NOT(ISBLANK('Base de Dados'!II444)),NOT(ISBLANK('Base de Dados'!IJ444))),('Base de Dados'!IJ444-'Base de Dados'!II444),"Inaplicável")</f>
        <v>Inaplicável</v>
      </c>
      <c r="H444" s="89">
        <f>IF(AND(NOT(ISBLANK('Base de Dados'!IJ444)),NOT(ISBLANK('Base de Dados'!IK444))),('Base de Dados'!IK444-'Base de Dados'!IJ444),"Inaplicável")</f>
        <v>12</v>
      </c>
    </row>
    <row r="445" spans="4:8" x14ac:dyDescent="0.25">
      <c r="D445" s="89">
        <f>IF(AND(NOT(ISBLANK('Base de Dados'!IF445)),NOT(ISBLANK('Base de Dados'!IG445))),('Base de Dados'!IG445-'Base de Dados'!IF445),"Inaplicável")</f>
        <v>0</v>
      </c>
      <c r="E445" s="89">
        <f>IF(AND(NOT(ISBLANK('Base de Dados'!IG445)),NOT(ISBLANK('Base de Dados'!IH445))),('Base de Dados'!IH445-'Base de Dados'!IG445),"Inaplicável")</f>
        <v>1</v>
      </c>
      <c r="F445" s="89">
        <f>IF(AND(NOT(ISBLANK('Base de Dados'!IH445)),NOT(ISBLANK('Base de Dados'!II445))),('Base de Dados'!II445-'Base de Dados'!IH445),"Inaplicável")</f>
        <v>16</v>
      </c>
      <c r="G445" s="89">
        <f>IF(AND(NOT(ISBLANK('Base de Dados'!II445)),NOT(ISBLANK('Base de Dados'!IJ445))),('Base de Dados'!IJ445-'Base de Dados'!II445),"Inaplicável")</f>
        <v>13</v>
      </c>
      <c r="H445" s="89">
        <f>IF(AND(NOT(ISBLANK('Base de Dados'!IJ445)),NOT(ISBLANK('Base de Dados'!IK445))),('Base de Dados'!IK445-'Base de Dados'!IJ445),"Inaplicável")</f>
        <v>337</v>
      </c>
    </row>
    <row r="446" spans="4:8" x14ac:dyDescent="0.25">
      <c r="D446" s="89">
        <f>IF(AND(NOT(ISBLANK('Base de Dados'!IF446)),NOT(ISBLANK('Base de Dados'!IG446))),('Base de Dados'!IG446-'Base de Dados'!IF446),"Inaplicável")</f>
        <v>0</v>
      </c>
      <c r="E446" s="89" t="str">
        <f>IF(AND(NOT(ISBLANK('Base de Dados'!IG446)),NOT(ISBLANK('Base de Dados'!IH446))),('Base de Dados'!IH446-'Base de Dados'!IG446),"Inaplicável")</f>
        <v>Inaplicável</v>
      </c>
      <c r="F446" s="89" t="str">
        <f>IF(AND(NOT(ISBLANK('Base de Dados'!IH446)),NOT(ISBLANK('Base de Dados'!II446))),('Base de Dados'!II446-'Base de Dados'!IH446),"Inaplicável")</f>
        <v>Inaplicável</v>
      </c>
      <c r="G446" s="89" t="str">
        <f>IF(AND(NOT(ISBLANK('Base de Dados'!II446)),NOT(ISBLANK('Base de Dados'!IJ446))),('Base de Dados'!IJ446-'Base de Dados'!II446),"Inaplicável")</f>
        <v>Inaplicável</v>
      </c>
      <c r="H446" s="89">
        <f>IF(AND(NOT(ISBLANK('Base de Dados'!IJ446)),NOT(ISBLANK('Base de Dados'!IK446))),('Base de Dados'!IK446-'Base de Dados'!IJ446),"Inaplicável")</f>
        <v>327</v>
      </c>
    </row>
    <row r="447" spans="4:8" x14ac:dyDescent="0.25">
      <c r="D447" s="89">
        <f>IF(AND(NOT(ISBLANK('Base de Dados'!IF447)),NOT(ISBLANK('Base de Dados'!IG447))),('Base de Dados'!IG447-'Base de Dados'!IF447),"Inaplicável")</f>
        <v>0</v>
      </c>
      <c r="E447" s="89" t="str">
        <f>IF(AND(NOT(ISBLANK('Base de Dados'!IG447)),NOT(ISBLANK('Base de Dados'!IH447))),('Base de Dados'!IH447-'Base de Dados'!IG447),"Inaplicável")</f>
        <v>Inaplicável</v>
      </c>
      <c r="F447" s="89" t="str">
        <f>IF(AND(NOT(ISBLANK('Base de Dados'!IH447)),NOT(ISBLANK('Base de Dados'!II447))),('Base de Dados'!II447-'Base de Dados'!IH447),"Inaplicável")</f>
        <v>Inaplicável</v>
      </c>
      <c r="G447" s="89" t="str">
        <f>IF(AND(NOT(ISBLANK('Base de Dados'!II447)),NOT(ISBLANK('Base de Dados'!IJ447))),('Base de Dados'!IJ447-'Base de Dados'!II447),"Inaplicável")</f>
        <v>Inaplicável</v>
      </c>
      <c r="H447" s="89">
        <f>IF(AND(NOT(ISBLANK('Base de Dados'!IJ447)),NOT(ISBLANK('Base de Dados'!IK447))),('Base de Dados'!IK447-'Base de Dados'!IJ447),"Inaplicável")</f>
        <v>11</v>
      </c>
    </row>
    <row r="448" spans="4:8" x14ac:dyDescent="0.25">
      <c r="D448" s="89">
        <f>IF(AND(NOT(ISBLANK('Base de Dados'!IF448)),NOT(ISBLANK('Base de Dados'!IG448))),('Base de Dados'!IG448-'Base de Dados'!IF448),"Inaplicável")</f>
        <v>0</v>
      </c>
      <c r="E448" s="89" t="str">
        <f>IF(AND(NOT(ISBLANK('Base de Dados'!IG448)),NOT(ISBLANK('Base de Dados'!IH448))),('Base de Dados'!IH448-'Base de Dados'!IG448),"Inaplicável")</f>
        <v>Inaplicável</v>
      </c>
      <c r="F448" s="89" t="str">
        <f>IF(AND(NOT(ISBLANK('Base de Dados'!IH448)),NOT(ISBLANK('Base de Dados'!II448))),('Base de Dados'!II448-'Base de Dados'!IH448),"Inaplicável")</f>
        <v>Inaplicável</v>
      </c>
      <c r="G448" s="89">
        <f>IF(AND(NOT(ISBLANK('Base de Dados'!II448)),NOT(ISBLANK('Base de Dados'!IJ448))),('Base de Dados'!IJ448-'Base de Dados'!II448),"Inaplicável")</f>
        <v>34</v>
      </c>
      <c r="H448" s="89">
        <f>IF(AND(NOT(ISBLANK('Base de Dados'!IJ448)),NOT(ISBLANK('Base de Dados'!IK448))),('Base de Dados'!IK448-'Base de Dados'!IJ448),"Inaplicável")</f>
        <v>91</v>
      </c>
    </row>
    <row r="449" spans="4:8" x14ac:dyDescent="0.25">
      <c r="D449" s="89">
        <f>IF(AND(NOT(ISBLANK('Base de Dados'!IF449)),NOT(ISBLANK('Base de Dados'!IG449))),('Base de Dados'!IG449-'Base de Dados'!IF449),"Inaplicável")</f>
        <v>0</v>
      </c>
      <c r="E449" s="89" t="str">
        <f>IF(AND(NOT(ISBLANK('Base de Dados'!IG449)),NOT(ISBLANK('Base de Dados'!IH449))),('Base de Dados'!IH449-'Base de Dados'!IG449),"Inaplicável")</f>
        <v>Inaplicável</v>
      </c>
      <c r="F449" s="89" t="str">
        <f>IF(AND(NOT(ISBLANK('Base de Dados'!IH449)),NOT(ISBLANK('Base de Dados'!II449))),('Base de Dados'!II449-'Base de Dados'!IH449),"Inaplicável")</f>
        <v>Inaplicável</v>
      </c>
      <c r="G449" s="89" t="str">
        <f>IF(AND(NOT(ISBLANK('Base de Dados'!II449)),NOT(ISBLANK('Base de Dados'!IJ449))),('Base de Dados'!IJ449-'Base de Dados'!II449),"Inaplicável")</f>
        <v>Inaplicável</v>
      </c>
      <c r="H449" s="89">
        <f>IF(AND(NOT(ISBLANK('Base de Dados'!IJ449)),NOT(ISBLANK('Base de Dados'!IK449))),('Base de Dados'!IK449-'Base de Dados'!IJ449),"Inaplicável")</f>
        <v>11</v>
      </c>
    </row>
    <row r="450" spans="4:8" x14ac:dyDescent="0.25">
      <c r="D450" s="89">
        <f>IF(AND(NOT(ISBLANK('Base de Dados'!IF450)),NOT(ISBLANK('Base de Dados'!IG450))),('Base de Dados'!IG450-'Base de Dados'!IF450),"Inaplicável")</f>
        <v>0</v>
      </c>
      <c r="E450" s="89" t="str">
        <f>IF(AND(NOT(ISBLANK('Base de Dados'!IG450)),NOT(ISBLANK('Base de Dados'!IH450))),('Base de Dados'!IH450-'Base de Dados'!IG450),"Inaplicável")</f>
        <v>Inaplicável</v>
      </c>
      <c r="F450" s="89" t="str">
        <f>IF(AND(NOT(ISBLANK('Base de Dados'!IH450)),NOT(ISBLANK('Base de Dados'!II450))),('Base de Dados'!II450-'Base de Dados'!IH450),"Inaplicável")</f>
        <v>Inaplicável</v>
      </c>
      <c r="G450" s="89" t="str">
        <f>IF(AND(NOT(ISBLANK('Base de Dados'!II450)),NOT(ISBLANK('Base de Dados'!IJ450))),('Base de Dados'!IJ450-'Base de Dados'!II450),"Inaplicável")</f>
        <v>Inaplicável</v>
      </c>
      <c r="H450" s="89">
        <f>IF(AND(NOT(ISBLANK('Base de Dados'!IJ450)),NOT(ISBLANK('Base de Dados'!IK450))),('Base de Dados'!IK450-'Base de Dados'!IJ450),"Inaplicável")</f>
        <v>15</v>
      </c>
    </row>
    <row r="451" spans="4:8" x14ac:dyDescent="0.25">
      <c r="D451" s="89">
        <f>IF(AND(NOT(ISBLANK('Base de Dados'!IF451)),NOT(ISBLANK('Base de Dados'!IG451))),('Base de Dados'!IG451-'Base de Dados'!IF451),"Inaplicável")</f>
        <v>0</v>
      </c>
      <c r="E451" s="89" t="str">
        <f>IF(AND(NOT(ISBLANK('Base de Dados'!IG451)),NOT(ISBLANK('Base de Dados'!IH451))),('Base de Dados'!IH451-'Base de Dados'!IG451),"Inaplicável")</f>
        <v>Inaplicável</v>
      </c>
      <c r="F451" s="89" t="str">
        <f>IF(AND(NOT(ISBLANK('Base de Dados'!IH451)),NOT(ISBLANK('Base de Dados'!II451))),('Base de Dados'!II451-'Base de Dados'!IH451),"Inaplicável")</f>
        <v>Inaplicável</v>
      </c>
      <c r="G451" s="89" t="str">
        <f>IF(AND(NOT(ISBLANK('Base de Dados'!II451)),NOT(ISBLANK('Base de Dados'!IJ451))),('Base de Dados'!IJ451-'Base de Dados'!II451),"Inaplicável")</f>
        <v>Inaplicável</v>
      </c>
      <c r="H451" s="89">
        <f>IF(AND(NOT(ISBLANK('Base de Dados'!IJ451)),NOT(ISBLANK('Base de Dados'!IK451))),('Base de Dados'!IK451-'Base de Dados'!IJ451),"Inaplicável")</f>
        <v>16</v>
      </c>
    </row>
    <row r="452" spans="4:8" x14ac:dyDescent="0.25">
      <c r="D452" s="89">
        <f>IF(AND(NOT(ISBLANK('Base de Dados'!IF452)),NOT(ISBLANK('Base de Dados'!IG452))),('Base de Dados'!IG452-'Base de Dados'!IF452),"Inaplicável")</f>
        <v>0</v>
      </c>
      <c r="E452" s="89">
        <f>IF(AND(NOT(ISBLANK('Base de Dados'!IG452)),NOT(ISBLANK('Base de Dados'!IH452))),('Base de Dados'!IH452-'Base de Dados'!IG452),"Inaplicável")</f>
        <v>1</v>
      </c>
      <c r="F452" s="89" t="str">
        <f>IF(AND(NOT(ISBLANK('Base de Dados'!IH452)),NOT(ISBLANK('Base de Dados'!II452))),('Base de Dados'!II452-'Base de Dados'!IH452),"Inaplicável")</f>
        <v>Inaplicável</v>
      </c>
      <c r="G452" s="89" t="str">
        <f>IF(AND(NOT(ISBLANK('Base de Dados'!II452)),NOT(ISBLANK('Base de Dados'!IJ452))),('Base de Dados'!IJ452-'Base de Dados'!II452),"Inaplicável")</f>
        <v>Inaplicável</v>
      </c>
      <c r="H452" s="89">
        <f>IF(AND(NOT(ISBLANK('Base de Dados'!IJ452)),NOT(ISBLANK('Base de Dados'!IK452))),('Base de Dados'!IK452-'Base de Dados'!IJ452),"Inaplicável")</f>
        <v>310</v>
      </c>
    </row>
    <row r="453" spans="4:8" x14ac:dyDescent="0.25">
      <c r="D453" s="89">
        <f>IF(AND(NOT(ISBLANK('Base de Dados'!IF453)),NOT(ISBLANK('Base de Dados'!IG453))),('Base de Dados'!IG453-'Base de Dados'!IF453),"Inaplicável")</f>
        <v>0</v>
      </c>
      <c r="E453" s="89">
        <f>IF(AND(NOT(ISBLANK('Base de Dados'!IG453)),NOT(ISBLANK('Base de Dados'!IH453))),('Base de Dados'!IH453-'Base de Dados'!IG453),"Inaplicável")</f>
        <v>1</v>
      </c>
      <c r="F453" s="89">
        <f>IF(AND(NOT(ISBLANK('Base de Dados'!IH453)),NOT(ISBLANK('Base de Dados'!II453))),('Base de Dados'!II453-'Base de Dados'!IH453),"Inaplicável")</f>
        <v>34</v>
      </c>
      <c r="G453" s="89">
        <f>IF(AND(NOT(ISBLANK('Base de Dados'!II453)),NOT(ISBLANK('Base de Dados'!IJ453))),('Base de Dados'!IJ453-'Base de Dados'!II453),"Inaplicável")</f>
        <v>27</v>
      </c>
      <c r="H453" s="89">
        <f>IF(AND(NOT(ISBLANK('Base de Dados'!IJ453)),NOT(ISBLANK('Base de Dados'!IK453))),('Base de Dados'!IK453-'Base de Dados'!IJ453),"Inaplicável")</f>
        <v>16</v>
      </c>
    </row>
    <row r="454" spans="4:8" x14ac:dyDescent="0.25">
      <c r="D454" s="89">
        <f>IF(AND(NOT(ISBLANK('Base de Dados'!IF454)),NOT(ISBLANK('Base de Dados'!IG454))),('Base de Dados'!IG454-'Base de Dados'!IF454),"Inaplicável")</f>
        <v>0</v>
      </c>
      <c r="E454" s="89">
        <f>IF(AND(NOT(ISBLANK('Base de Dados'!IG454)),NOT(ISBLANK('Base de Dados'!IH454))),('Base de Dados'!IH454-'Base de Dados'!IG454),"Inaplicável")</f>
        <v>0</v>
      </c>
      <c r="F454" s="89" t="str">
        <f>IF(AND(NOT(ISBLANK('Base de Dados'!IH454)),NOT(ISBLANK('Base de Dados'!II454))),('Base de Dados'!II454-'Base de Dados'!IH454),"Inaplicável")</f>
        <v>Inaplicável</v>
      </c>
      <c r="G454" s="89" t="str">
        <f>IF(AND(NOT(ISBLANK('Base de Dados'!II454)),NOT(ISBLANK('Base de Dados'!IJ454))),('Base de Dados'!IJ454-'Base de Dados'!II454),"Inaplicável")</f>
        <v>Inaplicável</v>
      </c>
      <c r="H454" s="89">
        <f>IF(AND(NOT(ISBLANK('Base de Dados'!IJ454)),NOT(ISBLANK('Base de Dados'!IK454))),('Base de Dados'!IK454-'Base de Dados'!IJ454),"Inaplicável")</f>
        <v>315</v>
      </c>
    </row>
    <row r="455" spans="4:8" x14ac:dyDescent="0.25">
      <c r="D455" s="89">
        <f>IF(AND(NOT(ISBLANK('Base de Dados'!IF455)),NOT(ISBLANK('Base de Dados'!IG455))),('Base de Dados'!IG455-'Base de Dados'!IF455),"Inaplicável")</f>
        <v>1</v>
      </c>
      <c r="E455" s="89" t="str">
        <f>IF(AND(NOT(ISBLANK('Base de Dados'!IG455)),NOT(ISBLANK('Base de Dados'!IH455))),('Base de Dados'!IH455-'Base de Dados'!IG455),"Inaplicável")</f>
        <v>Inaplicável</v>
      </c>
      <c r="F455" s="89" t="str">
        <f>IF(AND(NOT(ISBLANK('Base de Dados'!IH455)),NOT(ISBLANK('Base de Dados'!II455))),('Base de Dados'!II455-'Base de Dados'!IH455),"Inaplicável")</f>
        <v>Inaplicável</v>
      </c>
      <c r="G455" s="89" t="str">
        <f>IF(AND(NOT(ISBLANK('Base de Dados'!II455)),NOT(ISBLANK('Base de Dados'!IJ455))),('Base de Dados'!IJ455-'Base de Dados'!II455),"Inaplicável")</f>
        <v>Inaplicável</v>
      </c>
      <c r="H455" s="89">
        <f>IF(AND(NOT(ISBLANK('Base de Dados'!IJ455)),NOT(ISBLANK('Base de Dados'!IK455))),('Base de Dados'!IK455-'Base de Dados'!IJ455),"Inaplicável")</f>
        <v>489</v>
      </c>
    </row>
    <row r="456" spans="4:8" x14ac:dyDescent="0.25">
      <c r="D456" s="89">
        <f>IF(AND(NOT(ISBLANK('Base de Dados'!IF456)),NOT(ISBLANK('Base de Dados'!IG456))),('Base de Dados'!IG456-'Base de Dados'!IF456),"Inaplicável")</f>
        <v>0</v>
      </c>
      <c r="E456" s="89">
        <f>IF(AND(NOT(ISBLANK('Base de Dados'!IG456)),NOT(ISBLANK('Base de Dados'!IH456))),('Base de Dados'!IH456-'Base de Dados'!IG456),"Inaplicável")</f>
        <v>0</v>
      </c>
      <c r="F456" s="89">
        <f>IF(AND(NOT(ISBLANK('Base de Dados'!IH456)),NOT(ISBLANK('Base de Dados'!II456))),('Base de Dados'!II456-'Base de Dados'!IH456),"Inaplicável")</f>
        <v>5</v>
      </c>
      <c r="G456" s="89">
        <f>IF(AND(NOT(ISBLANK('Base de Dados'!II456)),NOT(ISBLANK('Base de Dados'!IJ456))),('Base de Dados'!IJ456-'Base de Dados'!II456),"Inaplicável")</f>
        <v>5</v>
      </c>
      <c r="H456" s="89">
        <f>IF(AND(NOT(ISBLANK('Base de Dados'!IJ456)),NOT(ISBLANK('Base de Dados'!IK456))),('Base de Dados'!IK456-'Base de Dados'!IJ456),"Inaplicável")</f>
        <v>3</v>
      </c>
    </row>
    <row r="457" spans="4:8" x14ac:dyDescent="0.25">
      <c r="D457" s="89">
        <f>IF(AND(NOT(ISBLANK('Base de Dados'!IF457)),NOT(ISBLANK('Base de Dados'!IG457))),('Base de Dados'!IG457-'Base de Dados'!IF457),"Inaplicável")</f>
        <v>0</v>
      </c>
      <c r="E457" s="89">
        <f>IF(AND(NOT(ISBLANK('Base de Dados'!IG457)),NOT(ISBLANK('Base de Dados'!IH457))),('Base de Dados'!IH457-'Base de Dados'!IG457),"Inaplicável")</f>
        <v>0</v>
      </c>
      <c r="F457" s="89">
        <f>IF(AND(NOT(ISBLANK('Base de Dados'!IH457)),NOT(ISBLANK('Base de Dados'!II457))),('Base de Dados'!II457-'Base de Dados'!IH457),"Inaplicável")</f>
        <v>5</v>
      </c>
      <c r="G457" s="89">
        <f>IF(AND(NOT(ISBLANK('Base de Dados'!II457)),NOT(ISBLANK('Base de Dados'!IJ457))),('Base de Dados'!IJ457-'Base de Dados'!II457),"Inaplicável")</f>
        <v>6</v>
      </c>
      <c r="H457" s="89">
        <f>IF(AND(NOT(ISBLANK('Base de Dados'!IJ457)),NOT(ISBLANK('Base de Dados'!IK457))),('Base de Dados'!IK457-'Base de Dados'!IJ457),"Inaplicável")</f>
        <v>3</v>
      </c>
    </row>
    <row r="458" spans="4:8" x14ac:dyDescent="0.25">
      <c r="D458" s="89">
        <f>IF(AND(NOT(ISBLANK('Base de Dados'!IF458)),NOT(ISBLANK('Base de Dados'!IG458))),('Base de Dados'!IG458-'Base de Dados'!IF458),"Inaplicável")</f>
        <v>0</v>
      </c>
      <c r="E458" s="89">
        <f>IF(AND(NOT(ISBLANK('Base de Dados'!IG458)),NOT(ISBLANK('Base de Dados'!IH458))),('Base de Dados'!IH458-'Base de Dados'!IG458),"Inaplicável")</f>
        <v>2</v>
      </c>
      <c r="F458" s="89">
        <f>IF(AND(NOT(ISBLANK('Base de Dados'!IH458)),NOT(ISBLANK('Base de Dados'!II458))),('Base de Dados'!II458-'Base de Dados'!IH458),"Inaplicável")</f>
        <v>10</v>
      </c>
      <c r="G458" s="89">
        <f>IF(AND(NOT(ISBLANK('Base de Dados'!II458)),NOT(ISBLANK('Base de Dados'!IJ458))),('Base de Dados'!IJ458-'Base de Dados'!II458),"Inaplicável")</f>
        <v>5</v>
      </c>
      <c r="H458" s="89">
        <f>IF(AND(NOT(ISBLANK('Base de Dados'!IJ458)),NOT(ISBLANK('Base de Dados'!IK458))),('Base de Dados'!IK458-'Base de Dados'!IJ458),"Inaplicável")</f>
        <v>3</v>
      </c>
    </row>
    <row r="459" spans="4:8" x14ac:dyDescent="0.25">
      <c r="D459" s="89">
        <f>IF(AND(NOT(ISBLANK('Base de Dados'!IF459)),NOT(ISBLANK('Base de Dados'!IG459))),('Base de Dados'!IG459-'Base de Dados'!IF459),"Inaplicável")</f>
        <v>0</v>
      </c>
      <c r="E459" s="89">
        <f>IF(AND(NOT(ISBLANK('Base de Dados'!IG459)),NOT(ISBLANK('Base de Dados'!IH459))),('Base de Dados'!IH459-'Base de Dados'!IG459),"Inaplicável")</f>
        <v>0</v>
      </c>
      <c r="F459" s="89" t="str">
        <f>IF(AND(NOT(ISBLANK('Base de Dados'!IH459)),NOT(ISBLANK('Base de Dados'!II459))),('Base de Dados'!II459-'Base de Dados'!IH459),"Inaplicável")</f>
        <v>Inaplicável</v>
      </c>
      <c r="G459" s="89" t="str">
        <f>IF(AND(NOT(ISBLANK('Base de Dados'!II459)),NOT(ISBLANK('Base de Dados'!IJ459))),('Base de Dados'!IJ459-'Base de Dados'!II459),"Inaplicável")</f>
        <v>Inaplicável</v>
      </c>
      <c r="H459" s="89">
        <f>IF(AND(NOT(ISBLANK('Base de Dados'!IJ459)),NOT(ISBLANK('Base de Dados'!IK459))),('Base de Dados'!IK459-'Base de Dados'!IJ459),"Inaplicável")</f>
        <v>1</v>
      </c>
    </row>
    <row r="460" spans="4:8" x14ac:dyDescent="0.25">
      <c r="D460" s="89">
        <f>IF(AND(NOT(ISBLANK('Base de Dados'!IF460)),NOT(ISBLANK('Base de Dados'!IG460))),('Base de Dados'!IG460-'Base de Dados'!IF460),"Inaplicável")</f>
        <v>0</v>
      </c>
      <c r="E460" s="89">
        <f>IF(AND(NOT(ISBLANK('Base de Dados'!IG460)),NOT(ISBLANK('Base de Dados'!IH460))),('Base de Dados'!IH460-'Base de Dados'!IG460),"Inaplicável")</f>
        <v>2</v>
      </c>
      <c r="F460" s="89" t="str">
        <f>IF(AND(NOT(ISBLANK('Base de Dados'!IH460)),NOT(ISBLANK('Base de Dados'!II460))),('Base de Dados'!II460-'Base de Dados'!IH460),"Inaplicável")</f>
        <v>Inaplicável</v>
      </c>
      <c r="G460" s="89" t="str">
        <f>IF(AND(NOT(ISBLANK('Base de Dados'!II460)),NOT(ISBLANK('Base de Dados'!IJ460))),('Base de Dados'!IJ460-'Base de Dados'!II460),"Inaplicável")</f>
        <v>Inaplicável</v>
      </c>
      <c r="H460" s="89">
        <f>IF(AND(NOT(ISBLANK('Base de Dados'!IJ460)),NOT(ISBLANK('Base de Dados'!IK460))),('Base de Dados'!IK460-'Base de Dados'!IJ460),"Inaplicável")</f>
        <v>20</v>
      </c>
    </row>
    <row r="461" spans="4:8" x14ac:dyDescent="0.25">
      <c r="D461" s="89">
        <f>IF(AND(NOT(ISBLANK('Base de Dados'!IF461)),NOT(ISBLANK('Base de Dados'!IG461))),('Base de Dados'!IG461-'Base de Dados'!IF461),"Inaplicável")</f>
        <v>0</v>
      </c>
      <c r="E461" s="89">
        <f>IF(AND(NOT(ISBLANK('Base de Dados'!IG461)),NOT(ISBLANK('Base de Dados'!IH461))),('Base de Dados'!IH461-'Base de Dados'!IG461),"Inaplicável")</f>
        <v>17</v>
      </c>
      <c r="F461" s="89" t="str">
        <f>IF(AND(NOT(ISBLANK('Base de Dados'!IH461)),NOT(ISBLANK('Base de Dados'!II461))),('Base de Dados'!II461-'Base de Dados'!IH461),"Inaplicável")</f>
        <v>Inaplicável</v>
      </c>
      <c r="G461" s="89" t="str">
        <f>IF(AND(NOT(ISBLANK('Base de Dados'!II461)),NOT(ISBLANK('Base de Dados'!IJ461))),('Base de Dados'!IJ461-'Base de Dados'!II461),"Inaplicável")</f>
        <v>Inaplicável</v>
      </c>
      <c r="H461" s="89" t="str">
        <f>IF(AND(NOT(ISBLANK('Base de Dados'!IJ461)),NOT(ISBLANK('Base de Dados'!IK461))),('Base de Dados'!IK461-'Base de Dados'!IJ461),"Inaplicável")</f>
        <v>Inaplicável</v>
      </c>
    </row>
    <row r="462" spans="4:8" x14ac:dyDescent="0.25">
      <c r="D462" s="89">
        <f>IF(AND(NOT(ISBLANK('Base de Dados'!IF462)),NOT(ISBLANK('Base de Dados'!IG462))),('Base de Dados'!IG462-'Base de Dados'!IF462),"Inaplicável")</f>
        <v>0</v>
      </c>
      <c r="E462" s="89">
        <f>IF(AND(NOT(ISBLANK('Base de Dados'!IG462)),NOT(ISBLANK('Base de Dados'!IH462))),('Base de Dados'!IH462-'Base de Dados'!IG462),"Inaplicável")</f>
        <v>0</v>
      </c>
      <c r="F462" s="89" t="str">
        <f>IF(AND(NOT(ISBLANK('Base de Dados'!IH462)),NOT(ISBLANK('Base de Dados'!II462))),('Base de Dados'!II462-'Base de Dados'!IH462),"Inaplicável")</f>
        <v>Inaplicável</v>
      </c>
      <c r="G462" s="89" t="str">
        <f>IF(AND(NOT(ISBLANK('Base de Dados'!II462)),NOT(ISBLANK('Base de Dados'!IJ462))),('Base de Dados'!IJ462-'Base de Dados'!II462),"Inaplicável")</f>
        <v>Inaplicável</v>
      </c>
      <c r="H462" s="89">
        <f>IF(AND(NOT(ISBLANK('Base de Dados'!IJ462)),NOT(ISBLANK('Base de Dados'!IK462))),('Base de Dados'!IK462-'Base de Dados'!IJ462),"Inaplicável")</f>
        <v>43</v>
      </c>
    </row>
    <row r="463" spans="4:8" x14ac:dyDescent="0.25">
      <c r="D463" s="89">
        <f>IF(AND(NOT(ISBLANK('Base de Dados'!IF463)),NOT(ISBLANK('Base de Dados'!IG463))),('Base de Dados'!IG463-'Base de Dados'!IF463),"Inaplicável")</f>
        <v>0</v>
      </c>
      <c r="E463" s="89">
        <f>IF(AND(NOT(ISBLANK('Base de Dados'!IG463)),NOT(ISBLANK('Base de Dados'!IH463))),('Base de Dados'!IH463-'Base de Dados'!IG463),"Inaplicável")</f>
        <v>0</v>
      </c>
      <c r="F463" s="89" t="str">
        <f>IF(AND(NOT(ISBLANK('Base de Dados'!IH463)),NOT(ISBLANK('Base de Dados'!II463))),('Base de Dados'!II463-'Base de Dados'!IH463),"Inaplicável")</f>
        <v>Inaplicável</v>
      </c>
      <c r="G463" s="89" t="str">
        <f>IF(AND(NOT(ISBLANK('Base de Dados'!II463)),NOT(ISBLANK('Base de Dados'!IJ463))),('Base de Dados'!IJ463-'Base de Dados'!II463),"Inaplicável")</f>
        <v>Inaplicável</v>
      </c>
      <c r="H463" s="89">
        <f>IF(AND(NOT(ISBLANK('Base de Dados'!IJ463)),NOT(ISBLANK('Base de Dados'!IK463))),('Base de Dados'!IK463-'Base de Dados'!IJ463),"Inaplicável")</f>
        <v>430</v>
      </c>
    </row>
    <row r="464" spans="4:8" x14ac:dyDescent="0.25">
      <c r="D464" s="89">
        <f>IF(AND(NOT(ISBLANK('Base de Dados'!IF464)),NOT(ISBLANK('Base de Dados'!IG464))),('Base de Dados'!IG464-'Base de Dados'!IF464),"Inaplicável")</f>
        <v>1</v>
      </c>
      <c r="E464" s="89" t="str">
        <f>IF(AND(NOT(ISBLANK('Base de Dados'!IG464)),NOT(ISBLANK('Base de Dados'!IH464))),('Base de Dados'!IH464-'Base de Dados'!IG464),"Inaplicável")</f>
        <v>Inaplicável</v>
      </c>
      <c r="F464" s="89" t="str">
        <f>IF(AND(NOT(ISBLANK('Base de Dados'!IH464)),NOT(ISBLANK('Base de Dados'!II464))),('Base de Dados'!II464-'Base de Dados'!IH464),"Inaplicável")</f>
        <v>Inaplicável</v>
      </c>
      <c r="G464" s="89" t="str">
        <f>IF(AND(NOT(ISBLANK('Base de Dados'!II464)),NOT(ISBLANK('Base de Dados'!IJ464))),('Base de Dados'!IJ464-'Base de Dados'!II464),"Inaplicável")</f>
        <v>Inaplicável</v>
      </c>
      <c r="H464" s="89">
        <f>IF(AND(NOT(ISBLANK('Base de Dados'!IJ464)),NOT(ISBLANK('Base de Dados'!IK464))),('Base de Dados'!IK464-'Base de Dados'!IJ464),"Inaplicável")</f>
        <v>172</v>
      </c>
    </row>
    <row r="465" spans="4:8" x14ac:dyDescent="0.25">
      <c r="D465" s="89">
        <f>IF(AND(NOT(ISBLANK('Base de Dados'!IF465)),NOT(ISBLANK('Base de Dados'!IG465))),('Base de Dados'!IG465-'Base de Dados'!IF465),"Inaplicável")</f>
        <v>0</v>
      </c>
      <c r="E465" s="89">
        <f>IF(AND(NOT(ISBLANK('Base de Dados'!IG465)),NOT(ISBLANK('Base de Dados'!IH465))),('Base de Dados'!IH465-'Base de Dados'!IG465),"Inaplicável")</f>
        <v>5</v>
      </c>
      <c r="F465" s="89">
        <f>IF(AND(NOT(ISBLANK('Base de Dados'!IH465)),NOT(ISBLANK('Base de Dados'!II465))),('Base de Dados'!II465-'Base de Dados'!IH465),"Inaplicável")</f>
        <v>21</v>
      </c>
      <c r="G465" s="89">
        <f>IF(AND(NOT(ISBLANK('Base de Dados'!II465)),NOT(ISBLANK('Base de Dados'!IJ465))),('Base de Dados'!IJ465-'Base de Dados'!II465),"Inaplicável")</f>
        <v>27</v>
      </c>
      <c r="H465" s="89">
        <f>IF(AND(NOT(ISBLANK('Base de Dados'!IJ465)),NOT(ISBLANK('Base de Dados'!IK465))),('Base de Dados'!IK465-'Base de Dados'!IJ465),"Inaplicável")</f>
        <v>505</v>
      </c>
    </row>
    <row r="466" spans="4:8" x14ac:dyDescent="0.25">
      <c r="D466" s="89">
        <f>IF(AND(NOT(ISBLANK('Base de Dados'!IF466)),NOT(ISBLANK('Base de Dados'!IG466))),('Base de Dados'!IG466-'Base de Dados'!IF466),"Inaplicável")</f>
        <v>0</v>
      </c>
      <c r="E466" s="89">
        <f>IF(AND(NOT(ISBLANK('Base de Dados'!IG466)),NOT(ISBLANK('Base de Dados'!IH466))),('Base de Dados'!IH466-'Base de Dados'!IG466),"Inaplicável")</f>
        <v>14</v>
      </c>
      <c r="F466" s="89">
        <f>IF(AND(NOT(ISBLANK('Base de Dados'!IH466)),NOT(ISBLANK('Base de Dados'!II466))),('Base de Dados'!II466-'Base de Dados'!IH466),"Inaplicável")</f>
        <v>6</v>
      </c>
      <c r="G466" s="89">
        <f>IF(AND(NOT(ISBLANK('Base de Dados'!II466)),NOT(ISBLANK('Base de Dados'!IJ466))),('Base de Dados'!IJ466-'Base de Dados'!II466),"Inaplicável")</f>
        <v>27</v>
      </c>
      <c r="H466" s="89">
        <f>IF(AND(NOT(ISBLANK('Base de Dados'!IJ466)),NOT(ISBLANK('Base de Dados'!IK466))),('Base de Dados'!IK466-'Base de Dados'!IJ466),"Inaplicável")</f>
        <v>91</v>
      </c>
    </row>
    <row r="467" spans="4:8" x14ac:dyDescent="0.25">
      <c r="D467" s="89">
        <f>IF(AND(NOT(ISBLANK('Base de Dados'!IF467)),NOT(ISBLANK('Base de Dados'!IG467))),('Base de Dados'!IG467-'Base de Dados'!IF467),"Inaplicável")</f>
        <v>1</v>
      </c>
      <c r="E467" s="89" t="str">
        <f>IF(AND(NOT(ISBLANK('Base de Dados'!IG467)),NOT(ISBLANK('Base de Dados'!IH467))),('Base de Dados'!IH467-'Base de Dados'!IG467),"Inaplicável")</f>
        <v>Inaplicável</v>
      </c>
      <c r="F467" s="89" t="str">
        <f>IF(AND(NOT(ISBLANK('Base de Dados'!IH467)),NOT(ISBLANK('Base de Dados'!II467))),('Base de Dados'!II467-'Base de Dados'!IH467),"Inaplicável")</f>
        <v>Inaplicável</v>
      </c>
      <c r="G467" s="89" t="str">
        <f>IF(AND(NOT(ISBLANK('Base de Dados'!II467)),NOT(ISBLANK('Base de Dados'!IJ467))),('Base de Dados'!IJ467-'Base de Dados'!II467),"Inaplicável")</f>
        <v>Inaplicável</v>
      </c>
      <c r="H467" s="89">
        <f>IF(AND(NOT(ISBLANK('Base de Dados'!IJ467)),NOT(ISBLANK('Base de Dados'!IK467))),('Base de Dados'!IK467-'Base de Dados'!IJ467),"Inaplicável")</f>
        <v>430</v>
      </c>
    </row>
    <row r="468" spans="4:8" x14ac:dyDescent="0.25">
      <c r="D468" s="89">
        <f>IF(AND(NOT(ISBLANK('Base de Dados'!IF468)),NOT(ISBLANK('Base de Dados'!IG468))),('Base de Dados'!IG468-'Base de Dados'!IF468),"Inaplicável")</f>
        <v>2</v>
      </c>
      <c r="E468" s="89" t="str">
        <f>IF(AND(NOT(ISBLANK('Base de Dados'!IG468)),NOT(ISBLANK('Base de Dados'!IH468))),('Base de Dados'!IH468-'Base de Dados'!IG468),"Inaplicável")</f>
        <v>Inaplicável</v>
      </c>
      <c r="F468" s="89" t="str">
        <f>IF(AND(NOT(ISBLANK('Base de Dados'!IH468)),NOT(ISBLANK('Base de Dados'!II468))),('Base de Dados'!II468-'Base de Dados'!IH468),"Inaplicável")</f>
        <v>Inaplicável</v>
      </c>
      <c r="G468" s="89">
        <f>IF(AND(NOT(ISBLANK('Base de Dados'!II468)),NOT(ISBLANK('Base de Dados'!IJ468))),('Base de Dados'!IJ468-'Base de Dados'!II468),"Inaplicável")</f>
        <v>36</v>
      </c>
      <c r="H468" s="89">
        <f>IF(AND(NOT(ISBLANK('Base de Dados'!IJ468)),NOT(ISBLANK('Base de Dados'!IK468))),('Base de Dados'!IK468-'Base de Dados'!IJ468),"Inaplicável")</f>
        <v>20</v>
      </c>
    </row>
    <row r="469" spans="4:8" x14ac:dyDescent="0.25">
      <c r="D469" s="89">
        <f>IF(AND(NOT(ISBLANK('Base de Dados'!IF469)),NOT(ISBLANK('Base de Dados'!IG469))),('Base de Dados'!IG469-'Base de Dados'!IF469),"Inaplicável")</f>
        <v>0</v>
      </c>
      <c r="E469" s="89" t="str">
        <f>IF(AND(NOT(ISBLANK('Base de Dados'!IG469)),NOT(ISBLANK('Base de Dados'!IH469))),('Base de Dados'!IH469-'Base de Dados'!IG469),"Inaplicável")</f>
        <v>Inaplicável</v>
      </c>
      <c r="F469" s="89" t="str">
        <f>IF(AND(NOT(ISBLANK('Base de Dados'!IH469)),NOT(ISBLANK('Base de Dados'!II469))),('Base de Dados'!II469-'Base de Dados'!IH469),"Inaplicável")</f>
        <v>Inaplicável</v>
      </c>
      <c r="G469" s="89">
        <f>IF(AND(NOT(ISBLANK('Base de Dados'!II469)),NOT(ISBLANK('Base de Dados'!IJ469))),('Base de Dados'!IJ469-'Base de Dados'!II469),"Inaplicável")</f>
        <v>31</v>
      </c>
      <c r="H469" s="89">
        <f>IF(AND(NOT(ISBLANK('Base de Dados'!IJ469)),NOT(ISBLANK('Base de Dados'!IK469))),('Base de Dados'!IK469-'Base de Dados'!IJ469),"Inaplicável")</f>
        <v>15</v>
      </c>
    </row>
    <row r="470" spans="4:8" x14ac:dyDescent="0.25">
      <c r="D470" s="89">
        <f>IF(AND(NOT(ISBLANK('Base de Dados'!IF470)),NOT(ISBLANK('Base de Dados'!IG470))),('Base de Dados'!IG470-'Base de Dados'!IF470),"Inaplicável")</f>
        <v>0</v>
      </c>
      <c r="E470" s="89">
        <f>IF(AND(NOT(ISBLANK('Base de Dados'!IG470)),NOT(ISBLANK('Base de Dados'!IH470))),('Base de Dados'!IH470-'Base de Dados'!IG470),"Inaplicável")</f>
        <v>2</v>
      </c>
      <c r="F470" s="89" t="str">
        <f>IF(AND(NOT(ISBLANK('Base de Dados'!IH470)),NOT(ISBLANK('Base de Dados'!II470))),('Base de Dados'!II470-'Base de Dados'!IH470),"Inaplicável")</f>
        <v>Inaplicável</v>
      </c>
      <c r="G470" s="89" t="str">
        <f>IF(AND(NOT(ISBLANK('Base de Dados'!II470)),NOT(ISBLANK('Base de Dados'!IJ470))),('Base de Dados'!IJ470-'Base de Dados'!II470),"Inaplicável")</f>
        <v>Inaplicável</v>
      </c>
      <c r="H470" s="89">
        <f>IF(AND(NOT(ISBLANK('Base de Dados'!IJ470)),NOT(ISBLANK('Base de Dados'!IK470))),('Base de Dados'!IK470-'Base de Dados'!IJ470),"Inaplicável")</f>
        <v>46</v>
      </c>
    </row>
    <row r="471" spans="4:8" x14ac:dyDescent="0.25">
      <c r="D471" s="89">
        <f>IF(AND(NOT(ISBLANK('Base de Dados'!IF471)),NOT(ISBLANK('Base de Dados'!IG471))),('Base de Dados'!IG471-'Base de Dados'!IF471),"Inaplicável")</f>
        <v>0</v>
      </c>
      <c r="E471" s="89">
        <f>IF(AND(NOT(ISBLANK('Base de Dados'!IG471)),NOT(ISBLANK('Base de Dados'!IH471))),('Base de Dados'!IH471-'Base de Dados'!IG471),"Inaplicável")</f>
        <v>0</v>
      </c>
      <c r="F471" s="89" t="str">
        <f>IF(AND(NOT(ISBLANK('Base de Dados'!IH471)),NOT(ISBLANK('Base de Dados'!II471))),('Base de Dados'!II471-'Base de Dados'!IH471),"Inaplicável")</f>
        <v>Inaplicável</v>
      </c>
      <c r="G471" s="89" t="str">
        <f>IF(AND(NOT(ISBLANK('Base de Dados'!II471)),NOT(ISBLANK('Base de Dados'!IJ471))),('Base de Dados'!IJ471-'Base de Dados'!II471),"Inaplicável")</f>
        <v>Inaplicável</v>
      </c>
      <c r="H471" s="89">
        <f>IF(AND(NOT(ISBLANK('Base de Dados'!IJ471)),NOT(ISBLANK('Base de Dados'!IK471))),('Base de Dados'!IK471-'Base de Dados'!IJ471),"Inaplicável")</f>
        <v>46</v>
      </c>
    </row>
    <row r="472" spans="4:8" x14ac:dyDescent="0.25">
      <c r="D472" s="89">
        <f>IF(AND(NOT(ISBLANK('Base de Dados'!IF472)),NOT(ISBLANK('Base de Dados'!IG472))),('Base de Dados'!IG472-'Base de Dados'!IF472),"Inaplicável")</f>
        <v>1</v>
      </c>
      <c r="E472" s="89" t="str">
        <f>IF(AND(NOT(ISBLANK('Base de Dados'!IG472)),NOT(ISBLANK('Base de Dados'!IH472))),('Base de Dados'!IH472-'Base de Dados'!IG472),"Inaplicável")</f>
        <v>Inaplicável</v>
      </c>
      <c r="F472" s="89" t="str">
        <f>IF(AND(NOT(ISBLANK('Base de Dados'!IH472)),NOT(ISBLANK('Base de Dados'!II472))),('Base de Dados'!II472-'Base de Dados'!IH472),"Inaplicável")</f>
        <v>Inaplicável</v>
      </c>
      <c r="G472" s="89" t="str">
        <f>IF(AND(NOT(ISBLANK('Base de Dados'!II472)),NOT(ISBLANK('Base de Dados'!IJ472))),('Base de Dados'!IJ472-'Base de Dados'!II472),"Inaplicável")</f>
        <v>Inaplicável</v>
      </c>
      <c r="H472" s="89">
        <f>IF(AND(NOT(ISBLANK('Base de Dados'!IJ472)),NOT(ISBLANK('Base de Dados'!IK472))),('Base de Dados'!IK472-'Base de Dados'!IJ472),"Inaplicável")</f>
        <v>339</v>
      </c>
    </row>
    <row r="473" spans="4:8" x14ac:dyDescent="0.25">
      <c r="D473" s="89" t="str">
        <f>IF(AND(NOT(ISBLANK('Base de Dados'!IF473)),NOT(ISBLANK('Base de Dados'!IG473))),('Base de Dados'!IG473-'Base de Dados'!IF473),"Inaplicável")</f>
        <v>Inaplicável</v>
      </c>
      <c r="E473" s="89" t="str">
        <f>IF(AND(NOT(ISBLANK('Base de Dados'!IG473)),NOT(ISBLANK('Base de Dados'!IH473))),('Base de Dados'!IH473-'Base de Dados'!IG473),"Inaplicável")</f>
        <v>Inaplicável</v>
      </c>
      <c r="F473" s="89" t="str">
        <f>IF(AND(NOT(ISBLANK('Base de Dados'!IH473)),NOT(ISBLANK('Base de Dados'!II473))),('Base de Dados'!II473-'Base de Dados'!IH473),"Inaplicável")</f>
        <v>Inaplicável</v>
      </c>
      <c r="G473" s="89" t="str">
        <f>IF(AND(NOT(ISBLANK('Base de Dados'!II473)),NOT(ISBLANK('Base de Dados'!IJ473))),('Base de Dados'!IJ473-'Base de Dados'!II473),"Inaplicável")</f>
        <v>Inaplicável</v>
      </c>
      <c r="H473" s="89" t="str">
        <f>IF(AND(NOT(ISBLANK('Base de Dados'!IJ473)),NOT(ISBLANK('Base de Dados'!IK473))),('Base de Dados'!IK473-'Base de Dados'!IJ473),"Inaplicável")</f>
        <v>Inaplicável</v>
      </c>
    </row>
    <row r="474" spans="4:8" x14ac:dyDescent="0.25">
      <c r="D474" s="89" t="str">
        <f>IF(AND(NOT(ISBLANK('Base de Dados'!IF474)),NOT(ISBLANK('Base de Dados'!IG474))),('Base de Dados'!IG474-'Base de Dados'!IF474),"Inaplicável")</f>
        <v>Inaplicável</v>
      </c>
      <c r="E474" s="89" t="str">
        <f>IF(AND(NOT(ISBLANK('Base de Dados'!IG474)),NOT(ISBLANK('Base de Dados'!IH474))),('Base de Dados'!IH474-'Base de Dados'!IG474),"Inaplicável")</f>
        <v>Inaplicável</v>
      </c>
      <c r="F474" s="89" t="str">
        <f>IF(AND(NOT(ISBLANK('Base de Dados'!IH474)),NOT(ISBLANK('Base de Dados'!II474))),('Base de Dados'!II474-'Base de Dados'!IH474),"Inaplicável")</f>
        <v>Inaplicável</v>
      </c>
      <c r="G474" s="89" t="str">
        <f>IF(AND(NOT(ISBLANK('Base de Dados'!II474)),NOT(ISBLANK('Base de Dados'!IJ474))),('Base de Dados'!IJ474-'Base de Dados'!II474),"Inaplicável")</f>
        <v>Inaplicável</v>
      </c>
      <c r="H474" s="89" t="str">
        <f>IF(AND(NOT(ISBLANK('Base de Dados'!IJ474)),NOT(ISBLANK('Base de Dados'!IK474))),('Base de Dados'!IK474-'Base de Dados'!IJ474),"Inaplicável")</f>
        <v>Inaplicável</v>
      </c>
    </row>
    <row r="475" spans="4:8" x14ac:dyDescent="0.25">
      <c r="D475" s="89" t="str">
        <f>IF(AND(NOT(ISBLANK('Base de Dados'!IF475)),NOT(ISBLANK('Base de Dados'!IG475))),('Base de Dados'!IG475-'Base de Dados'!IF475),"Inaplicável")</f>
        <v>Inaplicável</v>
      </c>
      <c r="E475" s="89" t="str">
        <f>IF(AND(NOT(ISBLANK('Base de Dados'!IG475)),NOT(ISBLANK('Base de Dados'!IH475))),('Base de Dados'!IH475-'Base de Dados'!IG475),"Inaplicável")</f>
        <v>Inaplicável</v>
      </c>
      <c r="F475" s="89" t="str">
        <f>IF(AND(NOT(ISBLANK('Base de Dados'!IH475)),NOT(ISBLANK('Base de Dados'!II475))),('Base de Dados'!II475-'Base de Dados'!IH475),"Inaplicável")</f>
        <v>Inaplicável</v>
      </c>
      <c r="G475" s="89" t="str">
        <f>IF(AND(NOT(ISBLANK('Base de Dados'!II475)),NOT(ISBLANK('Base de Dados'!IJ475))),('Base de Dados'!IJ475-'Base de Dados'!II475),"Inaplicável")</f>
        <v>Inaplicável</v>
      </c>
      <c r="H475" s="89" t="str">
        <f>IF(AND(NOT(ISBLANK('Base de Dados'!IJ475)),NOT(ISBLANK('Base de Dados'!IK475))),('Base de Dados'!IK475-'Base de Dados'!IJ475),"Inaplicável")</f>
        <v>Inaplicável</v>
      </c>
    </row>
    <row r="476" spans="4:8" x14ac:dyDescent="0.25">
      <c r="D476" s="89" t="str">
        <f>IF(AND(NOT(ISBLANK('Base de Dados'!IF476)),NOT(ISBLANK('Base de Dados'!IG476))),('Base de Dados'!IG476-'Base de Dados'!IF476),"Inaplicável")</f>
        <v>Inaplicável</v>
      </c>
      <c r="E476" s="89" t="str">
        <f>IF(AND(NOT(ISBLANK('Base de Dados'!IG476)),NOT(ISBLANK('Base de Dados'!IH476))),('Base de Dados'!IH476-'Base de Dados'!IG476),"Inaplicável")</f>
        <v>Inaplicável</v>
      </c>
      <c r="F476" s="89" t="str">
        <f>IF(AND(NOT(ISBLANK('Base de Dados'!IH476)),NOT(ISBLANK('Base de Dados'!II476))),('Base de Dados'!II476-'Base de Dados'!IH476),"Inaplicável")</f>
        <v>Inaplicável</v>
      </c>
      <c r="G476" s="89" t="str">
        <f>IF(AND(NOT(ISBLANK('Base de Dados'!II476)),NOT(ISBLANK('Base de Dados'!IJ476))),('Base de Dados'!IJ476-'Base de Dados'!II476),"Inaplicável")</f>
        <v>Inaplicável</v>
      </c>
      <c r="H476" s="89" t="str">
        <f>IF(AND(NOT(ISBLANK('Base de Dados'!IJ476)),NOT(ISBLANK('Base de Dados'!IK476))),('Base de Dados'!IK476-'Base de Dados'!IJ476),"Inaplicável")</f>
        <v>Inaplicável</v>
      </c>
    </row>
    <row r="477" spans="4:8" x14ac:dyDescent="0.25">
      <c r="D477" s="89" t="str">
        <f>IF(AND(NOT(ISBLANK('Base de Dados'!IF477)),NOT(ISBLANK('Base de Dados'!IG477))),('Base de Dados'!IG477-'Base de Dados'!IF477),"Inaplicável")</f>
        <v>Inaplicável</v>
      </c>
      <c r="E477" s="89" t="str">
        <f>IF(AND(NOT(ISBLANK('Base de Dados'!IG477)),NOT(ISBLANK('Base de Dados'!IH477))),('Base de Dados'!IH477-'Base de Dados'!IG477),"Inaplicável")</f>
        <v>Inaplicável</v>
      </c>
      <c r="F477" s="89" t="str">
        <f>IF(AND(NOT(ISBLANK('Base de Dados'!IH477)),NOT(ISBLANK('Base de Dados'!II477))),('Base de Dados'!II477-'Base de Dados'!IH477),"Inaplicável")</f>
        <v>Inaplicável</v>
      </c>
      <c r="G477" s="89" t="str">
        <f>IF(AND(NOT(ISBLANK('Base de Dados'!II477)),NOT(ISBLANK('Base de Dados'!IJ477))),('Base de Dados'!IJ477-'Base de Dados'!II477),"Inaplicável")</f>
        <v>Inaplicável</v>
      </c>
      <c r="H477" s="89" t="str">
        <f>IF(AND(NOT(ISBLANK('Base de Dados'!IJ477)),NOT(ISBLANK('Base de Dados'!IK477))),('Base de Dados'!IK477-'Base de Dados'!IJ477),"Inaplicável")</f>
        <v>Inaplicável</v>
      </c>
    </row>
    <row r="478" spans="4:8" x14ac:dyDescent="0.25">
      <c r="D478" s="89">
        <f>IF(AND(NOT(ISBLANK('Base de Dados'!IF478)),NOT(ISBLANK('Base de Dados'!IG478))),('Base de Dados'!IG478-'Base de Dados'!IF478),"Inaplicável")</f>
        <v>1</v>
      </c>
      <c r="E478" s="89" t="str">
        <f>IF(AND(NOT(ISBLANK('Base de Dados'!IG478)),NOT(ISBLANK('Base de Dados'!IH478))),('Base de Dados'!IH478-'Base de Dados'!IG478),"Inaplicável")</f>
        <v>Inaplicável</v>
      </c>
      <c r="F478" s="89" t="str">
        <f>IF(AND(NOT(ISBLANK('Base de Dados'!IH478)),NOT(ISBLANK('Base de Dados'!II478))),('Base de Dados'!II478-'Base de Dados'!IH478),"Inaplicável")</f>
        <v>Inaplicável</v>
      </c>
      <c r="G478" s="89">
        <f>IF(AND(NOT(ISBLANK('Base de Dados'!II478)),NOT(ISBLANK('Base de Dados'!IJ478))),('Base de Dados'!IJ478-'Base de Dados'!II478),"Inaplicável")</f>
        <v>10</v>
      </c>
      <c r="H478" s="89">
        <f>IF(AND(NOT(ISBLANK('Base de Dados'!IJ478)),NOT(ISBLANK('Base de Dados'!IK478))),('Base de Dados'!IK478-'Base de Dados'!IJ478),"Inaplicável")</f>
        <v>4</v>
      </c>
    </row>
    <row r="479" spans="4:8" x14ac:dyDescent="0.25">
      <c r="D479" s="89">
        <f>IF(AND(NOT(ISBLANK('Base de Dados'!IF479)),NOT(ISBLANK('Base de Dados'!IG479))),('Base de Dados'!IG479-'Base de Dados'!IF479),"Inaplicável")</f>
        <v>0</v>
      </c>
      <c r="E479" s="89">
        <f>IF(AND(NOT(ISBLANK('Base de Dados'!IG479)),NOT(ISBLANK('Base de Dados'!IH479))),('Base de Dados'!IH479-'Base de Dados'!IG479),"Inaplicável")</f>
        <v>1</v>
      </c>
      <c r="F479" s="89">
        <f>IF(AND(NOT(ISBLANK('Base de Dados'!IH479)),NOT(ISBLANK('Base de Dados'!II479))),('Base de Dados'!II479-'Base de Dados'!IH479),"Inaplicável")</f>
        <v>31</v>
      </c>
      <c r="G479" s="89">
        <f>IF(AND(NOT(ISBLANK('Base de Dados'!II479)),NOT(ISBLANK('Base de Dados'!IJ479))),('Base de Dados'!IJ479-'Base de Dados'!II479),"Inaplicável")</f>
        <v>28</v>
      </c>
      <c r="H479" s="89">
        <f>IF(AND(NOT(ISBLANK('Base de Dados'!IJ479)),NOT(ISBLANK('Base de Dados'!IK479))),('Base de Dados'!IK479-'Base de Dados'!IJ479),"Inaplicável")</f>
        <v>383</v>
      </c>
    </row>
    <row r="480" spans="4:8" x14ac:dyDescent="0.25">
      <c r="D480" s="89">
        <f>IF(AND(NOT(ISBLANK('Base de Dados'!IF480)),NOT(ISBLANK('Base de Dados'!IG480))),('Base de Dados'!IG480-'Base de Dados'!IF480),"Inaplicável")</f>
        <v>0</v>
      </c>
      <c r="E480" s="89" t="str">
        <f>IF(AND(NOT(ISBLANK('Base de Dados'!IG480)),NOT(ISBLANK('Base de Dados'!IH480))),('Base de Dados'!IH480-'Base de Dados'!IG480),"Inaplicável")</f>
        <v>Inaplicável</v>
      </c>
      <c r="F480" s="89" t="str">
        <f>IF(AND(NOT(ISBLANK('Base de Dados'!IH480)),NOT(ISBLANK('Base de Dados'!II480))),('Base de Dados'!II480-'Base de Dados'!IH480),"Inaplicável")</f>
        <v>Inaplicável</v>
      </c>
      <c r="G480" s="89" t="str">
        <f>IF(AND(NOT(ISBLANK('Base de Dados'!II480)),NOT(ISBLANK('Base de Dados'!IJ480))),('Base de Dados'!IJ480-'Base de Dados'!II480),"Inaplicável")</f>
        <v>Inaplicável</v>
      </c>
      <c r="H480" s="89">
        <f>IF(AND(NOT(ISBLANK('Base de Dados'!IJ480)),NOT(ISBLANK('Base de Dados'!IK480))),('Base de Dados'!IK480-'Base de Dados'!IJ480),"Inaplicável")</f>
        <v>327</v>
      </c>
    </row>
    <row r="481" spans="4:18" x14ac:dyDescent="0.25">
      <c r="D481" s="89">
        <f>IF(AND(NOT(ISBLANK('Base de Dados'!IF481)),NOT(ISBLANK('Base de Dados'!IG481))),('Base de Dados'!IG481-'Base de Dados'!IF481),"Inaplicável")</f>
        <v>3</v>
      </c>
      <c r="E481" s="89" t="str">
        <f>IF(AND(NOT(ISBLANK('Base de Dados'!IG481)),NOT(ISBLANK('Base de Dados'!IH481))),('Base de Dados'!IH481-'Base de Dados'!IG481),"Inaplicável")</f>
        <v>Inaplicável</v>
      </c>
      <c r="F481" s="89" t="str">
        <f>IF(AND(NOT(ISBLANK('Base de Dados'!IH481)),NOT(ISBLANK('Base de Dados'!II481))),('Base de Dados'!II481-'Base de Dados'!IH481),"Inaplicável")</f>
        <v>Inaplicável</v>
      </c>
      <c r="G481" s="89">
        <f>IF(AND(NOT(ISBLANK('Base de Dados'!II481)),NOT(ISBLANK('Base de Dados'!IJ481))),('Base de Dados'!IJ481-'Base de Dados'!II481),"Inaplicável")</f>
        <v>63</v>
      </c>
      <c r="H481" s="89">
        <f>IF(AND(NOT(ISBLANK('Base de Dados'!IJ481)),NOT(ISBLANK('Base de Dados'!IK481))),('Base de Dados'!IK481-'Base de Dados'!IJ481),"Inaplicável")</f>
        <v>19</v>
      </c>
    </row>
    <row r="482" spans="4:18" x14ac:dyDescent="0.25">
      <c r="D482" s="89">
        <f>IF(AND(NOT(ISBLANK('Base de Dados'!IF482)),NOT(ISBLANK('Base de Dados'!IG482))),('Base de Dados'!IG482-'Base de Dados'!IF482),"Inaplicável")</f>
        <v>0</v>
      </c>
      <c r="E482" s="89">
        <f>IF(AND(NOT(ISBLANK('Base de Dados'!IG482)),NOT(ISBLANK('Base de Dados'!IH482))),('Base de Dados'!IH482-'Base de Dados'!IG482),"Inaplicável")</f>
        <v>2</v>
      </c>
      <c r="F482" s="89">
        <f>IF(AND(NOT(ISBLANK('Base de Dados'!IH482)),NOT(ISBLANK('Base de Dados'!II482))),('Base de Dados'!II482-'Base de Dados'!IH482),"Inaplicável")</f>
        <v>10</v>
      </c>
      <c r="G482" s="89">
        <f>IF(AND(NOT(ISBLANK('Base de Dados'!II482)),NOT(ISBLANK('Base de Dados'!IJ482))),('Base de Dados'!IJ482-'Base de Dados'!II482),"Inaplicável")</f>
        <v>7</v>
      </c>
      <c r="H482" s="89">
        <f>IF(AND(NOT(ISBLANK('Base de Dados'!IJ482)),NOT(ISBLANK('Base de Dados'!IK482))),('Base de Dados'!IK482-'Base de Dados'!IJ482),"Inaplicável")</f>
        <v>187</v>
      </c>
    </row>
    <row r="483" spans="4:18" x14ac:dyDescent="0.25">
      <c r="D483" s="89">
        <f>IF(AND(NOT(ISBLANK('Base de Dados'!IF483)),NOT(ISBLANK('Base de Dados'!IG483))),('Base de Dados'!IG483-'Base de Dados'!IF483),"Inaplicável")</f>
        <v>0</v>
      </c>
      <c r="E483" s="89">
        <f>IF(AND(NOT(ISBLANK('Base de Dados'!IG483)),NOT(ISBLANK('Base de Dados'!IH483))),('Base de Dados'!IH483-'Base de Dados'!IG483),"Inaplicável")</f>
        <v>0</v>
      </c>
      <c r="F483" s="89">
        <f>IF(AND(NOT(ISBLANK('Base de Dados'!IH483)),NOT(ISBLANK('Base de Dados'!II483))),('Base de Dados'!II483-'Base de Dados'!IH483),"Inaplicável")</f>
        <v>16</v>
      </c>
      <c r="G483" s="89">
        <f>IF(AND(NOT(ISBLANK('Base de Dados'!II483)),NOT(ISBLANK('Base de Dados'!IJ483))),('Base de Dados'!IJ483-'Base de Dados'!II483),"Inaplicável")</f>
        <v>7</v>
      </c>
      <c r="H483" s="89">
        <f>IF(AND(NOT(ISBLANK('Base de Dados'!IJ483)),NOT(ISBLANK('Base de Dados'!IK483))),('Base de Dados'!IK483-'Base de Dados'!IJ483),"Inaplicável")</f>
        <v>210</v>
      </c>
    </row>
    <row r="484" spans="4:18" x14ac:dyDescent="0.25">
      <c r="D484" s="89">
        <f>IF(AND(NOT(ISBLANK('Base de Dados'!IF484)),NOT(ISBLANK('Base de Dados'!IG484))),('Base de Dados'!IG484-'Base de Dados'!IF484),"Inaplicável")</f>
        <v>0</v>
      </c>
      <c r="E484" s="89">
        <f>IF(AND(NOT(ISBLANK('Base de Dados'!IG484)),NOT(ISBLANK('Base de Dados'!IH484))),('Base de Dados'!IH484-'Base de Dados'!IG484),"Inaplicável")</f>
        <v>0</v>
      </c>
      <c r="F484" s="89">
        <f>IF(AND(NOT(ISBLANK('Base de Dados'!IH484)),NOT(ISBLANK('Base de Dados'!II484))),('Base de Dados'!II484-'Base de Dados'!IH484),"Inaplicável")</f>
        <v>24</v>
      </c>
      <c r="G484" s="89">
        <f>IF(AND(NOT(ISBLANK('Base de Dados'!II484)),NOT(ISBLANK('Base de Dados'!IJ484))),('Base de Dados'!IJ484-'Base de Dados'!II484),"Inaplicável")</f>
        <v>45</v>
      </c>
      <c r="H484" s="89">
        <f>IF(AND(NOT(ISBLANK('Base de Dados'!IJ484)),NOT(ISBLANK('Base de Dados'!IK484))),('Base de Dados'!IK484-'Base de Dados'!IJ484),"Inaplicável")</f>
        <v>158</v>
      </c>
    </row>
    <row r="485" spans="4:18" x14ac:dyDescent="0.25"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4:18" x14ac:dyDescent="0.25">
      <c r="D486" s="2"/>
    </row>
    <row r="487" spans="4:18" x14ac:dyDescent="0.25">
      <c r="D487" s="2"/>
    </row>
    <row r="488" spans="4:18" x14ac:dyDescent="0.25">
      <c r="D488" s="2"/>
    </row>
  </sheetData>
  <conditionalFormatting sqref="D2:H484">
    <cfRule type="cellIs" dxfId="0" priority="1" operator="less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16"/>
  <sheetViews>
    <sheetView workbookViewId="0">
      <selection activeCell="L23" sqref="L23"/>
    </sheetView>
  </sheetViews>
  <sheetFormatPr defaultRowHeight="15" x14ac:dyDescent="0.25"/>
  <cols>
    <col min="6" max="6" width="9.7109375" bestFit="1" customWidth="1"/>
    <col min="7" max="7" width="9.85546875" bestFit="1" customWidth="1"/>
  </cols>
  <sheetData>
    <row r="1" spans="2:12" s="2" customFormat="1" x14ac:dyDescent="0.25">
      <c r="B1" s="214" t="s">
        <v>2552</v>
      </c>
      <c r="F1" s="66" t="s">
        <v>2553</v>
      </c>
      <c r="G1" s="66" t="s">
        <v>2547</v>
      </c>
    </row>
    <row r="2" spans="2:12" x14ac:dyDescent="0.25">
      <c r="C2" s="89">
        <v>0</v>
      </c>
      <c r="F2" s="89">
        <v>0</v>
      </c>
      <c r="G2" s="89">
        <f>COUNTIF($C$2:$C$316,F2)</f>
        <v>76</v>
      </c>
    </row>
    <row r="3" spans="2:12" x14ac:dyDescent="0.25">
      <c r="C3" s="89">
        <v>0</v>
      </c>
      <c r="F3" s="96">
        <v>1</v>
      </c>
      <c r="G3" s="96">
        <f>COUNTIF($C$2:$C$316,F3)</f>
        <v>112</v>
      </c>
    </row>
    <row r="4" spans="2:12" x14ac:dyDescent="0.25">
      <c r="C4" s="89">
        <v>0</v>
      </c>
      <c r="F4" s="215" t="s">
        <v>2548</v>
      </c>
      <c r="G4" s="89">
        <f>COUNTIFS(C2:C316,"&gt;=2",C2:C316,"&lt;=5")</f>
        <v>64</v>
      </c>
    </row>
    <row r="5" spans="2:12" x14ac:dyDescent="0.25">
      <c r="C5" s="89">
        <v>0</v>
      </c>
      <c r="F5" s="96" t="s">
        <v>2549</v>
      </c>
      <c r="G5" s="96">
        <f>COUNTIFS(C2:C316,"&gt;=6",C2:C316,"&lt;=10")</f>
        <v>15</v>
      </c>
    </row>
    <row r="6" spans="2:12" x14ac:dyDescent="0.25">
      <c r="C6" s="89">
        <v>0</v>
      </c>
      <c r="F6" s="89" t="s">
        <v>2550</v>
      </c>
      <c r="G6" s="89">
        <f>COUNTIFS(C2:C316,"&gt;=11",C2:C316,"&lt;=20")</f>
        <v>44</v>
      </c>
      <c r="L6" s="2"/>
    </row>
    <row r="7" spans="2:12" x14ac:dyDescent="0.25">
      <c r="C7" s="89">
        <v>0</v>
      </c>
      <c r="F7" s="96" t="s">
        <v>2551</v>
      </c>
      <c r="G7" s="96">
        <f>COUNTIF(C2:C316,"&gt;20")</f>
        <v>4</v>
      </c>
      <c r="L7" s="2"/>
    </row>
    <row r="8" spans="2:12" x14ac:dyDescent="0.25">
      <c r="C8" s="89">
        <v>0</v>
      </c>
      <c r="F8" s="123" t="s">
        <v>2100</v>
      </c>
      <c r="G8" s="123">
        <f>SUM(G2:G7)</f>
        <v>315</v>
      </c>
    </row>
    <row r="9" spans="2:12" x14ac:dyDescent="0.25">
      <c r="C9" s="89">
        <v>0</v>
      </c>
    </row>
    <row r="10" spans="2:12" x14ac:dyDescent="0.25">
      <c r="C10" s="89">
        <v>0</v>
      </c>
    </row>
    <row r="11" spans="2:12" x14ac:dyDescent="0.25">
      <c r="C11" s="89">
        <v>0</v>
      </c>
    </row>
    <row r="12" spans="2:12" x14ac:dyDescent="0.25">
      <c r="C12" s="89">
        <v>0</v>
      </c>
    </row>
    <row r="13" spans="2:12" x14ac:dyDescent="0.25">
      <c r="C13" s="89">
        <v>0</v>
      </c>
    </row>
    <row r="14" spans="2:12" x14ac:dyDescent="0.25">
      <c r="C14" s="89">
        <v>0</v>
      </c>
    </row>
    <row r="15" spans="2:12" x14ac:dyDescent="0.25">
      <c r="C15" s="89">
        <v>0</v>
      </c>
    </row>
    <row r="16" spans="2:12" x14ac:dyDescent="0.25">
      <c r="C16" s="89">
        <v>0</v>
      </c>
    </row>
    <row r="17" spans="3:3" x14ac:dyDescent="0.25">
      <c r="C17" s="89">
        <v>0</v>
      </c>
    </row>
    <row r="18" spans="3:3" x14ac:dyDescent="0.25">
      <c r="C18" s="89">
        <v>0</v>
      </c>
    </row>
    <row r="19" spans="3:3" x14ac:dyDescent="0.25">
      <c r="C19" s="89">
        <v>0</v>
      </c>
    </row>
    <row r="20" spans="3:3" x14ac:dyDescent="0.25">
      <c r="C20" s="89">
        <v>0</v>
      </c>
    </row>
    <row r="21" spans="3:3" x14ac:dyDescent="0.25">
      <c r="C21" s="89">
        <v>0</v>
      </c>
    </row>
    <row r="22" spans="3:3" x14ac:dyDescent="0.25">
      <c r="C22" s="89">
        <v>0</v>
      </c>
    </row>
    <row r="23" spans="3:3" x14ac:dyDescent="0.25">
      <c r="C23" s="89">
        <v>0</v>
      </c>
    </row>
    <row r="24" spans="3:3" x14ac:dyDescent="0.25">
      <c r="C24" s="89">
        <v>0</v>
      </c>
    </row>
    <row r="25" spans="3:3" x14ac:dyDescent="0.25">
      <c r="C25" s="89">
        <v>0</v>
      </c>
    </row>
    <row r="26" spans="3:3" x14ac:dyDescent="0.25">
      <c r="C26" s="89">
        <v>0</v>
      </c>
    </row>
    <row r="27" spans="3:3" x14ac:dyDescent="0.25">
      <c r="C27" s="89">
        <v>0</v>
      </c>
    </row>
    <row r="28" spans="3:3" x14ac:dyDescent="0.25">
      <c r="C28" s="89">
        <v>0</v>
      </c>
    </row>
    <row r="29" spans="3:3" x14ac:dyDescent="0.25">
      <c r="C29" s="89">
        <v>0</v>
      </c>
    </row>
    <row r="30" spans="3:3" x14ac:dyDescent="0.25">
      <c r="C30" s="89">
        <v>0</v>
      </c>
    </row>
    <row r="31" spans="3:3" x14ac:dyDescent="0.25">
      <c r="C31" s="89">
        <v>0</v>
      </c>
    </row>
    <row r="32" spans="3:3" x14ac:dyDescent="0.25">
      <c r="C32" s="89">
        <v>0</v>
      </c>
    </row>
    <row r="33" spans="3:3" x14ac:dyDescent="0.25">
      <c r="C33" s="89">
        <v>0</v>
      </c>
    </row>
    <row r="34" spans="3:3" x14ac:dyDescent="0.25">
      <c r="C34" s="89">
        <v>0</v>
      </c>
    </row>
    <row r="35" spans="3:3" x14ac:dyDescent="0.25">
      <c r="C35" s="89">
        <v>0</v>
      </c>
    </row>
    <row r="36" spans="3:3" x14ac:dyDescent="0.25">
      <c r="C36" s="89">
        <v>0</v>
      </c>
    </row>
    <row r="37" spans="3:3" x14ac:dyDescent="0.25">
      <c r="C37" s="89">
        <v>0</v>
      </c>
    </row>
    <row r="38" spans="3:3" x14ac:dyDescent="0.25">
      <c r="C38" s="89">
        <v>0</v>
      </c>
    </row>
    <row r="39" spans="3:3" x14ac:dyDescent="0.25">
      <c r="C39" s="89">
        <v>0</v>
      </c>
    </row>
    <row r="40" spans="3:3" x14ac:dyDescent="0.25">
      <c r="C40" s="89">
        <v>0</v>
      </c>
    </row>
    <row r="41" spans="3:3" x14ac:dyDescent="0.25">
      <c r="C41" s="89">
        <v>0</v>
      </c>
    </row>
    <row r="42" spans="3:3" x14ac:dyDescent="0.25">
      <c r="C42" s="89">
        <v>0</v>
      </c>
    </row>
    <row r="43" spans="3:3" x14ac:dyDescent="0.25">
      <c r="C43" s="89">
        <v>0</v>
      </c>
    </row>
    <row r="44" spans="3:3" x14ac:dyDescent="0.25">
      <c r="C44" s="89">
        <v>0</v>
      </c>
    </row>
    <row r="45" spans="3:3" x14ac:dyDescent="0.25">
      <c r="C45" s="89">
        <v>0</v>
      </c>
    </row>
    <row r="46" spans="3:3" x14ac:dyDescent="0.25">
      <c r="C46" s="89">
        <v>0</v>
      </c>
    </row>
    <row r="47" spans="3:3" x14ac:dyDescent="0.25">
      <c r="C47" s="89">
        <v>0</v>
      </c>
    </row>
    <row r="48" spans="3:3" x14ac:dyDescent="0.25">
      <c r="C48" s="89">
        <v>0</v>
      </c>
    </row>
    <row r="49" spans="3:3" x14ac:dyDescent="0.25">
      <c r="C49" s="89">
        <v>0</v>
      </c>
    </row>
    <row r="50" spans="3:3" x14ac:dyDescent="0.25">
      <c r="C50" s="89">
        <v>0</v>
      </c>
    </row>
    <row r="51" spans="3:3" x14ac:dyDescent="0.25">
      <c r="C51" s="89">
        <v>0</v>
      </c>
    </row>
    <row r="52" spans="3:3" x14ac:dyDescent="0.25">
      <c r="C52" s="89">
        <v>0</v>
      </c>
    </row>
    <row r="53" spans="3:3" x14ac:dyDescent="0.25">
      <c r="C53" s="89">
        <v>0</v>
      </c>
    </row>
    <row r="54" spans="3:3" x14ac:dyDescent="0.25">
      <c r="C54" s="89">
        <v>0</v>
      </c>
    </row>
    <row r="55" spans="3:3" x14ac:dyDescent="0.25">
      <c r="C55" s="89">
        <v>0</v>
      </c>
    </row>
    <row r="56" spans="3:3" x14ac:dyDescent="0.25">
      <c r="C56" s="89">
        <v>0</v>
      </c>
    </row>
    <row r="57" spans="3:3" x14ac:dyDescent="0.25">
      <c r="C57" s="89">
        <v>0</v>
      </c>
    </row>
    <row r="58" spans="3:3" x14ac:dyDescent="0.25">
      <c r="C58" s="89">
        <v>0</v>
      </c>
    </row>
    <row r="59" spans="3:3" x14ac:dyDescent="0.25">
      <c r="C59" s="89">
        <v>0</v>
      </c>
    </row>
    <row r="60" spans="3:3" x14ac:dyDescent="0.25">
      <c r="C60" s="89">
        <v>0</v>
      </c>
    </row>
    <row r="61" spans="3:3" x14ac:dyDescent="0.25">
      <c r="C61" s="89">
        <v>0</v>
      </c>
    </row>
    <row r="62" spans="3:3" x14ac:dyDescent="0.25">
      <c r="C62" s="89">
        <v>0</v>
      </c>
    </row>
    <row r="63" spans="3:3" x14ac:dyDescent="0.25">
      <c r="C63" s="89">
        <v>0</v>
      </c>
    </row>
    <row r="64" spans="3:3" x14ac:dyDescent="0.25">
      <c r="C64" s="89">
        <v>0</v>
      </c>
    </row>
    <row r="65" spans="3:3" x14ac:dyDescent="0.25">
      <c r="C65" s="89">
        <v>0</v>
      </c>
    </row>
    <row r="66" spans="3:3" x14ac:dyDescent="0.25">
      <c r="C66" s="89">
        <v>0</v>
      </c>
    </row>
    <row r="67" spans="3:3" x14ac:dyDescent="0.25">
      <c r="C67" s="89">
        <v>0</v>
      </c>
    </row>
    <row r="68" spans="3:3" x14ac:dyDescent="0.25">
      <c r="C68" s="89">
        <v>0</v>
      </c>
    </row>
    <row r="69" spans="3:3" x14ac:dyDescent="0.25">
      <c r="C69" s="89">
        <v>0</v>
      </c>
    </row>
    <row r="70" spans="3:3" x14ac:dyDescent="0.25">
      <c r="C70" s="89">
        <v>0</v>
      </c>
    </row>
    <row r="71" spans="3:3" x14ac:dyDescent="0.25">
      <c r="C71" s="89">
        <v>0</v>
      </c>
    </row>
    <row r="72" spans="3:3" x14ac:dyDescent="0.25">
      <c r="C72" s="89">
        <v>0</v>
      </c>
    </row>
    <row r="73" spans="3:3" x14ac:dyDescent="0.25">
      <c r="C73" s="89">
        <v>0</v>
      </c>
    </row>
    <row r="74" spans="3:3" x14ac:dyDescent="0.25">
      <c r="C74" s="89">
        <v>0</v>
      </c>
    </row>
    <row r="75" spans="3:3" x14ac:dyDescent="0.25">
      <c r="C75" s="89">
        <v>0</v>
      </c>
    </row>
    <row r="76" spans="3:3" x14ac:dyDescent="0.25">
      <c r="C76" s="89">
        <v>0</v>
      </c>
    </row>
    <row r="77" spans="3:3" x14ac:dyDescent="0.25">
      <c r="C77" s="89">
        <v>0</v>
      </c>
    </row>
    <row r="78" spans="3:3" x14ac:dyDescent="0.25">
      <c r="C78" s="89">
        <v>1</v>
      </c>
    </row>
    <row r="79" spans="3:3" x14ac:dyDescent="0.25">
      <c r="C79" s="89">
        <v>1</v>
      </c>
    </row>
    <row r="80" spans="3:3" x14ac:dyDescent="0.25">
      <c r="C80" s="89">
        <v>1</v>
      </c>
    </row>
    <row r="81" spans="3:3" x14ac:dyDescent="0.25">
      <c r="C81" s="89">
        <v>1</v>
      </c>
    </row>
    <row r="82" spans="3:3" x14ac:dyDescent="0.25">
      <c r="C82" s="89">
        <v>1</v>
      </c>
    </row>
    <row r="83" spans="3:3" x14ac:dyDescent="0.25">
      <c r="C83" s="89">
        <v>1</v>
      </c>
    </row>
    <row r="84" spans="3:3" x14ac:dyDescent="0.25">
      <c r="C84" s="89">
        <v>1</v>
      </c>
    </row>
    <row r="85" spans="3:3" x14ac:dyDescent="0.25">
      <c r="C85" s="89">
        <v>1</v>
      </c>
    </row>
    <row r="86" spans="3:3" x14ac:dyDescent="0.25">
      <c r="C86" s="89">
        <v>1</v>
      </c>
    </row>
    <row r="87" spans="3:3" x14ac:dyDescent="0.25">
      <c r="C87" s="89">
        <v>1</v>
      </c>
    </row>
    <row r="88" spans="3:3" x14ac:dyDescent="0.25">
      <c r="C88" s="89">
        <v>1</v>
      </c>
    </row>
    <row r="89" spans="3:3" x14ac:dyDescent="0.25">
      <c r="C89" s="89">
        <v>1</v>
      </c>
    </row>
    <row r="90" spans="3:3" x14ac:dyDescent="0.25">
      <c r="C90" s="89">
        <v>1</v>
      </c>
    </row>
    <row r="91" spans="3:3" x14ac:dyDescent="0.25">
      <c r="C91" s="89">
        <v>1</v>
      </c>
    </row>
    <row r="92" spans="3:3" x14ac:dyDescent="0.25">
      <c r="C92" s="89">
        <v>1</v>
      </c>
    </row>
    <row r="93" spans="3:3" x14ac:dyDescent="0.25">
      <c r="C93" s="89">
        <v>1</v>
      </c>
    </row>
    <row r="94" spans="3:3" x14ac:dyDescent="0.25">
      <c r="C94" s="89">
        <v>1</v>
      </c>
    </row>
    <row r="95" spans="3:3" x14ac:dyDescent="0.25">
      <c r="C95" s="89">
        <v>1</v>
      </c>
    </row>
    <row r="96" spans="3:3" x14ac:dyDescent="0.25">
      <c r="C96" s="89">
        <v>1</v>
      </c>
    </row>
    <row r="97" spans="3:3" x14ac:dyDescent="0.25">
      <c r="C97" s="89">
        <v>1</v>
      </c>
    </row>
    <row r="98" spans="3:3" x14ac:dyDescent="0.25">
      <c r="C98" s="89">
        <v>1</v>
      </c>
    </row>
    <row r="99" spans="3:3" x14ac:dyDescent="0.25">
      <c r="C99" s="89">
        <v>1</v>
      </c>
    </row>
    <row r="100" spans="3:3" x14ac:dyDescent="0.25">
      <c r="C100" s="89">
        <v>1</v>
      </c>
    </row>
    <row r="101" spans="3:3" x14ac:dyDescent="0.25">
      <c r="C101" s="89">
        <v>1</v>
      </c>
    </row>
    <row r="102" spans="3:3" x14ac:dyDescent="0.25">
      <c r="C102" s="89">
        <v>1</v>
      </c>
    </row>
    <row r="103" spans="3:3" x14ac:dyDescent="0.25">
      <c r="C103" s="89">
        <v>1</v>
      </c>
    </row>
    <row r="104" spans="3:3" x14ac:dyDescent="0.25">
      <c r="C104" s="89">
        <v>1</v>
      </c>
    </row>
    <row r="105" spans="3:3" x14ac:dyDescent="0.25">
      <c r="C105" s="89">
        <v>1</v>
      </c>
    </row>
    <row r="106" spans="3:3" x14ac:dyDescent="0.25">
      <c r="C106" s="89">
        <v>1</v>
      </c>
    </row>
    <row r="107" spans="3:3" x14ac:dyDescent="0.25">
      <c r="C107" s="89">
        <v>1</v>
      </c>
    </row>
    <row r="108" spans="3:3" x14ac:dyDescent="0.25">
      <c r="C108" s="89">
        <v>1</v>
      </c>
    </row>
    <row r="109" spans="3:3" x14ac:dyDescent="0.25">
      <c r="C109" s="89">
        <v>1</v>
      </c>
    </row>
    <row r="110" spans="3:3" x14ac:dyDescent="0.25">
      <c r="C110" s="89">
        <v>1</v>
      </c>
    </row>
    <row r="111" spans="3:3" x14ac:dyDescent="0.25">
      <c r="C111" s="89">
        <v>1</v>
      </c>
    </row>
    <row r="112" spans="3:3" x14ac:dyDescent="0.25">
      <c r="C112" s="89">
        <v>1</v>
      </c>
    </row>
    <row r="113" spans="3:3" x14ac:dyDescent="0.25">
      <c r="C113" s="89">
        <v>1</v>
      </c>
    </row>
    <row r="114" spans="3:3" x14ac:dyDescent="0.25">
      <c r="C114" s="89">
        <v>1</v>
      </c>
    </row>
    <row r="115" spans="3:3" x14ac:dyDescent="0.25">
      <c r="C115" s="89">
        <v>1</v>
      </c>
    </row>
    <row r="116" spans="3:3" x14ac:dyDescent="0.25">
      <c r="C116" s="89">
        <v>1</v>
      </c>
    </row>
    <row r="117" spans="3:3" x14ac:dyDescent="0.25">
      <c r="C117" s="89">
        <v>1</v>
      </c>
    </row>
    <row r="118" spans="3:3" x14ac:dyDescent="0.25">
      <c r="C118" s="89">
        <v>1</v>
      </c>
    </row>
    <row r="119" spans="3:3" x14ac:dyDescent="0.25">
      <c r="C119" s="89">
        <v>1</v>
      </c>
    </row>
    <row r="120" spans="3:3" x14ac:dyDescent="0.25">
      <c r="C120" s="89">
        <v>1</v>
      </c>
    </row>
    <row r="121" spans="3:3" x14ac:dyDescent="0.25">
      <c r="C121" s="89">
        <v>1</v>
      </c>
    </row>
    <row r="122" spans="3:3" x14ac:dyDescent="0.25">
      <c r="C122" s="89">
        <v>1</v>
      </c>
    </row>
    <row r="123" spans="3:3" x14ac:dyDescent="0.25">
      <c r="C123" s="89">
        <v>1</v>
      </c>
    </row>
    <row r="124" spans="3:3" x14ac:dyDescent="0.25">
      <c r="C124" s="89">
        <v>1</v>
      </c>
    </row>
    <row r="125" spans="3:3" x14ac:dyDescent="0.25">
      <c r="C125" s="89">
        <v>1</v>
      </c>
    </row>
    <row r="126" spans="3:3" x14ac:dyDescent="0.25">
      <c r="C126" s="89">
        <v>1</v>
      </c>
    </row>
    <row r="127" spans="3:3" x14ac:dyDescent="0.25">
      <c r="C127" s="89">
        <v>1</v>
      </c>
    </row>
    <row r="128" spans="3:3" x14ac:dyDescent="0.25">
      <c r="C128" s="89">
        <v>1</v>
      </c>
    </row>
    <row r="129" spans="3:3" x14ac:dyDescent="0.25">
      <c r="C129" s="89">
        <v>1</v>
      </c>
    </row>
    <row r="130" spans="3:3" x14ac:dyDescent="0.25">
      <c r="C130" s="89">
        <v>1</v>
      </c>
    </row>
    <row r="131" spans="3:3" x14ac:dyDescent="0.25">
      <c r="C131" s="89">
        <v>1</v>
      </c>
    </row>
    <row r="132" spans="3:3" x14ac:dyDescent="0.25">
      <c r="C132" s="89">
        <v>1</v>
      </c>
    </row>
    <row r="133" spans="3:3" x14ac:dyDescent="0.25">
      <c r="C133" s="89">
        <v>1</v>
      </c>
    </row>
    <row r="134" spans="3:3" x14ac:dyDescent="0.25">
      <c r="C134" s="89">
        <v>1</v>
      </c>
    </row>
    <row r="135" spans="3:3" x14ac:dyDescent="0.25">
      <c r="C135" s="89">
        <v>1</v>
      </c>
    </row>
    <row r="136" spans="3:3" x14ac:dyDescent="0.25">
      <c r="C136" s="89">
        <v>1</v>
      </c>
    </row>
    <row r="137" spans="3:3" x14ac:dyDescent="0.25">
      <c r="C137" s="89">
        <v>1</v>
      </c>
    </row>
    <row r="138" spans="3:3" x14ac:dyDescent="0.25">
      <c r="C138" s="89">
        <v>1</v>
      </c>
    </row>
    <row r="139" spans="3:3" x14ac:dyDescent="0.25">
      <c r="C139" s="89">
        <v>1</v>
      </c>
    </row>
    <row r="140" spans="3:3" x14ac:dyDescent="0.25">
      <c r="C140" s="89">
        <v>1</v>
      </c>
    </row>
    <row r="141" spans="3:3" x14ac:dyDescent="0.25">
      <c r="C141" s="89">
        <v>1</v>
      </c>
    </row>
    <row r="142" spans="3:3" x14ac:dyDescent="0.25">
      <c r="C142" s="89">
        <v>1</v>
      </c>
    </row>
    <row r="143" spans="3:3" x14ac:dyDescent="0.25">
      <c r="C143" s="89">
        <v>1</v>
      </c>
    </row>
    <row r="144" spans="3:3" x14ac:dyDescent="0.25">
      <c r="C144" s="89">
        <v>1</v>
      </c>
    </row>
    <row r="145" spans="3:3" x14ac:dyDescent="0.25">
      <c r="C145" s="89">
        <v>1</v>
      </c>
    </row>
    <row r="146" spans="3:3" x14ac:dyDescent="0.25">
      <c r="C146" s="89">
        <v>1</v>
      </c>
    </row>
    <row r="147" spans="3:3" x14ac:dyDescent="0.25">
      <c r="C147" s="89">
        <v>1</v>
      </c>
    </row>
    <row r="148" spans="3:3" x14ac:dyDescent="0.25">
      <c r="C148" s="89">
        <v>1</v>
      </c>
    </row>
    <row r="149" spans="3:3" x14ac:dyDescent="0.25">
      <c r="C149" s="89">
        <v>1</v>
      </c>
    </row>
    <row r="150" spans="3:3" x14ac:dyDescent="0.25">
      <c r="C150" s="89">
        <v>1</v>
      </c>
    </row>
    <row r="151" spans="3:3" x14ac:dyDescent="0.25">
      <c r="C151" s="89">
        <v>1</v>
      </c>
    </row>
    <row r="152" spans="3:3" x14ac:dyDescent="0.25">
      <c r="C152" s="89">
        <v>1</v>
      </c>
    </row>
    <row r="153" spans="3:3" x14ac:dyDescent="0.25">
      <c r="C153" s="89">
        <v>1</v>
      </c>
    </row>
    <row r="154" spans="3:3" x14ac:dyDescent="0.25">
      <c r="C154" s="89">
        <v>1</v>
      </c>
    </row>
    <row r="155" spans="3:3" x14ac:dyDescent="0.25">
      <c r="C155" s="89">
        <v>1</v>
      </c>
    </row>
    <row r="156" spans="3:3" x14ac:dyDescent="0.25">
      <c r="C156" s="89">
        <v>1</v>
      </c>
    </row>
    <row r="157" spans="3:3" x14ac:dyDescent="0.25">
      <c r="C157" s="89">
        <v>1</v>
      </c>
    </row>
    <row r="158" spans="3:3" x14ac:dyDescent="0.25">
      <c r="C158" s="89">
        <v>1</v>
      </c>
    </row>
    <row r="159" spans="3:3" x14ac:dyDescent="0.25">
      <c r="C159" s="89">
        <v>1</v>
      </c>
    </row>
    <row r="160" spans="3:3" x14ac:dyDescent="0.25">
      <c r="C160" s="89">
        <v>1</v>
      </c>
    </row>
    <row r="161" spans="3:3" x14ac:dyDescent="0.25">
      <c r="C161" s="89">
        <v>1</v>
      </c>
    </row>
    <row r="162" spans="3:3" x14ac:dyDescent="0.25">
      <c r="C162" s="89">
        <v>1</v>
      </c>
    </row>
    <row r="163" spans="3:3" x14ac:dyDescent="0.25">
      <c r="C163" s="89">
        <v>1</v>
      </c>
    </row>
    <row r="164" spans="3:3" x14ac:dyDescent="0.25">
      <c r="C164" s="89">
        <v>1</v>
      </c>
    </row>
    <row r="165" spans="3:3" x14ac:dyDescent="0.25">
      <c r="C165" s="89">
        <v>1</v>
      </c>
    </row>
    <row r="166" spans="3:3" x14ac:dyDescent="0.25">
      <c r="C166" s="89">
        <v>1</v>
      </c>
    </row>
    <row r="167" spans="3:3" x14ac:dyDescent="0.25">
      <c r="C167" s="89">
        <v>1</v>
      </c>
    </row>
    <row r="168" spans="3:3" x14ac:dyDescent="0.25">
      <c r="C168" s="89">
        <v>1</v>
      </c>
    </row>
    <row r="169" spans="3:3" x14ac:dyDescent="0.25">
      <c r="C169" s="89">
        <v>1</v>
      </c>
    </row>
    <row r="170" spans="3:3" x14ac:dyDescent="0.25">
      <c r="C170" s="89">
        <v>1</v>
      </c>
    </row>
    <row r="171" spans="3:3" x14ac:dyDescent="0.25">
      <c r="C171" s="89">
        <v>1</v>
      </c>
    </row>
    <row r="172" spans="3:3" x14ac:dyDescent="0.25">
      <c r="C172" s="89">
        <v>1</v>
      </c>
    </row>
    <row r="173" spans="3:3" x14ac:dyDescent="0.25">
      <c r="C173" s="89">
        <v>1</v>
      </c>
    </row>
    <row r="174" spans="3:3" x14ac:dyDescent="0.25">
      <c r="C174" s="89">
        <v>1</v>
      </c>
    </row>
    <row r="175" spans="3:3" x14ac:dyDescent="0.25">
      <c r="C175" s="89">
        <v>1</v>
      </c>
    </row>
    <row r="176" spans="3:3" x14ac:dyDescent="0.25">
      <c r="C176" s="89">
        <v>1</v>
      </c>
    </row>
    <row r="177" spans="3:3" x14ac:dyDescent="0.25">
      <c r="C177" s="89">
        <v>1</v>
      </c>
    </row>
    <row r="178" spans="3:3" x14ac:dyDescent="0.25">
      <c r="C178" s="89">
        <v>1</v>
      </c>
    </row>
    <row r="179" spans="3:3" x14ac:dyDescent="0.25">
      <c r="C179" s="89">
        <v>1</v>
      </c>
    </row>
    <row r="180" spans="3:3" x14ac:dyDescent="0.25">
      <c r="C180" s="89">
        <v>1</v>
      </c>
    </row>
    <row r="181" spans="3:3" x14ac:dyDescent="0.25">
      <c r="C181" s="89">
        <v>1</v>
      </c>
    </row>
    <row r="182" spans="3:3" x14ac:dyDescent="0.25">
      <c r="C182" s="89">
        <v>1</v>
      </c>
    </row>
    <row r="183" spans="3:3" x14ac:dyDescent="0.25">
      <c r="C183" s="89">
        <v>1</v>
      </c>
    </row>
    <row r="184" spans="3:3" x14ac:dyDescent="0.25">
      <c r="C184" s="89">
        <v>1</v>
      </c>
    </row>
    <row r="185" spans="3:3" x14ac:dyDescent="0.25">
      <c r="C185" s="89">
        <v>1</v>
      </c>
    </row>
    <row r="186" spans="3:3" x14ac:dyDescent="0.25">
      <c r="C186" s="89">
        <v>1</v>
      </c>
    </row>
    <row r="187" spans="3:3" x14ac:dyDescent="0.25">
      <c r="C187" s="89">
        <v>1</v>
      </c>
    </row>
    <row r="188" spans="3:3" x14ac:dyDescent="0.25">
      <c r="C188" s="89">
        <v>1</v>
      </c>
    </row>
    <row r="189" spans="3:3" x14ac:dyDescent="0.25">
      <c r="C189" s="89">
        <v>1</v>
      </c>
    </row>
    <row r="190" spans="3:3" x14ac:dyDescent="0.25">
      <c r="C190" s="89">
        <v>2</v>
      </c>
    </row>
    <row r="191" spans="3:3" x14ac:dyDescent="0.25">
      <c r="C191" s="89">
        <v>2</v>
      </c>
    </row>
    <row r="192" spans="3:3" x14ac:dyDescent="0.25">
      <c r="C192" s="89">
        <v>2</v>
      </c>
    </row>
    <row r="193" spans="3:3" x14ac:dyDescent="0.25">
      <c r="C193" s="89">
        <v>2</v>
      </c>
    </row>
    <row r="194" spans="3:3" x14ac:dyDescent="0.25">
      <c r="C194" s="89">
        <v>2</v>
      </c>
    </row>
    <row r="195" spans="3:3" x14ac:dyDescent="0.25">
      <c r="C195" s="89">
        <v>2</v>
      </c>
    </row>
    <row r="196" spans="3:3" x14ac:dyDescent="0.25">
      <c r="C196" s="89">
        <v>2</v>
      </c>
    </row>
    <row r="197" spans="3:3" x14ac:dyDescent="0.25">
      <c r="C197" s="89">
        <v>2</v>
      </c>
    </row>
    <row r="198" spans="3:3" x14ac:dyDescent="0.25">
      <c r="C198" s="89">
        <v>2</v>
      </c>
    </row>
    <row r="199" spans="3:3" x14ac:dyDescent="0.25">
      <c r="C199" s="89">
        <v>2</v>
      </c>
    </row>
    <row r="200" spans="3:3" x14ac:dyDescent="0.25">
      <c r="C200" s="89">
        <v>2</v>
      </c>
    </row>
    <row r="201" spans="3:3" x14ac:dyDescent="0.25">
      <c r="C201" s="89">
        <v>2</v>
      </c>
    </row>
    <row r="202" spans="3:3" x14ac:dyDescent="0.25">
      <c r="C202" s="89">
        <v>2</v>
      </c>
    </row>
    <row r="203" spans="3:3" x14ac:dyDescent="0.25">
      <c r="C203" s="89">
        <v>2</v>
      </c>
    </row>
    <row r="204" spans="3:3" x14ac:dyDescent="0.25">
      <c r="C204" s="89">
        <v>2</v>
      </c>
    </row>
    <row r="205" spans="3:3" x14ac:dyDescent="0.25">
      <c r="C205" s="89">
        <v>2</v>
      </c>
    </row>
    <row r="206" spans="3:3" x14ac:dyDescent="0.25">
      <c r="C206" s="89">
        <v>2</v>
      </c>
    </row>
    <row r="207" spans="3:3" x14ac:dyDescent="0.25">
      <c r="C207" s="89">
        <v>2</v>
      </c>
    </row>
    <row r="208" spans="3:3" x14ac:dyDescent="0.25">
      <c r="C208" s="89">
        <v>2</v>
      </c>
    </row>
    <row r="209" spans="3:3" x14ac:dyDescent="0.25">
      <c r="C209" s="89">
        <v>2</v>
      </c>
    </row>
    <row r="210" spans="3:3" x14ac:dyDescent="0.25">
      <c r="C210" s="89">
        <v>2</v>
      </c>
    </row>
    <row r="211" spans="3:3" x14ac:dyDescent="0.25">
      <c r="C211" s="89">
        <v>2</v>
      </c>
    </row>
    <row r="212" spans="3:3" x14ac:dyDescent="0.25">
      <c r="C212" s="89">
        <v>2</v>
      </c>
    </row>
    <row r="213" spans="3:3" x14ac:dyDescent="0.25">
      <c r="C213" s="89">
        <v>2</v>
      </c>
    </row>
    <row r="214" spans="3:3" x14ac:dyDescent="0.25">
      <c r="C214" s="89">
        <v>2</v>
      </c>
    </row>
    <row r="215" spans="3:3" x14ac:dyDescent="0.25">
      <c r="C215" s="89">
        <v>2</v>
      </c>
    </row>
    <row r="216" spans="3:3" x14ac:dyDescent="0.25">
      <c r="C216" s="89">
        <v>3</v>
      </c>
    </row>
    <row r="217" spans="3:3" x14ac:dyDescent="0.25">
      <c r="C217" s="89">
        <v>3</v>
      </c>
    </row>
    <row r="218" spans="3:3" x14ac:dyDescent="0.25">
      <c r="C218" s="89">
        <v>3</v>
      </c>
    </row>
    <row r="219" spans="3:3" x14ac:dyDescent="0.25">
      <c r="C219" s="89">
        <v>3</v>
      </c>
    </row>
    <row r="220" spans="3:3" x14ac:dyDescent="0.25">
      <c r="C220" s="89">
        <v>3</v>
      </c>
    </row>
    <row r="221" spans="3:3" x14ac:dyDescent="0.25">
      <c r="C221" s="89">
        <v>3</v>
      </c>
    </row>
    <row r="222" spans="3:3" x14ac:dyDescent="0.25">
      <c r="C222" s="89">
        <v>3</v>
      </c>
    </row>
    <row r="223" spans="3:3" x14ac:dyDescent="0.25">
      <c r="C223" s="89">
        <v>3</v>
      </c>
    </row>
    <row r="224" spans="3:3" x14ac:dyDescent="0.25">
      <c r="C224" s="89">
        <v>3</v>
      </c>
    </row>
    <row r="225" spans="3:3" x14ac:dyDescent="0.25">
      <c r="C225" s="89">
        <v>3</v>
      </c>
    </row>
    <row r="226" spans="3:3" x14ac:dyDescent="0.25">
      <c r="C226" s="89">
        <v>3</v>
      </c>
    </row>
    <row r="227" spans="3:3" x14ac:dyDescent="0.25">
      <c r="C227" s="89">
        <v>3</v>
      </c>
    </row>
    <row r="228" spans="3:3" x14ac:dyDescent="0.25">
      <c r="C228" s="89">
        <v>3</v>
      </c>
    </row>
    <row r="229" spans="3:3" x14ac:dyDescent="0.25">
      <c r="C229" s="89">
        <v>3</v>
      </c>
    </row>
    <row r="230" spans="3:3" x14ac:dyDescent="0.25">
      <c r="C230" s="89">
        <v>3</v>
      </c>
    </row>
    <row r="231" spans="3:3" x14ac:dyDescent="0.25">
      <c r="C231" s="89">
        <v>4</v>
      </c>
    </row>
    <row r="232" spans="3:3" x14ac:dyDescent="0.25">
      <c r="C232" s="89">
        <v>4</v>
      </c>
    </row>
    <row r="233" spans="3:3" x14ac:dyDescent="0.25">
      <c r="C233" s="89">
        <v>4</v>
      </c>
    </row>
    <row r="234" spans="3:3" x14ac:dyDescent="0.25">
      <c r="C234" s="89">
        <v>4</v>
      </c>
    </row>
    <row r="235" spans="3:3" x14ac:dyDescent="0.25">
      <c r="C235" s="89">
        <v>4</v>
      </c>
    </row>
    <row r="236" spans="3:3" x14ac:dyDescent="0.25">
      <c r="C236" s="89">
        <v>4</v>
      </c>
    </row>
    <row r="237" spans="3:3" x14ac:dyDescent="0.25">
      <c r="C237" s="89">
        <v>4</v>
      </c>
    </row>
    <row r="238" spans="3:3" x14ac:dyDescent="0.25">
      <c r="C238" s="89">
        <v>4</v>
      </c>
    </row>
    <row r="239" spans="3:3" x14ac:dyDescent="0.25">
      <c r="C239" s="89">
        <v>4</v>
      </c>
    </row>
    <row r="240" spans="3:3" x14ac:dyDescent="0.25">
      <c r="C240" s="89">
        <v>4</v>
      </c>
    </row>
    <row r="241" spans="3:3" x14ac:dyDescent="0.25">
      <c r="C241" s="89">
        <v>4</v>
      </c>
    </row>
    <row r="242" spans="3:3" x14ac:dyDescent="0.25">
      <c r="C242" s="89">
        <v>4</v>
      </c>
    </row>
    <row r="243" spans="3:3" x14ac:dyDescent="0.25">
      <c r="C243" s="89">
        <v>5</v>
      </c>
    </row>
    <row r="244" spans="3:3" x14ac:dyDescent="0.25">
      <c r="C244" s="89">
        <v>5</v>
      </c>
    </row>
    <row r="245" spans="3:3" x14ac:dyDescent="0.25">
      <c r="C245" s="89">
        <v>5</v>
      </c>
    </row>
    <row r="246" spans="3:3" x14ac:dyDescent="0.25">
      <c r="C246" s="89">
        <v>5</v>
      </c>
    </row>
    <row r="247" spans="3:3" x14ac:dyDescent="0.25">
      <c r="C247" s="89">
        <v>5</v>
      </c>
    </row>
    <row r="248" spans="3:3" x14ac:dyDescent="0.25">
      <c r="C248" s="89">
        <v>5</v>
      </c>
    </row>
    <row r="249" spans="3:3" x14ac:dyDescent="0.25">
      <c r="C249" s="89">
        <v>5</v>
      </c>
    </row>
    <row r="250" spans="3:3" x14ac:dyDescent="0.25">
      <c r="C250" s="89">
        <v>5</v>
      </c>
    </row>
    <row r="251" spans="3:3" x14ac:dyDescent="0.25">
      <c r="C251" s="89">
        <v>5</v>
      </c>
    </row>
    <row r="252" spans="3:3" x14ac:dyDescent="0.25">
      <c r="C252" s="89">
        <v>5</v>
      </c>
    </row>
    <row r="253" spans="3:3" x14ac:dyDescent="0.25">
      <c r="C253" s="89">
        <v>5</v>
      </c>
    </row>
    <row r="254" spans="3:3" x14ac:dyDescent="0.25">
      <c r="C254" s="89">
        <v>6</v>
      </c>
    </row>
    <row r="255" spans="3:3" x14ac:dyDescent="0.25">
      <c r="C255" s="89">
        <v>6</v>
      </c>
    </row>
    <row r="256" spans="3:3" x14ac:dyDescent="0.25">
      <c r="C256" s="89">
        <v>6</v>
      </c>
    </row>
    <row r="257" spans="3:3" x14ac:dyDescent="0.25">
      <c r="C257" s="89">
        <v>6</v>
      </c>
    </row>
    <row r="258" spans="3:3" x14ac:dyDescent="0.25">
      <c r="C258" s="89">
        <v>6</v>
      </c>
    </row>
    <row r="259" spans="3:3" x14ac:dyDescent="0.25">
      <c r="C259" s="89">
        <v>7</v>
      </c>
    </row>
    <row r="260" spans="3:3" x14ac:dyDescent="0.25">
      <c r="C260" s="89">
        <v>7</v>
      </c>
    </row>
    <row r="261" spans="3:3" x14ac:dyDescent="0.25">
      <c r="C261" s="89">
        <v>7</v>
      </c>
    </row>
    <row r="262" spans="3:3" x14ac:dyDescent="0.25">
      <c r="C262" s="89">
        <v>7</v>
      </c>
    </row>
    <row r="263" spans="3:3" x14ac:dyDescent="0.25">
      <c r="C263" s="89">
        <v>7</v>
      </c>
    </row>
    <row r="264" spans="3:3" x14ac:dyDescent="0.25">
      <c r="C264" s="89">
        <v>7</v>
      </c>
    </row>
    <row r="265" spans="3:3" x14ac:dyDescent="0.25">
      <c r="C265" s="89">
        <v>8</v>
      </c>
    </row>
    <row r="266" spans="3:3" x14ac:dyDescent="0.25">
      <c r="C266" s="89">
        <v>8</v>
      </c>
    </row>
    <row r="267" spans="3:3" x14ac:dyDescent="0.25">
      <c r="C267" s="89">
        <v>10</v>
      </c>
    </row>
    <row r="268" spans="3:3" x14ac:dyDescent="0.25">
      <c r="C268" s="89">
        <v>10</v>
      </c>
    </row>
    <row r="269" spans="3:3" x14ac:dyDescent="0.25">
      <c r="C269" s="89">
        <v>11</v>
      </c>
    </row>
    <row r="270" spans="3:3" x14ac:dyDescent="0.25">
      <c r="C270" s="89">
        <v>12</v>
      </c>
    </row>
    <row r="271" spans="3:3" x14ac:dyDescent="0.25">
      <c r="C271" s="89">
        <v>12</v>
      </c>
    </row>
    <row r="272" spans="3:3" x14ac:dyDescent="0.25">
      <c r="C272" s="89">
        <v>13</v>
      </c>
    </row>
    <row r="273" spans="3:3" x14ac:dyDescent="0.25">
      <c r="C273" s="89">
        <v>13</v>
      </c>
    </row>
    <row r="274" spans="3:3" x14ac:dyDescent="0.25">
      <c r="C274" s="89">
        <v>13</v>
      </c>
    </row>
    <row r="275" spans="3:3" x14ac:dyDescent="0.25">
      <c r="C275" s="89">
        <v>13</v>
      </c>
    </row>
    <row r="276" spans="3:3" x14ac:dyDescent="0.25">
      <c r="C276" s="89">
        <v>13</v>
      </c>
    </row>
    <row r="277" spans="3:3" x14ac:dyDescent="0.25">
      <c r="C277" s="89">
        <v>13</v>
      </c>
    </row>
    <row r="278" spans="3:3" x14ac:dyDescent="0.25">
      <c r="C278" s="89">
        <v>13</v>
      </c>
    </row>
    <row r="279" spans="3:3" x14ac:dyDescent="0.25">
      <c r="C279" s="89">
        <v>13</v>
      </c>
    </row>
    <row r="280" spans="3:3" x14ac:dyDescent="0.25">
      <c r="C280" s="89">
        <v>13</v>
      </c>
    </row>
    <row r="281" spans="3:3" x14ac:dyDescent="0.25">
      <c r="C281" s="89">
        <v>13</v>
      </c>
    </row>
    <row r="282" spans="3:3" x14ac:dyDescent="0.25">
      <c r="C282" s="89">
        <v>13</v>
      </c>
    </row>
    <row r="283" spans="3:3" x14ac:dyDescent="0.25">
      <c r="C283" s="89">
        <v>13</v>
      </c>
    </row>
    <row r="284" spans="3:3" x14ac:dyDescent="0.25">
      <c r="C284" s="89">
        <v>13</v>
      </c>
    </row>
    <row r="285" spans="3:3" x14ac:dyDescent="0.25">
      <c r="C285" s="89">
        <v>13</v>
      </c>
    </row>
    <row r="286" spans="3:3" x14ac:dyDescent="0.25">
      <c r="C286" s="89">
        <v>13</v>
      </c>
    </row>
    <row r="287" spans="3:3" x14ac:dyDescent="0.25">
      <c r="C287" s="89">
        <v>13</v>
      </c>
    </row>
    <row r="288" spans="3:3" x14ac:dyDescent="0.25">
      <c r="C288" s="89">
        <v>13</v>
      </c>
    </row>
    <row r="289" spans="3:3" x14ac:dyDescent="0.25">
      <c r="C289" s="89">
        <v>13</v>
      </c>
    </row>
    <row r="290" spans="3:3" x14ac:dyDescent="0.25">
      <c r="C290" s="89">
        <v>13</v>
      </c>
    </row>
    <row r="291" spans="3:3" x14ac:dyDescent="0.25">
      <c r="C291" s="89">
        <v>13</v>
      </c>
    </row>
    <row r="292" spans="3:3" x14ac:dyDescent="0.25">
      <c r="C292" s="89">
        <v>13</v>
      </c>
    </row>
    <row r="293" spans="3:3" x14ac:dyDescent="0.25">
      <c r="C293" s="89">
        <v>13</v>
      </c>
    </row>
    <row r="294" spans="3:3" x14ac:dyDescent="0.25">
      <c r="C294" s="89">
        <v>14</v>
      </c>
    </row>
    <row r="295" spans="3:3" x14ac:dyDescent="0.25">
      <c r="C295" s="89">
        <v>14</v>
      </c>
    </row>
    <row r="296" spans="3:3" x14ac:dyDescent="0.25">
      <c r="C296" s="89">
        <v>15</v>
      </c>
    </row>
    <row r="297" spans="3:3" x14ac:dyDescent="0.25">
      <c r="C297" s="89">
        <v>17</v>
      </c>
    </row>
    <row r="298" spans="3:3" x14ac:dyDescent="0.25">
      <c r="C298" s="89">
        <v>17</v>
      </c>
    </row>
    <row r="299" spans="3:3" x14ac:dyDescent="0.25">
      <c r="C299" s="89">
        <v>17</v>
      </c>
    </row>
    <row r="300" spans="3:3" x14ac:dyDescent="0.25">
      <c r="C300" s="89">
        <v>17</v>
      </c>
    </row>
    <row r="301" spans="3:3" x14ac:dyDescent="0.25">
      <c r="C301" s="89">
        <v>17</v>
      </c>
    </row>
    <row r="302" spans="3:3" x14ac:dyDescent="0.25">
      <c r="C302" s="89">
        <v>17</v>
      </c>
    </row>
    <row r="303" spans="3:3" x14ac:dyDescent="0.25">
      <c r="C303" s="89">
        <v>17</v>
      </c>
    </row>
    <row r="304" spans="3:3" x14ac:dyDescent="0.25">
      <c r="C304" s="89">
        <v>17</v>
      </c>
    </row>
    <row r="305" spans="3:3" x14ac:dyDescent="0.25">
      <c r="C305" s="89">
        <v>17</v>
      </c>
    </row>
    <row r="306" spans="3:3" x14ac:dyDescent="0.25">
      <c r="C306" s="89">
        <v>17</v>
      </c>
    </row>
    <row r="307" spans="3:3" x14ac:dyDescent="0.25">
      <c r="C307" s="89">
        <v>17</v>
      </c>
    </row>
    <row r="308" spans="3:3" x14ac:dyDescent="0.25">
      <c r="C308" s="89">
        <v>17</v>
      </c>
    </row>
    <row r="309" spans="3:3" x14ac:dyDescent="0.25">
      <c r="C309" s="89">
        <v>17</v>
      </c>
    </row>
    <row r="310" spans="3:3" x14ac:dyDescent="0.25">
      <c r="C310" s="89">
        <v>17</v>
      </c>
    </row>
    <row r="311" spans="3:3" x14ac:dyDescent="0.25">
      <c r="C311" s="89">
        <v>18</v>
      </c>
    </row>
    <row r="312" spans="3:3" x14ac:dyDescent="0.25">
      <c r="C312" s="89">
        <v>19</v>
      </c>
    </row>
    <row r="313" spans="3:3" x14ac:dyDescent="0.25">
      <c r="C313" s="89">
        <v>28</v>
      </c>
    </row>
    <row r="314" spans="3:3" x14ac:dyDescent="0.25">
      <c r="C314" s="89">
        <v>29</v>
      </c>
    </row>
    <row r="315" spans="3:3" x14ac:dyDescent="0.25">
      <c r="C315" s="89">
        <v>38</v>
      </c>
    </row>
    <row r="316" spans="3:3" x14ac:dyDescent="0.25">
      <c r="C316" s="89">
        <v>95</v>
      </c>
    </row>
  </sheetData>
  <sortState ref="C1:C471">
    <sortCondition ref="C1:C471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AD29"/>
  <sheetViews>
    <sheetView topLeftCell="R1" workbookViewId="0">
      <selection activeCell="U14" sqref="U13:U14"/>
    </sheetView>
  </sheetViews>
  <sheetFormatPr defaultRowHeight="15" x14ac:dyDescent="0.25"/>
  <cols>
    <col min="2" max="2" width="24.5703125" style="4" bestFit="1" customWidth="1"/>
    <col min="3" max="3" width="27.140625" bestFit="1" customWidth="1"/>
    <col min="4" max="4" width="24.7109375" style="4" bestFit="1" customWidth="1"/>
    <col min="5" max="5" width="17.85546875" bestFit="1" customWidth="1"/>
    <col min="6" max="6" width="14" style="4" bestFit="1" customWidth="1"/>
    <col min="7" max="7" width="28.140625" bestFit="1" customWidth="1"/>
    <col min="8" max="8" width="11.7109375" style="4" bestFit="1" customWidth="1"/>
    <col min="9" max="9" width="20.5703125" bestFit="1" customWidth="1"/>
    <col min="10" max="10" width="18.7109375" style="4" bestFit="1" customWidth="1"/>
    <col min="11" max="11" width="28.28515625" bestFit="1" customWidth="1"/>
    <col min="12" max="12" width="25.7109375" style="2" customWidth="1"/>
    <col min="13" max="13" width="17.42578125" style="4" bestFit="1" customWidth="1"/>
    <col min="14" max="14" width="15.5703125" bestFit="1" customWidth="1"/>
    <col min="15" max="15" width="66.5703125" style="4" bestFit="1" customWidth="1"/>
    <col min="16" max="16" width="21.140625" bestFit="1" customWidth="1"/>
    <col min="17" max="17" width="32.28515625" style="4" bestFit="1" customWidth="1"/>
    <col min="18" max="18" width="13.5703125" style="2" bestFit="1" customWidth="1"/>
    <col min="19" max="19" width="15.5703125" style="4" bestFit="1" customWidth="1"/>
    <col min="20" max="20" width="13.28515625" bestFit="1" customWidth="1"/>
    <col min="21" max="21" width="74.28515625" style="4" bestFit="1" customWidth="1"/>
    <col min="22" max="22" width="16" bestFit="1" customWidth="1"/>
    <col min="23" max="23" width="19.28515625" style="4" bestFit="1" customWidth="1"/>
    <col min="24" max="24" width="30" bestFit="1" customWidth="1"/>
    <col min="25" max="25" width="25.7109375" style="4" bestFit="1" customWidth="1"/>
    <col min="26" max="26" width="22.42578125" bestFit="1" customWidth="1"/>
    <col min="27" max="27" width="22.7109375" style="2" bestFit="1" customWidth="1"/>
    <col min="28" max="28" width="19.42578125" style="4" customWidth="1"/>
    <col min="29" max="29" width="35.140625" bestFit="1" customWidth="1"/>
    <col min="30" max="30" width="20.42578125" style="4" bestFit="1" customWidth="1"/>
  </cols>
  <sheetData>
    <row r="1" spans="1:30" x14ac:dyDescent="0.25">
      <c r="A1" s="5" t="s">
        <v>133</v>
      </c>
      <c r="B1" s="5" t="s">
        <v>99</v>
      </c>
      <c r="C1" s="5" t="s">
        <v>100</v>
      </c>
      <c r="D1" s="5" t="s">
        <v>92</v>
      </c>
      <c r="E1" s="5" t="s">
        <v>93</v>
      </c>
      <c r="F1" s="5" t="s">
        <v>342</v>
      </c>
      <c r="G1" s="5" t="s">
        <v>103</v>
      </c>
      <c r="H1" s="5" t="s">
        <v>112</v>
      </c>
      <c r="I1" s="5" t="s">
        <v>118</v>
      </c>
      <c r="J1" s="5" t="s">
        <v>139</v>
      </c>
      <c r="K1" s="5" t="s">
        <v>144</v>
      </c>
      <c r="L1" s="5" t="s">
        <v>333</v>
      </c>
      <c r="M1" s="5" t="s">
        <v>159</v>
      </c>
      <c r="N1" s="5" t="s">
        <v>172</v>
      </c>
      <c r="O1" s="5" t="s">
        <v>178</v>
      </c>
      <c r="P1" s="5" t="s">
        <v>192</v>
      </c>
      <c r="Q1" s="5" t="s">
        <v>197</v>
      </c>
      <c r="R1" s="5" t="s">
        <v>228</v>
      </c>
      <c r="S1" s="36" t="s">
        <v>226</v>
      </c>
      <c r="T1" s="5" t="s">
        <v>231</v>
      </c>
      <c r="U1" s="5" t="s">
        <v>242</v>
      </c>
      <c r="V1" s="5" t="s">
        <v>255</v>
      </c>
      <c r="W1" s="5" t="s">
        <v>261</v>
      </c>
      <c r="X1" s="5" t="s">
        <v>268</v>
      </c>
      <c r="Y1" s="5" t="s">
        <v>275</v>
      </c>
      <c r="Z1" s="5" t="s">
        <v>282</v>
      </c>
      <c r="AA1" s="5" t="s">
        <v>359</v>
      </c>
      <c r="AB1" s="36" t="s">
        <v>279</v>
      </c>
      <c r="AC1" s="5" t="s">
        <v>283</v>
      </c>
      <c r="AD1" s="5" t="s">
        <v>324</v>
      </c>
    </row>
    <row r="2" spans="1:30" x14ac:dyDescent="0.25">
      <c r="A2" t="s">
        <v>134</v>
      </c>
      <c r="B2" s="4" t="s">
        <v>55</v>
      </c>
      <c r="C2">
        <v>1</v>
      </c>
      <c r="D2" s="4" t="s">
        <v>83</v>
      </c>
      <c r="E2" t="s">
        <v>94</v>
      </c>
      <c r="F2" s="4" t="s">
        <v>102</v>
      </c>
      <c r="G2" t="s">
        <v>104</v>
      </c>
      <c r="H2" s="4" t="s">
        <v>113</v>
      </c>
      <c r="I2" t="s">
        <v>119</v>
      </c>
      <c r="J2" s="4" t="s">
        <v>134</v>
      </c>
      <c r="K2" t="s">
        <v>145</v>
      </c>
      <c r="L2" s="18" t="s">
        <v>334</v>
      </c>
      <c r="M2" s="4" t="s">
        <v>160</v>
      </c>
      <c r="N2" t="s">
        <v>173</v>
      </c>
      <c r="O2" s="4" t="s">
        <v>179</v>
      </c>
      <c r="P2" t="s">
        <v>193</v>
      </c>
      <c r="Q2" s="4" t="s">
        <v>198</v>
      </c>
      <c r="R2" s="2">
        <v>0</v>
      </c>
      <c r="S2" s="4" t="s">
        <v>209</v>
      </c>
      <c r="T2" t="s">
        <v>160</v>
      </c>
      <c r="U2" s="4" t="s">
        <v>179</v>
      </c>
      <c r="V2" s="2" t="s">
        <v>160</v>
      </c>
      <c r="W2" s="4" t="s">
        <v>262</v>
      </c>
      <c r="X2" t="s">
        <v>269</v>
      </c>
      <c r="Y2" s="4" t="s">
        <v>276</v>
      </c>
      <c r="Z2" t="s">
        <v>193</v>
      </c>
      <c r="AA2" s="2" t="s">
        <v>360</v>
      </c>
      <c r="AB2" s="4" t="s">
        <v>209</v>
      </c>
      <c r="AC2" s="2" t="s">
        <v>284</v>
      </c>
      <c r="AD2" s="4" t="s">
        <v>209</v>
      </c>
    </row>
    <row r="3" spans="1:30" x14ac:dyDescent="0.25">
      <c r="A3" t="s">
        <v>135</v>
      </c>
      <c r="B3" s="4" t="s">
        <v>56</v>
      </c>
      <c r="C3">
        <v>2</v>
      </c>
      <c r="D3" s="4" t="s">
        <v>84</v>
      </c>
      <c r="E3" t="s">
        <v>338</v>
      </c>
      <c r="F3" s="4" t="s">
        <v>101</v>
      </c>
      <c r="G3" t="s">
        <v>105</v>
      </c>
      <c r="H3" s="4" t="s">
        <v>114</v>
      </c>
      <c r="I3" t="s">
        <v>120</v>
      </c>
      <c r="J3" s="4" t="s">
        <v>135</v>
      </c>
      <c r="K3" t="s">
        <v>146</v>
      </c>
      <c r="L3" s="18" t="s">
        <v>335</v>
      </c>
      <c r="M3" s="4" t="s">
        <v>161</v>
      </c>
      <c r="N3" t="s">
        <v>174</v>
      </c>
      <c r="O3" s="4" t="s">
        <v>180</v>
      </c>
      <c r="P3" t="s">
        <v>194</v>
      </c>
      <c r="Q3" s="4" t="s">
        <v>199</v>
      </c>
      <c r="R3" s="2">
        <v>1</v>
      </c>
      <c r="S3" s="4" t="s">
        <v>225</v>
      </c>
      <c r="T3" t="s">
        <v>161</v>
      </c>
      <c r="U3" s="4" t="s">
        <v>180</v>
      </c>
      <c r="V3" s="2" t="s">
        <v>161</v>
      </c>
      <c r="W3" s="4" t="s">
        <v>263</v>
      </c>
      <c r="X3" t="s">
        <v>270</v>
      </c>
      <c r="Y3" s="4" t="s">
        <v>277</v>
      </c>
      <c r="Z3" t="s">
        <v>194</v>
      </c>
      <c r="AA3" s="2" t="s">
        <v>361</v>
      </c>
      <c r="AB3" s="4" t="s">
        <v>411</v>
      </c>
      <c r="AC3" s="2" t="s">
        <v>199</v>
      </c>
      <c r="AD3" s="4" t="s">
        <v>225</v>
      </c>
    </row>
    <row r="4" spans="1:30" x14ac:dyDescent="0.25">
      <c r="B4" s="4" t="s">
        <v>57</v>
      </c>
      <c r="C4">
        <v>3</v>
      </c>
      <c r="D4" s="4" t="s">
        <v>85</v>
      </c>
      <c r="E4" t="s">
        <v>95</v>
      </c>
      <c r="F4" s="4" t="s">
        <v>341</v>
      </c>
      <c r="G4" t="s">
        <v>106</v>
      </c>
      <c r="H4" s="4" t="s">
        <v>115</v>
      </c>
      <c r="I4" t="s">
        <v>387</v>
      </c>
      <c r="J4" s="4" t="s">
        <v>140</v>
      </c>
      <c r="K4" t="s">
        <v>147</v>
      </c>
      <c r="L4" s="18" t="s">
        <v>336</v>
      </c>
      <c r="M4" s="4" t="s">
        <v>162</v>
      </c>
      <c r="N4" s="3" t="s">
        <v>175</v>
      </c>
      <c r="O4" s="4" t="s">
        <v>181</v>
      </c>
      <c r="P4" t="s">
        <v>195</v>
      </c>
      <c r="Q4" s="4" t="s">
        <v>200</v>
      </c>
      <c r="R4" s="2">
        <v>2</v>
      </c>
      <c r="S4" s="4" t="s">
        <v>1532</v>
      </c>
      <c r="U4" s="4" t="s">
        <v>245</v>
      </c>
      <c r="W4" s="4" t="s">
        <v>264</v>
      </c>
      <c r="X4" t="s">
        <v>271</v>
      </c>
      <c r="Z4" t="s">
        <v>195</v>
      </c>
      <c r="AA4" s="2" t="s">
        <v>362</v>
      </c>
      <c r="AB4" s="4" t="s">
        <v>280</v>
      </c>
      <c r="AC4" s="2" t="s">
        <v>200</v>
      </c>
      <c r="AD4" s="4" t="s">
        <v>1333</v>
      </c>
    </row>
    <row r="5" spans="1:30" x14ac:dyDescent="0.25">
      <c r="B5" s="4" t="s">
        <v>58</v>
      </c>
      <c r="C5">
        <v>4</v>
      </c>
      <c r="D5" s="4" t="s">
        <v>86</v>
      </c>
      <c r="E5" t="s">
        <v>339</v>
      </c>
      <c r="G5" t="s">
        <v>107</v>
      </c>
      <c r="H5" s="4" t="s">
        <v>116</v>
      </c>
      <c r="I5" t="s">
        <v>121</v>
      </c>
      <c r="K5" t="s">
        <v>148</v>
      </c>
      <c r="L5" s="18" t="s">
        <v>337</v>
      </c>
      <c r="M5" s="4" t="s">
        <v>163</v>
      </c>
      <c r="O5" s="4" t="s">
        <v>182</v>
      </c>
      <c r="Q5" s="4" t="s">
        <v>902</v>
      </c>
      <c r="R5" s="2">
        <v>3</v>
      </c>
      <c r="S5" s="4" t="s">
        <v>1533</v>
      </c>
      <c r="U5" s="4" t="s">
        <v>182</v>
      </c>
      <c r="W5" s="4" t="s">
        <v>265</v>
      </c>
      <c r="X5" t="s">
        <v>272</v>
      </c>
      <c r="AA5" s="2" t="s">
        <v>363</v>
      </c>
      <c r="AB5" s="4" t="s">
        <v>1535</v>
      </c>
      <c r="AC5" s="2" t="s">
        <v>285</v>
      </c>
    </row>
    <row r="6" spans="1:30" x14ac:dyDescent="0.25">
      <c r="B6" s="4" t="s">
        <v>59</v>
      </c>
      <c r="C6">
        <v>5</v>
      </c>
      <c r="D6" s="4" t="s">
        <v>87</v>
      </c>
      <c r="E6" t="s">
        <v>96</v>
      </c>
      <c r="G6" t="s">
        <v>108</v>
      </c>
      <c r="H6" s="4" t="s">
        <v>117</v>
      </c>
      <c r="I6" t="s">
        <v>122</v>
      </c>
      <c r="K6" t="s">
        <v>149</v>
      </c>
      <c r="L6" s="18"/>
      <c r="M6" s="4" t="s">
        <v>164</v>
      </c>
      <c r="O6" s="4" t="s">
        <v>183</v>
      </c>
      <c r="Q6" s="4" t="s">
        <v>903</v>
      </c>
      <c r="R6" s="2">
        <v>4</v>
      </c>
      <c r="S6" s="4" t="s">
        <v>227</v>
      </c>
      <c r="U6" s="4" t="s">
        <v>246</v>
      </c>
      <c r="X6" t="s">
        <v>1321</v>
      </c>
      <c r="AB6" s="4" t="s">
        <v>1534</v>
      </c>
      <c r="AC6" t="s">
        <v>1322</v>
      </c>
    </row>
    <row r="7" spans="1:30" x14ac:dyDescent="0.25">
      <c r="B7" s="4" t="s">
        <v>60</v>
      </c>
      <c r="C7">
        <v>6</v>
      </c>
      <c r="D7" s="4" t="s">
        <v>88</v>
      </c>
      <c r="E7" t="s">
        <v>340</v>
      </c>
      <c r="G7" t="s">
        <v>109</v>
      </c>
      <c r="I7" t="s">
        <v>123</v>
      </c>
      <c r="K7" t="s">
        <v>901</v>
      </c>
      <c r="L7" s="18"/>
      <c r="O7" s="4" t="s">
        <v>184</v>
      </c>
      <c r="Q7" s="4" t="s">
        <v>202</v>
      </c>
      <c r="R7" s="2">
        <v>5</v>
      </c>
      <c r="U7" s="4" t="s">
        <v>247</v>
      </c>
      <c r="X7" t="s">
        <v>1331</v>
      </c>
      <c r="AB7" s="4" t="s">
        <v>227</v>
      </c>
      <c r="AC7" t="s">
        <v>1329</v>
      </c>
    </row>
    <row r="8" spans="1:30" x14ac:dyDescent="0.25">
      <c r="B8" s="4" t="s">
        <v>61</v>
      </c>
      <c r="C8">
        <v>7</v>
      </c>
      <c r="D8" s="4" t="s">
        <v>89</v>
      </c>
      <c r="E8" t="s">
        <v>97</v>
      </c>
      <c r="G8" t="s">
        <v>110</v>
      </c>
      <c r="I8" t="s">
        <v>388</v>
      </c>
      <c r="K8" t="s">
        <v>1904</v>
      </c>
      <c r="O8" s="4" t="s">
        <v>185</v>
      </c>
      <c r="Q8" s="4" t="s">
        <v>203</v>
      </c>
      <c r="R8" s="2">
        <v>6</v>
      </c>
      <c r="U8" s="4" t="s">
        <v>248</v>
      </c>
      <c r="X8" t="s">
        <v>2073</v>
      </c>
      <c r="AC8" t="s">
        <v>1330</v>
      </c>
    </row>
    <row r="9" spans="1:30" x14ac:dyDescent="0.25">
      <c r="B9" s="4" t="s">
        <v>62</v>
      </c>
      <c r="C9">
        <v>8</v>
      </c>
      <c r="D9" s="4" t="s">
        <v>90</v>
      </c>
      <c r="E9" t="s">
        <v>98</v>
      </c>
      <c r="G9" t="s">
        <v>111</v>
      </c>
      <c r="I9" t="s">
        <v>389</v>
      </c>
      <c r="O9" s="4" t="s">
        <v>186</v>
      </c>
      <c r="Q9" s="4" t="s">
        <v>1323</v>
      </c>
      <c r="R9" s="2">
        <v>7</v>
      </c>
      <c r="U9" s="4" t="s">
        <v>249</v>
      </c>
    </row>
    <row r="10" spans="1:30" x14ac:dyDescent="0.25">
      <c r="B10" s="4" t="s">
        <v>63</v>
      </c>
      <c r="C10">
        <v>9</v>
      </c>
      <c r="D10" s="4" t="s">
        <v>91</v>
      </c>
      <c r="G10" t="s">
        <v>1332</v>
      </c>
      <c r="I10" t="s">
        <v>390</v>
      </c>
      <c r="O10" s="4" t="s">
        <v>2057</v>
      </c>
      <c r="Q10" s="4" t="s">
        <v>1903</v>
      </c>
      <c r="R10" s="2">
        <v>8</v>
      </c>
      <c r="U10" s="4" t="s">
        <v>250</v>
      </c>
    </row>
    <row r="11" spans="1:30" x14ac:dyDescent="0.25">
      <c r="B11" s="4" t="s">
        <v>64</v>
      </c>
      <c r="C11">
        <v>10</v>
      </c>
      <c r="D11" s="4" t="s">
        <v>1</v>
      </c>
      <c r="G11" t="s">
        <v>1539</v>
      </c>
      <c r="I11" t="s">
        <v>391</v>
      </c>
      <c r="O11" s="4" t="s">
        <v>187</v>
      </c>
      <c r="R11" s="2">
        <v>9</v>
      </c>
      <c r="U11" s="4" t="s">
        <v>243</v>
      </c>
    </row>
    <row r="12" spans="1:30" x14ac:dyDescent="0.25">
      <c r="B12" s="4" t="s">
        <v>65</v>
      </c>
      <c r="C12">
        <v>11</v>
      </c>
      <c r="D12" s="4" t="s">
        <v>904</v>
      </c>
      <c r="G12" t="s">
        <v>1964</v>
      </c>
      <c r="I12" t="s">
        <v>900</v>
      </c>
      <c r="O12" s="4" t="s">
        <v>190</v>
      </c>
      <c r="R12" s="2">
        <v>10</v>
      </c>
      <c r="U12" s="4" t="s">
        <v>244</v>
      </c>
    </row>
    <row r="13" spans="1:30" x14ac:dyDescent="0.25">
      <c r="B13" s="4" t="s">
        <v>66</v>
      </c>
      <c r="C13">
        <v>12</v>
      </c>
      <c r="D13" s="4" t="s">
        <v>905</v>
      </c>
      <c r="I13" t="s">
        <v>175</v>
      </c>
      <c r="O13" s="4" t="s">
        <v>188</v>
      </c>
      <c r="R13" s="2">
        <v>11</v>
      </c>
      <c r="U13" s="4" t="s">
        <v>189</v>
      </c>
    </row>
    <row r="14" spans="1:30" x14ac:dyDescent="0.25">
      <c r="B14" s="4" t="s">
        <v>67</v>
      </c>
      <c r="C14">
        <v>13</v>
      </c>
      <c r="D14" s="4" t="s">
        <v>906</v>
      </c>
      <c r="O14" s="4" t="s">
        <v>189</v>
      </c>
      <c r="R14" s="2">
        <v>12</v>
      </c>
      <c r="U14" s="4" t="s">
        <v>190</v>
      </c>
    </row>
    <row r="15" spans="1:30" x14ac:dyDescent="0.25">
      <c r="B15" s="4" t="s">
        <v>68</v>
      </c>
      <c r="C15">
        <v>14</v>
      </c>
      <c r="D15" s="4" t="s">
        <v>1320</v>
      </c>
      <c r="O15" s="4" t="s">
        <v>405</v>
      </c>
      <c r="R15" s="2">
        <v>24</v>
      </c>
      <c r="U15" s="4" t="s">
        <v>406</v>
      </c>
    </row>
    <row r="16" spans="1:30" x14ac:dyDescent="0.25">
      <c r="B16" s="4" t="s">
        <v>69</v>
      </c>
      <c r="C16">
        <v>15</v>
      </c>
      <c r="O16" s="4" t="s">
        <v>896</v>
      </c>
      <c r="R16" s="2">
        <v>36</v>
      </c>
      <c r="U16" s="4" t="s">
        <v>896</v>
      </c>
    </row>
    <row r="17" spans="2:21" x14ac:dyDescent="0.25">
      <c r="B17" s="4" t="s">
        <v>70</v>
      </c>
      <c r="C17">
        <v>16</v>
      </c>
      <c r="O17" s="4" t="s">
        <v>897</v>
      </c>
      <c r="R17" s="2">
        <v>48</v>
      </c>
      <c r="U17" s="4" t="s">
        <v>899</v>
      </c>
    </row>
    <row r="18" spans="2:21" x14ac:dyDescent="0.25">
      <c r="B18" s="4" t="s">
        <v>71</v>
      </c>
      <c r="C18">
        <v>17</v>
      </c>
      <c r="O18" s="4" t="s">
        <v>898</v>
      </c>
      <c r="R18" s="2">
        <v>60</v>
      </c>
      <c r="U18" s="4" t="s">
        <v>1324</v>
      </c>
    </row>
    <row r="19" spans="2:21" x14ac:dyDescent="0.25">
      <c r="B19" s="4" t="s">
        <v>72</v>
      </c>
      <c r="C19">
        <v>18</v>
      </c>
      <c r="O19" s="4" t="s">
        <v>1324</v>
      </c>
      <c r="R19" s="2">
        <v>72</v>
      </c>
      <c r="U19" s="4" t="s">
        <v>2077</v>
      </c>
    </row>
    <row r="20" spans="2:21" x14ac:dyDescent="0.25">
      <c r="B20" s="4" t="s">
        <v>73</v>
      </c>
      <c r="C20">
        <v>19</v>
      </c>
      <c r="O20" s="4" t="s">
        <v>1325</v>
      </c>
      <c r="R20" s="32" t="s">
        <v>1328</v>
      </c>
      <c r="U20" s="4" t="s">
        <v>1536</v>
      </c>
    </row>
    <row r="21" spans="2:21" x14ac:dyDescent="0.25">
      <c r="B21" s="4" t="s">
        <v>74</v>
      </c>
      <c r="C21">
        <v>20</v>
      </c>
      <c r="O21" s="4" t="s">
        <v>1326</v>
      </c>
      <c r="R21" s="32"/>
      <c r="U21" s="4" t="s">
        <v>1902</v>
      </c>
    </row>
    <row r="22" spans="2:21" x14ac:dyDescent="0.25">
      <c r="B22" s="4" t="s">
        <v>75</v>
      </c>
      <c r="C22">
        <v>21</v>
      </c>
      <c r="O22" s="4" t="s">
        <v>1327</v>
      </c>
    </row>
    <row r="23" spans="2:21" x14ac:dyDescent="0.25">
      <c r="B23" s="4" t="s">
        <v>76</v>
      </c>
      <c r="C23">
        <v>22</v>
      </c>
      <c r="O23" s="4" t="s">
        <v>1537</v>
      </c>
    </row>
    <row r="24" spans="2:21" x14ac:dyDescent="0.25">
      <c r="B24" s="4" t="s">
        <v>77</v>
      </c>
      <c r="C24">
        <v>23</v>
      </c>
      <c r="O24" s="4" t="s">
        <v>1538</v>
      </c>
    </row>
    <row r="25" spans="2:21" x14ac:dyDescent="0.25">
      <c r="B25" s="4" t="s">
        <v>78</v>
      </c>
      <c r="C25">
        <v>24</v>
      </c>
      <c r="O25" s="4" t="s">
        <v>1901</v>
      </c>
    </row>
    <row r="26" spans="2:21" x14ac:dyDescent="0.25">
      <c r="B26" s="4" t="s">
        <v>79</v>
      </c>
      <c r="C26">
        <v>25</v>
      </c>
      <c r="O26" s="4" t="s">
        <v>1902</v>
      </c>
    </row>
    <row r="27" spans="2:21" x14ac:dyDescent="0.25">
      <c r="B27" s="4" t="s">
        <v>80</v>
      </c>
      <c r="C27">
        <v>26</v>
      </c>
      <c r="O27" s="4" t="s">
        <v>1963</v>
      </c>
    </row>
    <row r="28" spans="2:21" x14ac:dyDescent="0.25">
      <c r="B28" s="4" t="s">
        <v>81</v>
      </c>
      <c r="C28">
        <v>27</v>
      </c>
      <c r="O28" s="4" t="s">
        <v>191</v>
      </c>
    </row>
    <row r="29" spans="2:21" x14ac:dyDescent="0.25">
      <c r="B29" s="4" t="s">
        <v>82</v>
      </c>
      <c r="C29">
        <v>28</v>
      </c>
    </row>
  </sheetData>
  <sheetProtection password="EEC9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J581"/>
  <sheetViews>
    <sheetView workbookViewId="0">
      <selection activeCell="F14" sqref="F14"/>
    </sheetView>
  </sheetViews>
  <sheetFormatPr defaultRowHeight="15" x14ac:dyDescent="0.25"/>
  <cols>
    <col min="1" max="5" width="8.85546875" style="2"/>
    <col min="6" max="6" width="9.5703125" bestFit="1" customWidth="1"/>
    <col min="11" max="11" width="14.42578125" bestFit="1" customWidth="1"/>
  </cols>
  <sheetData>
    <row r="1" spans="1:10" x14ac:dyDescent="0.25">
      <c r="A1" s="2" t="s">
        <v>2</v>
      </c>
      <c r="B1" s="2" t="s">
        <v>4</v>
      </c>
      <c r="C1" s="2" t="s">
        <v>6</v>
      </c>
      <c r="D1" s="2" t="s">
        <v>204</v>
      </c>
      <c r="E1" s="2" t="s">
        <v>205</v>
      </c>
      <c r="F1" s="2" t="s">
        <v>12</v>
      </c>
      <c r="G1" s="2" t="s">
        <v>15</v>
      </c>
      <c r="H1" s="2" t="s">
        <v>17</v>
      </c>
      <c r="I1" s="2" t="s">
        <v>19</v>
      </c>
      <c r="J1" s="2" t="s">
        <v>21</v>
      </c>
    </row>
    <row r="2" spans="1:10" x14ac:dyDescent="0.25">
      <c r="A2" s="2" t="str">
        <f>'Base de Dados'!D2</f>
        <v>PSDB</v>
      </c>
      <c r="B2" s="2">
        <f>'Base de Dados'!J2</f>
        <v>0</v>
      </c>
      <c r="C2" s="2">
        <f>'Base de Dados'!P2</f>
        <v>0</v>
      </c>
      <c r="D2" s="2">
        <f>'Base de Dados'!V2</f>
        <v>0</v>
      </c>
      <c r="E2" s="2">
        <f>'Base de Dados'!AB2</f>
        <v>0</v>
      </c>
      <c r="F2" t="str">
        <f>'Base de Dados'!AI2</f>
        <v>Marcus Alexandre Médici Aguiar Viana da Silva</v>
      </c>
      <c r="G2" t="str">
        <f>'Base de Dados'!AO2</f>
        <v>Gicélia Viana Da Silva Médici Aguiar</v>
      </c>
      <c r="H2" t="str">
        <f>'Base de Dados'!AU2</f>
        <v>Município de Rio Branco</v>
      </c>
      <c r="I2" t="str">
        <f>'Base de Dados'!BA2</f>
        <v>Maria Nazareth Mello de Araujo Lambert</v>
      </c>
      <c r="J2">
        <f>'Base de Dados'!BG2</f>
        <v>0</v>
      </c>
    </row>
    <row r="3" spans="1:10" x14ac:dyDescent="0.25">
      <c r="A3" s="2" t="str">
        <f>'Base de Dados'!D3</f>
        <v>Ministério Público Eleitoral</v>
      </c>
      <c r="B3" s="2">
        <f>'Base de Dados'!J3</f>
        <v>0</v>
      </c>
      <c r="C3" s="2">
        <f>'Base de Dados'!P3</f>
        <v>0</v>
      </c>
      <c r="D3" s="2">
        <f>'Base de Dados'!V3</f>
        <v>0</v>
      </c>
      <c r="E3" s="2">
        <f>'Base de Dados'!AB3</f>
        <v>0</v>
      </c>
      <c r="F3" s="2" t="str">
        <f>'Base de Dados'!AI3</f>
        <v>Andréia de Oliveira</v>
      </c>
      <c r="G3" s="2">
        <f>'Base de Dados'!AO3</f>
        <v>0</v>
      </c>
      <c r="H3" s="2">
        <f>'Base de Dados'!AU3</f>
        <v>0</v>
      </c>
      <c r="I3" s="2">
        <f>'Base de Dados'!BA3</f>
        <v>0</v>
      </c>
      <c r="J3" s="2">
        <f>'Base de Dados'!BG3</f>
        <v>0</v>
      </c>
    </row>
    <row r="4" spans="1:10" x14ac:dyDescent="0.25">
      <c r="A4" s="2" t="str">
        <f>'Base de Dados'!D4</f>
        <v>PP</v>
      </c>
      <c r="B4" s="2" t="str">
        <f>'Base de Dados'!J4</f>
        <v>Benedito de Lira</v>
      </c>
      <c r="C4" s="2">
        <f>'Base de Dados'!P4</f>
        <v>0</v>
      </c>
      <c r="D4" s="2">
        <f>'Base de Dados'!V4</f>
        <v>0</v>
      </c>
      <c r="E4" s="2">
        <f>'Base de Dados'!AB4</f>
        <v>0</v>
      </c>
      <c r="F4" s="2" t="str">
        <f>'Base de Dados'!AI4</f>
        <v>José Renan Vasconcelos Calheiros Filho</v>
      </c>
      <c r="G4" s="2">
        <f>'Base de Dados'!AO4</f>
        <v>0</v>
      </c>
      <c r="H4" s="2">
        <f>'Base de Dados'!AU4</f>
        <v>0</v>
      </c>
      <c r="I4" s="2">
        <f>'Base de Dados'!BA4</f>
        <v>0</v>
      </c>
      <c r="J4" s="2">
        <f>'Base de Dados'!BG4</f>
        <v>0</v>
      </c>
    </row>
    <row r="5" spans="1:10" x14ac:dyDescent="0.25">
      <c r="A5" s="2" t="e">
        <f>'Base de Dados'!#REF!</f>
        <v>#REF!</v>
      </c>
      <c r="B5" s="2" t="e">
        <f>'Base de Dados'!#REF!</f>
        <v>#REF!</v>
      </c>
      <c r="C5" s="2" t="e">
        <f>'Base de Dados'!#REF!</f>
        <v>#REF!</v>
      </c>
      <c r="D5" s="2" t="e">
        <f>'Base de Dados'!#REF!</f>
        <v>#REF!</v>
      </c>
      <c r="E5" s="2" t="e">
        <f>'Base de Dados'!#REF!</f>
        <v>#REF!</v>
      </c>
      <c r="F5" s="2" t="e">
        <f>'Base de Dados'!#REF!</f>
        <v>#REF!</v>
      </c>
      <c r="G5" s="2" t="e">
        <f>'Base de Dados'!#REF!</f>
        <v>#REF!</v>
      </c>
      <c r="H5" s="2" t="e">
        <f>'Base de Dados'!#REF!</f>
        <v>#REF!</v>
      </c>
      <c r="I5" s="2" t="e">
        <f>'Base de Dados'!#REF!</f>
        <v>#REF!</v>
      </c>
      <c r="J5" s="2" t="e">
        <f>'Base de Dados'!#REF!</f>
        <v>#REF!</v>
      </c>
    </row>
    <row r="6" spans="1:10" x14ac:dyDescent="0.25">
      <c r="A6" s="2" t="str">
        <f>'Base de Dados'!D5</f>
        <v>02.03.01</v>
      </c>
      <c r="B6" s="2">
        <f>'Base de Dados'!J5</f>
        <v>0</v>
      </c>
      <c r="C6" s="2">
        <f>'Base de Dados'!P5</f>
        <v>0</v>
      </c>
      <c r="D6" s="2">
        <f>'Base de Dados'!V5</f>
        <v>0</v>
      </c>
      <c r="E6" s="2">
        <f>'Base de Dados'!AB5</f>
        <v>0</v>
      </c>
      <c r="F6" s="2" t="str">
        <f>'Base de Dados'!AI5</f>
        <v>José Melo de Oliveira</v>
      </c>
      <c r="G6" s="2">
        <f>'Base de Dados'!AO5</f>
        <v>0</v>
      </c>
      <c r="H6" s="2">
        <f>'Base de Dados'!AU5</f>
        <v>0</v>
      </c>
      <c r="I6" s="2">
        <f>'Base de Dados'!BA5</f>
        <v>0</v>
      </c>
      <c r="J6" s="2">
        <f>'Base de Dados'!BG5</f>
        <v>0</v>
      </c>
    </row>
    <row r="7" spans="1:10" x14ac:dyDescent="0.25">
      <c r="A7" s="2" t="str">
        <f>'Base de Dados'!D6</f>
        <v>Carlos Eduardo de Souza Braga</v>
      </c>
      <c r="B7" s="2">
        <f>'Base de Dados'!J6</f>
        <v>0</v>
      </c>
      <c r="C7" s="2">
        <f>'Base de Dados'!P6</f>
        <v>0</v>
      </c>
      <c r="D7" s="2">
        <f>'Base de Dados'!V6</f>
        <v>0</v>
      </c>
      <c r="E7" s="2">
        <f>'Base de Dados'!AB6</f>
        <v>0</v>
      </c>
      <c r="F7" s="2" t="str">
        <f>'Base de Dados'!AI6</f>
        <v>Sebastião Lucivaldo de Moraes Carril</v>
      </c>
      <c r="G7" s="2" t="str">
        <f>'Base de Dados'!AO6</f>
        <v>Carril e Souza LTDA.</v>
      </c>
      <c r="H7" s="2">
        <f>'Base de Dados'!AU6</f>
        <v>0</v>
      </c>
      <c r="I7" s="2">
        <f>'Base de Dados'!BA6</f>
        <v>0</v>
      </c>
      <c r="J7" s="2">
        <f>'Base de Dados'!BG6</f>
        <v>0</v>
      </c>
    </row>
    <row r="8" spans="1:10" x14ac:dyDescent="0.25">
      <c r="A8" s="2" t="str">
        <f>'Base de Dados'!D7</f>
        <v>Rebecca Martins Garcia</v>
      </c>
      <c r="B8" s="2">
        <f>'Base de Dados'!J7</f>
        <v>0</v>
      </c>
      <c r="C8" s="2">
        <f>'Base de Dados'!P7</f>
        <v>0</v>
      </c>
      <c r="D8" s="2">
        <f>'Base de Dados'!V7</f>
        <v>0</v>
      </c>
      <c r="E8" s="2">
        <f>'Base de Dados'!AB7</f>
        <v>0</v>
      </c>
      <c r="F8" s="2" t="str">
        <f>'Base de Dados'!AI7</f>
        <v>Sebastião Lucivaldo de Moraes Carril</v>
      </c>
      <c r="G8" s="2" t="str">
        <f>'Base de Dados'!AO7</f>
        <v>Carril e Souza LTDA.</v>
      </c>
      <c r="H8" s="2">
        <f>'Base de Dados'!AU7</f>
        <v>0</v>
      </c>
      <c r="I8" s="2">
        <f>'Base de Dados'!BA7</f>
        <v>0</v>
      </c>
      <c r="J8" s="2">
        <f>'Base de Dados'!BG7</f>
        <v>0</v>
      </c>
    </row>
    <row r="9" spans="1:10" x14ac:dyDescent="0.25">
      <c r="A9" s="2" t="str">
        <f>'Base de Dados'!D8</f>
        <v>José Melo de Oliveira</v>
      </c>
      <c r="B9" s="2" t="str">
        <f>'Base de Dados'!J8</f>
        <v>José Henrique Oliveira</v>
      </c>
      <c r="C9" s="2">
        <f>'Base de Dados'!P8</f>
        <v>0</v>
      </c>
      <c r="D9" s="2">
        <f>'Base de Dados'!V8</f>
        <v>0</v>
      </c>
      <c r="E9" s="2">
        <f>'Base de Dados'!AB8</f>
        <v>0</v>
      </c>
      <c r="F9" s="2" t="str">
        <f>'Base de Dados'!AI8</f>
        <v>Durango Martins Duarte</v>
      </c>
      <c r="G9" s="2" t="str">
        <f>'Base de Dados'!AO8</f>
        <v>DDC Comunicações LTDA.</v>
      </c>
      <c r="H9" s="2">
        <f>'Base de Dados'!AU8</f>
        <v>0</v>
      </c>
      <c r="I9" s="2">
        <f>'Base de Dados'!BA8</f>
        <v>0</v>
      </c>
      <c r="J9" s="2">
        <f>'Base de Dados'!BG8</f>
        <v>0</v>
      </c>
    </row>
    <row r="10" spans="1:10" x14ac:dyDescent="0.25">
      <c r="A10" s="2" t="str">
        <f>'Base de Dados'!D9</f>
        <v>José Melo de Oliveira</v>
      </c>
      <c r="B10" s="2" t="str">
        <f>'Base de Dados'!J9</f>
        <v>José Henrique Oliveira</v>
      </c>
      <c r="C10" s="2">
        <f>'Base de Dados'!P9</f>
        <v>0</v>
      </c>
      <c r="D10" s="2">
        <f>'Base de Dados'!V9</f>
        <v>0</v>
      </c>
      <c r="E10" s="2">
        <f>'Base de Dados'!AB9</f>
        <v>0</v>
      </c>
      <c r="F10" s="2" t="str">
        <f>'Base de Dados'!AI9</f>
        <v>Durango Martins Duarte</v>
      </c>
      <c r="G10" s="2" t="str">
        <f>'Base de Dados'!AO9</f>
        <v>DDC Comunicações LTDA.</v>
      </c>
      <c r="H10" s="2">
        <f>'Base de Dados'!AU9</f>
        <v>0</v>
      </c>
      <c r="I10" s="2">
        <f>'Base de Dados'!BA9</f>
        <v>0</v>
      </c>
      <c r="J10" s="2">
        <f>'Base de Dados'!BG9</f>
        <v>0</v>
      </c>
    </row>
    <row r="11" spans="1:10" x14ac:dyDescent="0.25">
      <c r="A11" s="2" t="str">
        <f>'Base de Dados'!D10</f>
        <v>Ministério Público Eleitoral</v>
      </c>
      <c r="B11" s="2">
        <f>'Base de Dados'!J10</f>
        <v>0</v>
      </c>
      <c r="C11" s="2">
        <f>'Base de Dados'!P10</f>
        <v>0</v>
      </c>
      <c r="D11" s="2">
        <f>'Base de Dados'!V10</f>
        <v>0</v>
      </c>
      <c r="E11" s="2">
        <f>'Base de Dados'!AB10</f>
        <v>0</v>
      </c>
      <c r="F11" s="2" t="str">
        <f>'Base de Dados'!AI10</f>
        <v>Elias Emanuel Rebouças de Lima</v>
      </c>
      <c r="G11" s="2">
        <f>'Base de Dados'!AO10</f>
        <v>0</v>
      </c>
      <c r="H11" s="2">
        <f>'Base de Dados'!AU10</f>
        <v>0</v>
      </c>
      <c r="I11" s="2">
        <f>'Base de Dados'!BA10</f>
        <v>0</v>
      </c>
      <c r="J11" s="2">
        <f>'Base de Dados'!BG10</f>
        <v>0</v>
      </c>
    </row>
    <row r="12" spans="1:10" x14ac:dyDescent="0.25">
      <c r="A12" s="2" t="str">
        <f>'Base de Dados'!D11</f>
        <v>02.03.01</v>
      </c>
      <c r="B12" s="2">
        <f>'Base de Dados'!J11</f>
        <v>0</v>
      </c>
      <c r="C12" s="2">
        <f>'Base de Dados'!P11</f>
        <v>0</v>
      </c>
      <c r="D12" s="2">
        <f>'Base de Dados'!V11</f>
        <v>0</v>
      </c>
      <c r="E12" s="2">
        <f>'Base de Dados'!AB11</f>
        <v>0</v>
      </c>
      <c r="F12" s="2" t="str">
        <f>'Base de Dados'!AI11</f>
        <v>José Melo de Oliveira</v>
      </c>
      <c r="G12" s="2" t="str">
        <f>'Base de Dados'!AO11</f>
        <v>Rossieli Soares da Silva</v>
      </c>
      <c r="H12" s="2">
        <f>'Base de Dados'!AU11</f>
        <v>0</v>
      </c>
      <c r="I12" s="2">
        <f>'Base de Dados'!BA11</f>
        <v>0</v>
      </c>
      <c r="J12" s="2">
        <f>'Base de Dados'!BG11</f>
        <v>0</v>
      </c>
    </row>
    <row r="13" spans="1:10" x14ac:dyDescent="0.25">
      <c r="A13" s="2" t="str">
        <f>'Base de Dados'!D12</f>
        <v>02.03.01</v>
      </c>
      <c r="B13" s="2">
        <f>'Base de Dados'!J12</f>
        <v>0</v>
      </c>
      <c r="C13" s="2">
        <f>'Base de Dados'!P12</f>
        <v>0</v>
      </c>
      <c r="D13" s="2">
        <f>'Base de Dados'!V12</f>
        <v>0</v>
      </c>
      <c r="E13" s="2">
        <f>'Base de Dados'!AB12</f>
        <v>0</v>
      </c>
      <c r="F13" s="2" t="str">
        <f>'Base de Dados'!AI12</f>
        <v>José Melo de Oliveira</v>
      </c>
      <c r="G13" s="2" t="str">
        <f>'Base de Dados'!AO12</f>
        <v>José Henrique Oliveira</v>
      </c>
      <c r="H13" s="2" t="str">
        <f>'Base de Dados'!AU12</f>
        <v>Lucia Carla Da Gama Rodrigues</v>
      </c>
      <c r="I13" s="2" t="str">
        <f>'Base de Dados'!BA12</f>
        <v>Miberval Ferreira Jucá</v>
      </c>
      <c r="J13" s="2">
        <f>'Base de Dados'!BG12</f>
        <v>0</v>
      </c>
    </row>
    <row r="14" spans="1:10" x14ac:dyDescent="0.25">
      <c r="A14" s="2" t="str">
        <f>'Base de Dados'!D13</f>
        <v>José Melo de Oliveira</v>
      </c>
      <c r="B14" s="2">
        <f>'Base de Dados'!J13</f>
        <v>0</v>
      </c>
      <c r="C14" s="2">
        <f>'Base de Dados'!P13</f>
        <v>0</v>
      </c>
      <c r="D14" s="2">
        <f>'Base de Dados'!V13</f>
        <v>0</v>
      </c>
      <c r="E14" s="2">
        <f>'Base de Dados'!AB13</f>
        <v>0</v>
      </c>
      <c r="F14" s="2" t="str">
        <f>'Base de Dados'!AI13</f>
        <v>Durango Martins Duarte</v>
      </c>
      <c r="G14" s="2">
        <f>'Base de Dados'!AO13</f>
        <v>0</v>
      </c>
      <c r="H14" s="2">
        <f>'Base de Dados'!AU13</f>
        <v>0</v>
      </c>
      <c r="I14" s="2">
        <f>'Base de Dados'!BA13</f>
        <v>0</v>
      </c>
      <c r="J14" s="2">
        <f>'Base de Dados'!BG13</f>
        <v>0</v>
      </c>
    </row>
    <row r="15" spans="1:10" x14ac:dyDescent="0.25">
      <c r="A15" s="2" t="str">
        <f>'Base de Dados'!D14</f>
        <v>02.03.01</v>
      </c>
      <c r="B15" s="2">
        <f>'Base de Dados'!J14</f>
        <v>0</v>
      </c>
      <c r="C15" s="2">
        <f>'Base de Dados'!P14</f>
        <v>0</v>
      </c>
      <c r="D15" s="2">
        <f>'Base de Dados'!V14</f>
        <v>0</v>
      </c>
      <c r="E15" s="2">
        <f>'Base de Dados'!AB14</f>
        <v>0</v>
      </c>
      <c r="F15" s="2" t="str">
        <f>'Base de Dados'!AI14</f>
        <v>José Melo de Oliveira</v>
      </c>
      <c r="G15" s="2" t="str">
        <f>'Base de Dados'!AO14</f>
        <v>José Henrique Oliveira</v>
      </c>
      <c r="H15" s="2" t="str">
        <f>'Base de Dados'!AU14</f>
        <v>Lucia Carla Da Gama Rodrigues</v>
      </c>
      <c r="I15" s="2" t="str">
        <f>'Base de Dados'!BA14</f>
        <v>Regina Fernandes do Nascimento</v>
      </c>
      <c r="J15" s="2">
        <f>'Base de Dados'!BG14</f>
        <v>0</v>
      </c>
    </row>
    <row r="16" spans="1:10" x14ac:dyDescent="0.25">
      <c r="A16" s="2" t="str">
        <f>'Base de Dados'!D15</f>
        <v>José Melo de Oliveira</v>
      </c>
      <c r="B16" s="2">
        <f>'Base de Dados'!J15</f>
        <v>0</v>
      </c>
      <c r="C16" s="2">
        <f>'Base de Dados'!P15</f>
        <v>0</v>
      </c>
      <c r="D16" s="2">
        <f>'Base de Dados'!V15</f>
        <v>0</v>
      </c>
      <c r="E16" s="2">
        <f>'Base de Dados'!AB15</f>
        <v>0</v>
      </c>
      <c r="F16" s="2" t="str">
        <f>'Base de Dados'!AI15</f>
        <v>Google</v>
      </c>
      <c r="G16" s="2">
        <f>'Base de Dados'!AO15</f>
        <v>0</v>
      </c>
      <c r="H16" s="2">
        <f>'Base de Dados'!AU15</f>
        <v>0</v>
      </c>
      <c r="I16" s="2">
        <f>'Base de Dados'!BA15</f>
        <v>0</v>
      </c>
      <c r="J16" s="2">
        <f>'Base de Dados'!BG15</f>
        <v>0</v>
      </c>
    </row>
    <row r="17" spans="1:10" x14ac:dyDescent="0.25">
      <c r="A17" s="2" t="str">
        <f>'Base de Dados'!D16</f>
        <v>02.04.01</v>
      </c>
      <c r="B17" s="2" t="str">
        <f>'Base de Dados'!J16</f>
        <v>Carlos Camilo Góes Capiberibe</v>
      </c>
      <c r="C17" s="2">
        <f>'Base de Dados'!P16</f>
        <v>0</v>
      </c>
      <c r="D17" s="2">
        <f>'Base de Dados'!V16</f>
        <v>0</v>
      </c>
      <c r="E17" s="2">
        <f>'Base de Dados'!AB16</f>
        <v>0</v>
      </c>
      <c r="F17" s="2" t="str">
        <f>'Base de Dados'!AI16</f>
        <v>Facebook</v>
      </c>
      <c r="G17" s="2" t="str">
        <f>'Base de Dados'!AO16</f>
        <v>Twitter</v>
      </c>
      <c r="H17" s="2" t="str">
        <f>'Base de Dados'!AU16</f>
        <v>Carlos Lobato</v>
      </c>
      <c r="I17" s="2">
        <f>'Base de Dados'!BA16</f>
        <v>0</v>
      </c>
      <c r="J17" s="2">
        <f>'Base de Dados'!BG16</f>
        <v>0</v>
      </c>
    </row>
    <row r="18" spans="1:10" x14ac:dyDescent="0.25">
      <c r="A18" s="2" t="str">
        <f>'Base de Dados'!D17</f>
        <v>Ministério Público Eleitoral</v>
      </c>
      <c r="B18" s="2">
        <f>'Base de Dados'!J17</f>
        <v>0</v>
      </c>
      <c r="C18" s="2">
        <f>'Base de Dados'!P17</f>
        <v>0</v>
      </c>
      <c r="D18" s="2">
        <f>'Base de Dados'!V17</f>
        <v>0</v>
      </c>
      <c r="E18" s="2">
        <f>'Base de Dados'!AB17</f>
        <v>0</v>
      </c>
      <c r="F18" s="2" t="str">
        <f>'Base de Dados'!AI17</f>
        <v>Gilvam Pinheiro Borges</v>
      </c>
      <c r="G18" s="2">
        <f>'Base de Dados'!AO17</f>
        <v>0</v>
      </c>
      <c r="H18" s="2">
        <f>'Base de Dados'!AU17</f>
        <v>0</v>
      </c>
      <c r="I18" s="2">
        <f>'Base de Dados'!BA17</f>
        <v>0</v>
      </c>
      <c r="J18" s="2">
        <f>'Base de Dados'!BG17</f>
        <v>0</v>
      </c>
    </row>
    <row r="19" spans="1:10" x14ac:dyDescent="0.25">
      <c r="A19" s="2" t="str">
        <f>'Base de Dados'!D18</f>
        <v>03.04.01</v>
      </c>
      <c r="B19" s="2" t="str">
        <f>'Base de Dados'!J18</f>
        <v>Marcos Jose Reategui Souza</v>
      </c>
      <c r="C19" s="2">
        <f>'Base de Dados'!P18</f>
        <v>0</v>
      </c>
      <c r="D19" s="2">
        <f>'Base de Dados'!V18</f>
        <v>0</v>
      </c>
      <c r="E19" s="2">
        <f>'Base de Dados'!AB18</f>
        <v>0</v>
      </c>
      <c r="F19" s="2" t="str">
        <f>'Base de Dados'!AI18</f>
        <v>Carlos Camilo Góes Capiberibe</v>
      </c>
      <c r="G19" s="2" t="str">
        <f>'Base de Dados'!AO18</f>
        <v>Carlos Rinaldo Nogueira Martins</v>
      </c>
      <c r="H19" s="2" t="str">
        <f>'Base de Dados'!AU18</f>
        <v>02.04.01</v>
      </c>
      <c r="I19" s="2">
        <f>'Base de Dados'!BA18</f>
        <v>0</v>
      </c>
      <c r="J19" s="2">
        <f>'Base de Dados'!BG18</f>
        <v>0</v>
      </c>
    </row>
    <row r="20" spans="1:10" x14ac:dyDescent="0.25">
      <c r="A20" s="2" t="str">
        <f>'Base de Dados'!D19</f>
        <v>02.04.02</v>
      </c>
      <c r="B20" s="2">
        <f>'Base de Dados'!J19</f>
        <v>0</v>
      </c>
      <c r="C20" s="2">
        <f>'Base de Dados'!P19</f>
        <v>0</v>
      </c>
      <c r="D20" s="2">
        <f>'Base de Dados'!V19</f>
        <v>0</v>
      </c>
      <c r="E20" s="2">
        <f>'Base de Dados'!AB19</f>
        <v>0</v>
      </c>
      <c r="F20" s="2" t="str">
        <f>'Base de Dados'!AI19</f>
        <v>David Samuel Alcolumbre Tobelem</v>
      </c>
      <c r="G20" s="2" t="str">
        <f>'Base de Dados'!AO19</f>
        <v>Doralice Nascimento de Souza</v>
      </c>
      <c r="H20" s="2" t="str">
        <f>'Base de Dados'!AU19</f>
        <v>Globo</v>
      </c>
      <c r="I20" s="2">
        <f>'Base de Dados'!BA19</f>
        <v>0</v>
      </c>
      <c r="J20" s="2">
        <f>'Base de Dados'!BG19</f>
        <v>0</v>
      </c>
    </row>
    <row r="21" spans="1:10" x14ac:dyDescent="0.25">
      <c r="A21" s="2" t="str">
        <f>'Base de Dados'!D20</f>
        <v>Ministério Público Eleitoral</v>
      </c>
      <c r="B21" s="2">
        <f>'Base de Dados'!J20</f>
        <v>0</v>
      </c>
      <c r="C21" s="2">
        <f>'Base de Dados'!P20</f>
        <v>0</v>
      </c>
      <c r="D21" s="2">
        <f>'Base de Dados'!V20</f>
        <v>0</v>
      </c>
      <c r="E21" s="2">
        <f>'Base de Dados'!AB20</f>
        <v>0</v>
      </c>
      <c r="F21" s="2" t="str">
        <f>'Base de Dados'!AI20</f>
        <v>Marcos Roberto Marques da Silva</v>
      </c>
      <c r="G21" s="2">
        <f>'Base de Dados'!AO20</f>
        <v>0</v>
      </c>
      <c r="H21" s="2">
        <f>'Base de Dados'!AU20</f>
        <v>0</v>
      </c>
      <c r="I21" s="2">
        <f>'Base de Dados'!BA20</f>
        <v>0</v>
      </c>
      <c r="J21" s="2">
        <f>'Base de Dados'!BG20</f>
        <v>0</v>
      </c>
    </row>
    <row r="22" spans="1:10" x14ac:dyDescent="0.25">
      <c r="A22" s="2" t="str">
        <f>'Base de Dados'!D21</f>
        <v>Ministério Público Eleitoral</v>
      </c>
      <c r="B22" s="2">
        <f>'Base de Dados'!J21</f>
        <v>0</v>
      </c>
      <c r="C22" s="2">
        <f>'Base de Dados'!P21</f>
        <v>0</v>
      </c>
      <c r="D22" s="2">
        <f>'Base de Dados'!V21</f>
        <v>0</v>
      </c>
      <c r="E22" s="2">
        <f>'Base de Dados'!AB21</f>
        <v>0</v>
      </c>
      <c r="F22" s="2" t="str">
        <f>'Base de Dados'!AI21</f>
        <v>Washington Luiz Magalhaes Picanço da Silva</v>
      </c>
      <c r="G22" s="2">
        <f>'Base de Dados'!AO21</f>
        <v>0</v>
      </c>
      <c r="H22" s="2">
        <f>'Base de Dados'!AU21</f>
        <v>0</v>
      </c>
      <c r="I22" s="2">
        <f>'Base de Dados'!BA21</f>
        <v>0</v>
      </c>
      <c r="J22" s="2">
        <f>'Base de Dados'!BG21</f>
        <v>0</v>
      </c>
    </row>
    <row r="23" spans="1:10" x14ac:dyDescent="0.25">
      <c r="A23" s="2" t="str">
        <f>'Base de Dados'!D22</f>
        <v>DEM</v>
      </c>
      <c r="B23" s="2">
        <f>'Base de Dados'!J22</f>
        <v>0</v>
      </c>
      <c r="C23" s="2">
        <f>'Base de Dados'!P22</f>
        <v>0</v>
      </c>
      <c r="D23" s="2">
        <f>'Base de Dados'!V22</f>
        <v>0</v>
      </c>
      <c r="E23" s="2">
        <f>'Base de Dados'!AB22</f>
        <v>0</v>
      </c>
      <c r="F23" s="2" t="str">
        <f>'Base de Dados'!AI22</f>
        <v>Rui Costa dos Santos</v>
      </c>
      <c r="G23" s="2">
        <f>'Base de Dados'!AO22</f>
        <v>0</v>
      </c>
      <c r="H23" s="2">
        <f>'Base de Dados'!AU22</f>
        <v>0</v>
      </c>
      <c r="I23" s="2">
        <f>'Base de Dados'!BA22</f>
        <v>0</v>
      </c>
      <c r="J23" s="2">
        <f>'Base de Dados'!BG22</f>
        <v>0</v>
      </c>
    </row>
    <row r="24" spans="1:10" x14ac:dyDescent="0.25">
      <c r="A24" s="2" t="str">
        <f>'Base de Dados'!D23</f>
        <v>Ministério Público Eleitoral</v>
      </c>
      <c r="B24" s="2">
        <f>'Base de Dados'!J23</f>
        <v>0</v>
      </c>
      <c r="C24" s="2">
        <f>'Base de Dados'!P23</f>
        <v>0</v>
      </c>
      <c r="D24" s="2">
        <f>'Base de Dados'!V23</f>
        <v>0</v>
      </c>
      <c r="E24" s="2">
        <f>'Base de Dados'!AB23</f>
        <v>0</v>
      </c>
      <c r="F24" s="2" t="str">
        <f>'Base de Dados'!AI23</f>
        <v>Marcell Carvalho de Moraes</v>
      </c>
      <c r="G24" s="2">
        <f>'Base de Dados'!AO23</f>
        <v>0</v>
      </c>
      <c r="H24" s="2">
        <f>'Base de Dados'!AU23</f>
        <v>0</v>
      </c>
      <c r="I24" s="2">
        <f>'Base de Dados'!BA23</f>
        <v>0</v>
      </c>
      <c r="J24" s="2">
        <f>'Base de Dados'!BG23</f>
        <v>0</v>
      </c>
    </row>
    <row r="25" spans="1:10" x14ac:dyDescent="0.25">
      <c r="A25" s="2" t="e">
        <f>'Base de Dados'!#REF!</f>
        <v>#REF!</v>
      </c>
      <c r="B25" s="2" t="e">
        <f>'Base de Dados'!#REF!</f>
        <v>#REF!</v>
      </c>
      <c r="C25" s="2" t="e">
        <f>'Base de Dados'!#REF!</f>
        <v>#REF!</v>
      </c>
      <c r="D25" s="2" t="e">
        <f>'Base de Dados'!#REF!</f>
        <v>#REF!</v>
      </c>
      <c r="E25" s="2" t="e">
        <f>'Base de Dados'!#REF!</f>
        <v>#REF!</v>
      </c>
      <c r="F25" s="2" t="e">
        <f>'Base de Dados'!#REF!</f>
        <v>#REF!</v>
      </c>
      <c r="G25" s="2" t="e">
        <f>'Base de Dados'!#REF!</f>
        <v>#REF!</v>
      </c>
      <c r="H25" s="2" t="e">
        <f>'Base de Dados'!#REF!</f>
        <v>#REF!</v>
      </c>
      <c r="I25" s="2" t="e">
        <f>'Base de Dados'!#REF!</f>
        <v>#REF!</v>
      </c>
      <c r="J25" s="2" t="e">
        <f>'Base de Dados'!#REF!</f>
        <v>#REF!</v>
      </c>
    </row>
    <row r="26" spans="1:10" x14ac:dyDescent="0.25">
      <c r="A26" s="2" t="str">
        <f>'Base de Dados'!D24</f>
        <v>Rui Costa dos Santos</v>
      </c>
      <c r="B26" s="2" t="str">
        <f>'Base de Dados'!J24</f>
        <v>02.05.01</v>
      </c>
      <c r="C26" s="2">
        <f>'Base de Dados'!P24</f>
        <v>0</v>
      </c>
      <c r="D26" s="2">
        <f>'Base de Dados'!V24</f>
        <v>0</v>
      </c>
      <c r="E26" s="2">
        <f>'Base de Dados'!AB24</f>
        <v>0</v>
      </c>
      <c r="F26" s="2" t="str">
        <f>'Base de Dados'!AI24</f>
        <v>Bahia40Graus</v>
      </c>
      <c r="G26" s="2">
        <f>'Base de Dados'!AO24</f>
        <v>0</v>
      </c>
      <c r="H26" s="2">
        <f>'Base de Dados'!AU24</f>
        <v>0</v>
      </c>
      <c r="I26" s="2">
        <f>'Base de Dados'!BA24</f>
        <v>0</v>
      </c>
      <c r="J26" s="2">
        <f>'Base de Dados'!BG24</f>
        <v>0</v>
      </c>
    </row>
    <row r="27" spans="1:10" x14ac:dyDescent="0.25">
      <c r="A27" s="2" t="str">
        <f>'Base de Dados'!D25</f>
        <v>Rui Costa dos Santos</v>
      </c>
      <c r="B27" s="2" t="str">
        <f>'Base de Dados'!J25</f>
        <v>02.05.01</v>
      </c>
      <c r="C27" s="2">
        <f>'Base de Dados'!P25</f>
        <v>0</v>
      </c>
      <c r="D27" s="2">
        <f>'Base de Dados'!V25</f>
        <v>0</v>
      </c>
      <c r="E27" s="2">
        <f>'Base de Dados'!AB25</f>
        <v>0</v>
      </c>
      <c r="F27" s="2" t="str">
        <f>'Base de Dados'!AI25</f>
        <v>Paulo Souto</v>
      </c>
      <c r="G27" s="2">
        <f>'Base de Dados'!AO25</f>
        <v>0</v>
      </c>
      <c r="H27" s="2">
        <f>'Base de Dados'!AU25</f>
        <v>0</v>
      </c>
      <c r="I27" s="2">
        <f>'Base de Dados'!BA25</f>
        <v>0</v>
      </c>
      <c r="J27" s="2">
        <f>'Base de Dados'!BG25</f>
        <v>0</v>
      </c>
    </row>
    <row r="28" spans="1:10" x14ac:dyDescent="0.25">
      <c r="A28" s="2" t="str">
        <f>'Base de Dados'!D26</f>
        <v>Rui Costa dos Santos</v>
      </c>
      <c r="B28" s="2">
        <f>'Base de Dados'!J26</f>
        <v>0</v>
      </c>
      <c r="C28" s="2">
        <f>'Base de Dados'!P26</f>
        <v>0</v>
      </c>
      <c r="D28" s="2">
        <f>'Base de Dados'!V26</f>
        <v>0</v>
      </c>
      <c r="E28" s="2">
        <f>'Base de Dados'!AB26</f>
        <v>0</v>
      </c>
      <c r="F28" s="2" t="str">
        <f>'Base de Dados'!AI26</f>
        <v>Facebook</v>
      </c>
      <c r="G28" s="2">
        <f>'Base de Dados'!AO26</f>
        <v>0</v>
      </c>
      <c r="H28" s="2">
        <f>'Base de Dados'!AU26</f>
        <v>0</v>
      </c>
      <c r="I28" s="2">
        <f>'Base de Dados'!BA26</f>
        <v>0</v>
      </c>
      <c r="J28" s="2">
        <f>'Base de Dados'!BG26</f>
        <v>0</v>
      </c>
    </row>
    <row r="29" spans="1:10" x14ac:dyDescent="0.25">
      <c r="A29" s="2" t="str">
        <f>'Base de Dados'!D27</f>
        <v>MOEMA ISABEL PASSOS GRAMACHO</v>
      </c>
      <c r="B29" s="2">
        <f>'Base de Dados'!J27</f>
        <v>0</v>
      </c>
      <c r="C29" s="2">
        <f>'Base de Dados'!P27</f>
        <v>0</v>
      </c>
      <c r="D29" s="2">
        <f>'Base de Dados'!V27</f>
        <v>0</v>
      </c>
      <c r="E29" s="2">
        <f>'Base de Dados'!AB27</f>
        <v>0</v>
      </c>
      <c r="F29" s="2" t="str">
        <f>'Base de Dados'!AI27</f>
        <v>Ministério Público Eleitoral</v>
      </c>
      <c r="G29" s="2">
        <f>'Base de Dados'!AO27</f>
        <v>0</v>
      </c>
      <c r="H29" s="2">
        <f>'Base de Dados'!AU27</f>
        <v>0</v>
      </c>
      <c r="I29" s="2">
        <f>'Base de Dados'!BA27</f>
        <v>0</v>
      </c>
      <c r="J29" s="2">
        <f>'Base de Dados'!BG27</f>
        <v>0</v>
      </c>
    </row>
    <row r="30" spans="1:10" x14ac:dyDescent="0.25">
      <c r="A30" s="2" t="str">
        <f>'Base de Dados'!D28</f>
        <v>Moema Isabel Passos Gramacho</v>
      </c>
      <c r="B30" s="2">
        <f>'Base de Dados'!J28</f>
        <v>0</v>
      </c>
      <c r="C30" s="2">
        <f>'Base de Dados'!P28</f>
        <v>0</v>
      </c>
      <c r="D30" s="2">
        <f>'Base de Dados'!V28</f>
        <v>0</v>
      </c>
      <c r="E30" s="2">
        <f>'Base de Dados'!AB28</f>
        <v>0</v>
      </c>
      <c r="F30" s="2" t="str">
        <f>'Base de Dados'!AI28</f>
        <v>Nivaldo Nery Filho</v>
      </c>
      <c r="G30" s="2" t="str">
        <f>'Base de Dados'!AO28</f>
        <v>Google</v>
      </c>
      <c r="H30" s="2">
        <f>'Base de Dados'!AU28</f>
        <v>0</v>
      </c>
      <c r="I30" s="2">
        <f>'Base de Dados'!BA28</f>
        <v>0</v>
      </c>
      <c r="J30" s="2">
        <f>'Base de Dados'!BG28</f>
        <v>0</v>
      </c>
    </row>
    <row r="31" spans="1:10" x14ac:dyDescent="0.25">
      <c r="A31" s="2" t="str">
        <f>'Base de Dados'!D29</f>
        <v>Rui Costa dos Santos</v>
      </c>
      <c r="B31" s="2">
        <f>'Base de Dados'!J29</f>
        <v>0</v>
      </c>
      <c r="C31" s="2">
        <f>'Base de Dados'!P29</f>
        <v>0</v>
      </c>
      <c r="D31" s="2">
        <f>'Base de Dados'!V29</f>
        <v>0</v>
      </c>
      <c r="E31" s="2">
        <f>'Base de Dados'!AB29</f>
        <v>0</v>
      </c>
      <c r="F31" s="2" t="str">
        <f>'Base de Dados'!AI29</f>
        <v>Facebook</v>
      </c>
      <c r="G31" s="2">
        <f>'Base de Dados'!AO29</f>
        <v>0</v>
      </c>
      <c r="H31" s="2">
        <f>'Base de Dados'!AU29</f>
        <v>0</v>
      </c>
      <c r="I31" s="2">
        <f>'Base de Dados'!BA29</f>
        <v>0</v>
      </c>
      <c r="J31" s="2">
        <f>'Base de Dados'!BG29</f>
        <v>0</v>
      </c>
    </row>
    <row r="32" spans="1:10" x14ac:dyDescent="0.25">
      <c r="A32" s="2" t="str">
        <f>'Base de Dados'!D30</f>
        <v>Luiz Carlos Caetano</v>
      </c>
      <c r="B32" s="2">
        <f>'Base de Dados'!J30</f>
        <v>0</v>
      </c>
      <c r="C32" s="2">
        <f>'Base de Dados'!P30</f>
        <v>0</v>
      </c>
      <c r="D32" s="2">
        <f>'Base de Dados'!V30</f>
        <v>0</v>
      </c>
      <c r="E32" s="2">
        <f>'Base de Dados'!AB30</f>
        <v>0</v>
      </c>
      <c r="F32" s="2" t="str">
        <f>'Base de Dados'!AI30</f>
        <v>Ministério Público Eleitoral</v>
      </c>
      <c r="G32" s="2">
        <f>'Base de Dados'!AO30</f>
        <v>0</v>
      </c>
      <c r="H32" s="2">
        <f>'Base de Dados'!AU30</f>
        <v>0</v>
      </c>
      <c r="I32" s="2">
        <f>'Base de Dados'!BA30</f>
        <v>0</v>
      </c>
      <c r="J32" s="2">
        <f>'Base de Dados'!BG30</f>
        <v>0</v>
      </c>
    </row>
    <row r="33" spans="1:10" x14ac:dyDescent="0.25">
      <c r="A33" s="2" t="str">
        <f>'Base de Dados'!D31</f>
        <v>Paulo Souto</v>
      </c>
      <c r="B33" s="2">
        <f>'Base de Dados'!J31</f>
        <v>0</v>
      </c>
      <c r="C33" s="2">
        <f>'Base de Dados'!P31</f>
        <v>0</v>
      </c>
      <c r="D33" s="2">
        <f>'Base de Dados'!V31</f>
        <v>0</v>
      </c>
      <c r="E33" s="2">
        <f>'Base de Dados'!AB31</f>
        <v>0</v>
      </c>
      <c r="F33" s="2" t="str">
        <f>'Base de Dados'!AI31</f>
        <v>Rui Costa dos Santos</v>
      </c>
      <c r="G33" s="2">
        <f>'Base de Dados'!AO31</f>
        <v>0</v>
      </c>
      <c r="H33" s="2">
        <f>'Base de Dados'!AU31</f>
        <v>0</v>
      </c>
      <c r="I33" s="2">
        <f>'Base de Dados'!BA31</f>
        <v>0</v>
      </c>
      <c r="J33" s="2">
        <f>'Base de Dados'!BG31</f>
        <v>0</v>
      </c>
    </row>
    <row r="34" spans="1:10" x14ac:dyDescent="0.25">
      <c r="A34" s="2" t="str">
        <f>'Base de Dados'!D32</f>
        <v>Lidice da Mata e Souza</v>
      </c>
      <c r="B34" s="2">
        <f>'Base de Dados'!J32</f>
        <v>0</v>
      </c>
      <c r="C34" s="2">
        <f>'Base de Dados'!P32</f>
        <v>0</v>
      </c>
      <c r="D34" s="2">
        <f>'Base de Dados'!V32</f>
        <v>0</v>
      </c>
      <c r="E34" s="2">
        <f>'Base de Dados'!AB32</f>
        <v>0</v>
      </c>
      <c r="F34" s="2" t="str">
        <f>'Base de Dados'!AI32</f>
        <v>Google</v>
      </c>
      <c r="G34" s="2">
        <f>'Base de Dados'!AO32</f>
        <v>0</v>
      </c>
      <c r="H34" s="2">
        <f>'Base de Dados'!AU32</f>
        <v>0</v>
      </c>
      <c r="I34" s="2">
        <f>'Base de Dados'!BA32</f>
        <v>0</v>
      </c>
      <c r="J34" s="2">
        <f>'Base de Dados'!BG32</f>
        <v>0</v>
      </c>
    </row>
    <row r="35" spans="1:10" x14ac:dyDescent="0.25">
      <c r="A35" s="2" t="str">
        <f>'Base de Dados'!D33</f>
        <v>Sandro de Oliveira Regis</v>
      </c>
      <c r="B35" s="2">
        <f>'Base de Dados'!J33</f>
        <v>0</v>
      </c>
      <c r="C35" s="2">
        <f>'Base de Dados'!P33</f>
        <v>0</v>
      </c>
      <c r="D35" s="2">
        <f>'Base de Dados'!V33</f>
        <v>0</v>
      </c>
      <c r="E35" s="2">
        <f>'Base de Dados'!AB33</f>
        <v>0</v>
      </c>
      <c r="F35" s="2" t="str">
        <f>'Base de Dados'!AI33</f>
        <v>Antonio Carlos Farias Nunes</v>
      </c>
      <c r="G35" s="2">
        <f>'Base de Dados'!AO33</f>
        <v>0</v>
      </c>
      <c r="H35" s="2">
        <f>'Base de Dados'!AU33</f>
        <v>0</v>
      </c>
      <c r="I35" s="2">
        <f>'Base de Dados'!BA33</f>
        <v>0</v>
      </c>
      <c r="J35" s="2">
        <f>'Base de Dados'!BG33</f>
        <v>0</v>
      </c>
    </row>
    <row r="36" spans="1:10" x14ac:dyDescent="0.25">
      <c r="A36" s="2" t="str">
        <f>'Base de Dados'!D34</f>
        <v>Paulo Souto</v>
      </c>
      <c r="B36" s="2">
        <f>'Base de Dados'!J34</f>
        <v>0</v>
      </c>
      <c r="C36" s="2">
        <f>'Base de Dados'!P34</f>
        <v>0</v>
      </c>
      <c r="D36" s="2">
        <f>'Base de Dados'!V34</f>
        <v>0</v>
      </c>
      <c r="E36" s="2">
        <f>'Base de Dados'!AB34</f>
        <v>0</v>
      </c>
      <c r="F36" s="2" t="str">
        <f>'Base de Dados'!AI34</f>
        <v>Facebook</v>
      </c>
      <c r="G36" s="2">
        <f>'Base de Dados'!AO34</f>
        <v>0</v>
      </c>
      <c r="H36" s="2">
        <f>'Base de Dados'!AU34</f>
        <v>0</v>
      </c>
      <c r="I36" s="2">
        <f>'Base de Dados'!BA34</f>
        <v>0</v>
      </c>
      <c r="J36" s="2">
        <f>'Base de Dados'!BG34</f>
        <v>0</v>
      </c>
    </row>
    <row r="37" spans="1:10" x14ac:dyDescent="0.25">
      <c r="A37" s="2" t="str">
        <f>'Base de Dados'!D35</f>
        <v>Rui Costa dos Santos</v>
      </c>
      <c r="B37" s="2">
        <f>'Base de Dados'!J35</f>
        <v>0</v>
      </c>
      <c r="C37" s="2">
        <f>'Base de Dados'!P35</f>
        <v>0</v>
      </c>
      <c r="D37" s="2">
        <f>'Base de Dados'!V35</f>
        <v>0</v>
      </c>
      <c r="E37" s="2">
        <f>'Base de Dados'!AB35</f>
        <v>0</v>
      </c>
      <c r="F37" s="2" t="str">
        <f>'Base de Dados'!AI35</f>
        <v>Facebook</v>
      </c>
      <c r="G37" s="2" t="str">
        <f>'Base de Dados'!AO35</f>
        <v>Servint</v>
      </c>
      <c r="H37" s="2">
        <f>'Base de Dados'!AU35</f>
        <v>0</v>
      </c>
      <c r="I37" s="2">
        <f>'Base de Dados'!BA35</f>
        <v>0</v>
      </c>
      <c r="J37" s="2">
        <f>'Base de Dados'!BG35</f>
        <v>0</v>
      </c>
    </row>
    <row r="38" spans="1:10" x14ac:dyDescent="0.25">
      <c r="A38" s="2" t="str">
        <f>'Base de Dados'!D36</f>
        <v>Rui Costa dos Santos</v>
      </c>
      <c r="B38" s="2">
        <f>'Base de Dados'!J36</f>
        <v>0</v>
      </c>
      <c r="C38" s="2">
        <f>'Base de Dados'!P36</f>
        <v>0</v>
      </c>
      <c r="D38" s="2">
        <f>'Base de Dados'!V36</f>
        <v>0</v>
      </c>
      <c r="E38" s="2">
        <f>'Base de Dados'!AB36</f>
        <v>0</v>
      </c>
      <c r="F38" s="2" t="str">
        <f>'Base de Dados'!AI36</f>
        <v>Facebook</v>
      </c>
      <c r="G38" s="2" t="str">
        <f>'Base de Dados'!AO36</f>
        <v>Tumblr</v>
      </c>
      <c r="H38" s="2">
        <f>'Base de Dados'!AU36</f>
        <v>0</v>
      </c>
      <c r="I38" s="2">
        <f>'Base de Dados'!BA36</f>
        <v>0</v>
      </c>
      <c r="J38" s="2">
        <f>'Base de Dados'!BG36</f>
        <v>0</v>
      </c>
    </row>
    <row r="39" spans="1:10" x14ac:dyDescent="0.25">
      <c r="A39" s="2" t="str">
        <f>'Base de Dados'!D37</f>
        <v>02.05.03</v>
      </c>
      <c r="B39" s="2" t="str">
        <f>'Base de Dados'!J37</f>
        <v>Paulo Souto</v>
      </c>
      <c r="C39" s="2">
        <f>'Base de Dados'!P37</f>
        <v>0</v>
      </c>
      <c r="D39" s="2">
        <f>'Base de Dados'!V37</f>
        <v>0</v>
      </c>
      <c r="E39" s="2">
        <f>'Base de Dados'!AB37</f>
        <v>0</v>
      </c>
      <c r="F39" s="2" t="str">
        <f>'Base de Dados'!AI37</f>
        <v>02.05.01</v>
      </c>
      <c r="G39" s="2" t="str">
        <f>'Base de Dados'!AO37</f>
        <v>Rui Costa dos Santos</v>
      </c>
      <c r="H39" s="2">
        <f>'Base de Dados'!AU37</f>
        <v>0</v>
      </c>
      <c r="I39" s="2">
        <f>'Base de Dados'!BA37</f>
        <v>0</v>
      </c>
      <c r="J39" s="2">
        <f>'Base de Dados'!BG37</f>
        <v>0</v>
      </c>
    </row>
    <row r="40" spans="1:10" x14ac:dyDescent="0.25">
      <c r="A40" s="2" t="str">
        <f>'Base de Dados'!D38</f>
        <v>Geddel Quadros Vieira Lima</v>
      </c>
      <c r="B40" s="2">
        <f>'Base de Dados'!J38</f>
        <v>0</v>
      </c>
      <c r="C40" s="2">
        <f>'Base de Dados'!P38</f>
        <v>0</v>
      </c>
      <c r="D40" s="2">
        <f>'Base de Dados'!V38</f>
        <v>0</v>
      </c>
      <c r="E40" s="2">
        <f>'Base de Dados'!AB38</f>
        <v>0</v>
      </c>
      <c r="F40" s="2" t="str">
        <f>'Base de Dados'!AI38</f>
        <v>Google</v>
      </c>
      <c r="G40" s="2">
        <f>'Base de Dados'!AO38</f>
        <v>0</v>
      </c>
      <c r="H40" s="2">
        <f>'Base de Dados'!AU38</f>
        <v>0</v>
      </c>
      <c r="I40" s="2">
        <f>'Base de Dados'!BA38</f>
        <v>0</v>
      </c>
      <c r="J40" s="2">
        <f>'Base de Dados'!BG38</f>
        <v>0</v>
      </c>
    </row>
    <row r="41" spans="1:10" x14ac:dyDescent="0.25">
      <c r="A41" s="2" t="str">
        <f>'Base de Dados'!D39</f>
        <v>Paulo Souto</v>
      </c>
      <c r="B41" s="2">
        <f>'Base de Dados'!J39</f>
        <v>0</v>
      </c>
      <c r="C41" s="2">
        <f>'Base de Dados'!P39</f>
        <v>0</v>
      </c>
      <c r="D41" s="2">
        <f>'Base de Dados'!V39</f>
        <v>0</v>
      </c>
      <c r="E41" s="2">
        <f>'Base de Dados'!AB39</f>
        <v>0</v>
      </c>
      <c r="F41" s="2" t="str">
        <f>'Base de Dados'!AI39</f>
        <v>Rui Costa dos Santos</v>
      </c>
      <c r="G41" s="2">
        <f>'Base de Dados'!AO39</f>
        <v>0</v>
      </c>
      <c r="H41" s="2">
        <f>'Base de Dados'!AU39</f>
        <v>0</v>
      </c>
      <c r="I41" s="2">
        <f>'Base de Dados'!BA39</f>
        <v>0</v>
      </c>
      <c r="J41" s="2">
        <f>'Base de Dados'!BG39</f>
        <v>0</v>
      </c>
    </row>
    <row r="42" spans="1:10" x14ac:dyDescent="0.25">
      <c r="A42" s="2" t="str">
        <f>'Base de Dados'!D40</f>
        <v>Paulo Souto</v>
      </c>
      <c r="B42" s="2">
        <f>'Base de Dados'!J40</f>
        <v>0</v>
      </c>
      <c r="C42" s="2">
        <f>'Base de Dados'!P40</f>
        <v>0</v>
      </c>
      <c r="D42" s="2">
        <f>'Base de Dados'!V40</f>
        <v>0</v>
      </c>
      <c r="E42" s="2">
        <f>'Base de Dados'!AB40</f>
        <v>0</v>
      </c>
      <c r="F42" s="2" t="str">
        <f>'Base de Dados'!AI40</f>
        <v>Facebook</v>
      </c>
      <c r="G42" s="2">
        <f>'Base de Dados'!AO40</f>
        <v>0</v>
      </c>
      <c r="H42" s="2">
        <f>'Base de Dados'!AU40</f>
        <v>0</v>
      </c>
      <c r="I42" s="2">
        <f>'Base de Dados'!BA40</f>
        <v>0</v>
      </c>
      <c r="J42" s="2">
        <f>'Base de Dados'!BG40</f>
        <v>0</v>
      </c>
    </row>
    <row r="43" spans="1:10" x14ac:dyDescent="0.25">
      <c r="A43" s="2" t="str">
        <f>'Base de Dados'!D41</f>
        <v>Ministério Público Eleitoral</v>
      </c>
      <c r="B43" s="2">
        <f>'Base de Dados'!J41</f>
        <v>0</v>
      </c>
      <c r="C43" s="2">
        <f>'Base de Dados'!P41</f>
        <v>0</v>
      </c>
      <c r="D43" s="2">
        <f>'Base de Dados'!V41</f>
        <v>0</v>
      </c>
      <c r="E43" s="2">
        <f>'Base de Dados'!AB41</f>
        <v>0</v>
      </c>
      <c r="F43" s="2" t="str">
        <f>'Base de Dados'!AI41</f>
        <v>Facebook</v>
      </c>
      <c r="G43" s="2">
        <f>'Base de Dados'!AO41</f>
        <v>0</v>
      </c>
      <c r="H43" s="2">
        <f>'Base de Dados'!AU41</f>
        <v>0</v>
      </c>
      <c r="I43" s="2">
        <f>'Base de Dados'!BA41</f>
        <v>0</v>
      </c>
      <c r="J43" s="2">
        <f>'Base de Dados'!BG41</f>
        <v>0</v>
      </c>
    </row>
    <row r="44" spans="1:10" x14ac:dyDescent="0.25">
      <c r="A44" s="2" t="str">
        <f>'Base de Dados'!D42</f>
        <v>02.06.01</v>
      </c>
      <c r="B44" s="2">
        <f>'Base de Dados'!J42</f>
        <v>0</v>
      </c>
      <c r="C44" s="2">
        <f>'Base de Dados'!P42</f>
        <v>0</v>
      </c>
      <c r="D44" s="2">
        <f>'Base de Dados'!V42</f>
        <v>0</v>
      </c>
      <c r="E44" s="2">
        <f>'Base de Dados'!AB42</f>
        <v>0</v>
      </c>
      <c r="F44" s="2" t="str">
        <f>'Base de Dados'!AI42</f>
        <v>José Linhares Ponte</v>
      </c>
      <c r="G44" s="2" t="str">
        <f>'Base de Dados'!AO42</f>
        <v>Cid Ferreira Gomes</v>
      </c>
      <c r="H44" s="2" t="str">
        <f>'Base de Dados'!AU42</f>
        <v>Camilo Sobreira de Santana</v>
      </c>
      <c r="I44" s="2" t="str">
        <f>'Base de Dados'!BA42</f>
        <v>Carlos Mauro Benevides Filho</v>
      </c>
      <c r="J44" s="2" t="str">
        <f>'Base de Dados'!BG42</f>
        <v>Ciro Ferreira Gomes</v>
      </c>
    </row>
    <row r="45" spans="1:10" x14ac:dyDescent="0.25">
      <c r="A45" s="2" t="str">
        <f>'Base de Dados'!D43</f>
        <v>02.06.01</v>
      </c>
      <c r="B45" s="2">
        <f>'Base de Dados'!J43</f>
        <v>0</v>
      </c>
      <c r="C45" s="2">
        <f>'Base de Dados'!P43</f>
        <v>0</v>
      </c>
      <c r="D45" s="2">
        <f>'Base de Dados'!V43</f>
        <v>0</v>
      </c>
      <c r="E45" s="2">
        <f>'Base de Dados'!AB43</f>
        <v>0</v>
      </c>
      <c r="F45" s="2" t="str">
        <f>'Base de Dados'!AI43</f>
        <v>José Linhares Ponte</v>
      </c>
      <c r="G45" s="2" t="str">
        <f>'Base de Dados'!AO43</f>
        <v>Cid Ferreira Gomes</v>
      </c>
      <c r="H45" s="2" t="str">
        <f>'Base de Dados'!AU43</f>
        <v>Camilo Sobreira de Santana</v>
      </c>
      <c r="I45" s="2" t="str">
        <f>'Base de Dados'!BA43</f>
        <v>Carlos Mauro Benevides Filho</v>
      </c>
      <c r="J45" s="2" t="str">
        <f>'Base de Dados'!BG43</f>
        <v>Francisco Adail de Carvalho Fontenelle</v>
      </c>
    </row>
    <row r="46" spans="1:10" x14ac:dyDescent="0.25">
      <c r="A46" s="2" t="str">
        <f>'Base de Dados'!D44</f>
        <v>02.06.01</v>
      </c>
      <c r="B46" s="2">
        <f>'Base de Dados'!J44</f>
        <v>0</v>
      </c>
      <c r="C46" s="2">
        <f>'Base de Dados'!P44</f>
        <v>0</v>
      </c>
      <c r="D46" s="2">
        <f>'Base de Dados'!V44</f>
        <v>0</v>
      </c>
      <c r="E46" s="2">
        <f>'Base de Dados'!AB44</f>
        <v>0</v>
      </c>
      <c r="F46" s="2" t="str">
        <f>'Base de Dados'!AI44</f>
        <v>José Linhares Ponte</v>
      </c>
      <c r="G46" s="2" t="str">
        <f>'Base de Dados'!AO44</f>
        <v>Cid Ferreira Gomes</v>
      </c>
      <c r="H46" s="2" t="str">
        <f>'Base de Dados'!AU44</f>
        <v>Camilo Sobreira de Santana</v>
      </c>
      <c r="I46" s="2" t="str">
        <f>'Base de Dados'!BA44</f>
        <v>Carlos Mauro Benevides Filho</v>
      </c>
      <c r="J46" s="2" t="str">
        <f>'Base de Dados'!BG44</f>
        <v>Maria Izolda Cela de Arruda Coelho</v>
      </c>
    </row>
    <row r="47" spans="1:10" x14ac:dyDescent="0.25">
      <c r="A47" s="2" t="str">
        <f>'Base de Dados'!D45</f>
        <v>02.06.01</v>
      </c>
      <c r="B47" s="2">
        <f>'Base de Dados'!J45</f>
        <v>0</v>
      </c>
      <c r="C47" s="2">
        <f>'Base de Dados'!P45</f>
        <v>0</v>
      </c>
      <c r="D47" s="2">
        <f>'Base de Dados'!V45</f>
        <v>0</v>
      </c>
      <c r="E47" s="2">
        <f>'Base de Dados'!AB45</f>
        <v>0</v>
      </c>
      <c r="F47" s="2" t="str">
        <f>'Base de Dados'!AI45</f>
        <v>José Linhares Ponte</v>
      </c>
      <c r="G47" s="2" t="str">
        <f>'Base de Dados'!AO45</f>
        <v>Cid Ferreira Gomes</v>
      </c>
      <c r="H47" s="2" t="str">
        <f>'Base de Dados'!AU45</f>
        <v>Camilo Sobreira de Santana</v>
      </c>
      <c r="I47" s="2" t="str">
        <f>'Base de Dados'!BA45</f>
        <v>Carlos Mauro Benevides Filho</v>
      </c>
      <c r="J47" s="2" t="str">
        <f>'Base de Dados'!BG45</f>
        <v>Arialdo de Mello Pinho</v>
      </c>
    </row>
    <row r="48" spans="1:10" x14ac:dyDescent="0.25">
      <c r="A48" s="2" t="str">
        <f>'Base de Dados'!D46</f>
        <v>02.06.01</v>
      </c>
      <c r="B48" s="2">
        <f>'Base de Dados'!J46</f>
        <v>0</v>
      </c>
      <c r="C48" s="2">
        <f>'Base de Dados'!P46</f>
        <v>0</v>
      </c>
      <c r="D48" s="2">
        <f>'Base de Dados'!V46</f>
        <v>0</v>
      </c>
      <c r="E48" s="2">
        <f>'Base de Dados'!AB46</f>
        <v>0</v>
      </c>
      <c r="F48" s="2" t="str">
        <f>'Base de Dados'!AI46</f>
        <v>José Linhares Ponte</v>
      </c>
      <c r="G48" s="2" t="str">
        <f>'Base de Dados'!AO46</f>
        <v>Cid Ferreira Gomes</v>
      </c>
      <c r="H48" s="2" t="str">
        <f>'Base de Dados'!AU46</f>
        <v>Camilo Sobreira de Santana</v>
      </c>
      <c r="I48" s="2" t="str">
        <f>'Base de Dados'!BA46</f>
        <v>Carlos Mauro Benevides Filho</v>
      </c>
      <c r="J48" s="2" t="str">
        <f>'Base de Dados'!BG46</f>
        <v>Josbertini Virgínio Clementino</v>
      </c>
    </row>
    <row r="49" spans="1:10" x14ac:dyDescent="0.25">
      <c r="A49" s="2" t="str">
        <f>'Base de Dados'!D47</f>
        <v>02.06.01</v>
      </c>
      <c r="B49" s="2">
        <f>'Base de Dados'!J47</f>
        <v>0</v>
      </c>
      <c r="C49" s="2">
        <f>'Base de Dados'!P47</f>
        <v>0</v>
      </c>
      <c r="D49" s="2">
        <f>'Base de Dados'!V47</f>
        <v>0</v>
      </c>
      <c r="E49" s="2">
        <f>'Base de Dados'!AB47</f>
        <v>0</v>
      </c>
      <c r="F49" s="2" t="str">
        <f>'Base de Dados'!AI47</f>
        <v>José Linhares Ponte</v>
      </c>
      <c r="G49" s="2" t="str">
        <f>'Base de Dados'!AO47</f>
        <v>Cid Ferreira Gomes</v>
      </c>
      <c r="H49" s="2" t="str">
        <f>'Base de Dados'!AU47</f>
        <v>Camilo Sobreira de Santana</v>
      </c>
      <c r="I49" s="2" t="str">
        <f>'Base de Dados'!BA47</f>
        <v>Carlos Mauro Benevides Filho</v>
      </c>
      <c r="J49" s="2" t="str">
        <f>'Base de Dados'!BG47</f>
        <v>Eduardo Sávio Passos</v>
      </c>
    </row>
    <row r="50" spans="1:10" x14ac:dyDescent="0.25">
      <c r="A50" s="2" t="str">
        <f>'Base de Dados'!D48</f>
        <v>02.06.01</v>
      </c>
      <c r="B50" s="2">
        <f>'Base de Dados'!J48</f>
        <v>0</v>
      </c>
      <c r="C50" s="2">
        <f>'Base de Dados'!P48</f>
        <v>0</v>
      </c>
      <c r="D50" s="2">
        <f>'Base de Dados'!V48</f>
        <v>0</v>
      </c>
      <c r="E50" s="2">
        <f>'Base de Dados'!AB48</f>
        <v>0</v>
      </c>
      <c r="F50" s="2" t="str">
        <f>'Base de Dados'!AI48</f>
        <v>José Linhares Ponte</v>
      </c>
      <c r="G50" s="2" t="str">
        <f>'Base de Dados'!AO48</f>
        <v>Cid Ferreira Gomes</v>
      </c>
      <c r="H50" s="2" t="str">
        <f>'Base de Dados'!AU48</f>
        <v>Camilo Sobreira de Santana</v>
      </c>
      <c r="I50" s="2" t="str">
        <f>'Base de Dados'!BA48</f>
        <v>Carlos Mauro Benevides Filho</v>
      </c>
      <c r="J50" s="2" t="str">
        <f>'Base de Dados'!BG48</f>
        <v>Maurício Holanda</v>
      </c>
    </row>
    <row r="51" spans="1:10" x14ac:dyDescent="0.25">
      <c r="A51" s="2" t="str">
        <f>'Base de Dados'!D49</f>
        <v>02.06.01</v>
      </c>
      <c r="B51" s="2">
        <f>'Base de Dados'!J49</f>
        <v>0</v>
      </c>
      <c r="C51" s="2">
        <f>'Base de Dados'!P49</f>
        <v>0</v>
      </c>
      <c r="D51" s="2">
        <f>'Base de Dados'!V49</f>
        <v>0</v>
      </c>
      <c r="E51" s="2">
        <f>'Base de Dados'!AB49</f>
        <v>0</v>
      </c>
      <c r="F51" s="2" t="str">
        <f>'Base de Dados'!AI49</f>
        <v>José Linhares Ponte</v>
      </c>
      <c r="G51" s="2" t="str">
        <f>'Base de Dados'!AO49</f>
        <v>Cid Ferreira Gomes</v>
      </c>
      <c r="H51" s="2" t="str">
        <f>'Base de Dados'!AU49</f>
        <v>Camilo Sobreira de Santana</v>
      </c>
      <c r="I51" s="2" t="str">
        <f>'Base de Dados'!BA49</f>
        <v>Carlos Mauro Benevides Filho</v>
      </c>
      <c r="J51" s="2" t="str">
        <f>'Base de Dados'!BG49</f>
        <v>Maurício Holanda</v>
      </c>
    </row>
    <row r="52" spans="1:10" x14ac:dyDescent="0.25">
      <c r="A52" s="2" t="str">
        <f>'Base de Dados'!D50</f>
        <v>02.06.01</v>
      </c>
      <c r="B52" s="2">
        <f>'Base de Dados'!J50</f>
        <v>0</v>
      </c>
      <c r="C52" s="2">
        <f>'Base de Dados'!P50</f>
        <v>0</v>
      </c>
      <c r="D52" s="2">
        <f>'Base de Dados'!V50</f>
        <v>0</v>
      </c>
      <c r="E52" s="2">
        <f>'Base de Dados'!AB50</f>
        <v>0</v>
      </c>
      <c r="F52" s="2" t="str">
        <f>'Base de Dados'!AI50</f>
        <v>José Linhares Ponte</v>
      </c>
      <c r="G52" s="2" t="str">
        <f>'Base de Dados'!AO50</f>
        <v>Cid Ferreira Gomes</v>
      </c>
      <c r="H52" s="2" t="str">
        <f>'Base de Dados'!AU50</f>
        <v>Camilo Sobreira de Santana</v>
      </c>
      <c r="I52" s="2" t="str">
        <f>'Base de Dados'!BA50</f>
        <v>Carlos Mauro Benevides Filho</v>
      </c>
      <c r="J52" s="2" t="str">
        <f>'Base de Dados'!BG50</f>
        <v>Maria Izolda Cela de Arruda Coelho</v>
      </c>
    </row>
    <row r="53" spans="1:10" x14ac:dyDescent="0.25">
      <c r="A53" s="2" t="str">
        <f>'Base de Dados'!D51</f>
        <v>02.06.01</v>
      </c>
      <c r="B53" s="2">
        <f>'Base de Dados'!J51</f>
        <v>0</v>
      </c>
      <c r="C53" s="2">
        <f>'Base de Dados'!P51</f>
        <v>0</v>
      </c>
      <c r="D53" s="2">
        <f>'Base de Dados'!V51</f>
        <v>0</v>
      </c>
      <c r="E53" s="2">
        <f>'Base de Dados'!AB51</f>
        <v>0</v>
      </c>
      <c r="F53" s="2" t="str">
        <f>'Base de Dados'!AI51</f>
        <v>José Linhares Ponte</v>
      </c>
      <c r="G53" s="2" t="str">
        <f>'Base de Dados'!AO51</f>
        <v>Cid Ferreira Gomes</v>
      </c>
      <c r="H53" s="2" t="str">
        <f>'Base de Dados'!AU51</f>
        <v>Camilo Sobreira de Santana</v>
      </c>
      <c r="I53" s="2" t="str">
        <f>'Base de Dados'!BA51</f>
        <v>Carlos Mauro Benevides Filho</v>
      </c>
      <c r="J53" s="2" t="str">
        <f>'Base de Dados'!BG51</f>
        <v>BISMARCK COSTA LIMA PINHEIRO MAIA</v>
      </c>
    </row>
    <row r="54" spans="1:10" x14ac:dyDescent="0.25">
      <c r="A54" s="2" t="str">
        <f>'Base de Dados'!D52</f>
        <v>02.06.01</v>
      </c>
      <c r="B54" s="2">
        <f>'Base de Dados'!J52</f>
        <v>0</v>
      </c>
      <c r="C54" s="2">
        <f>'Base de Dados'!P52</f>
        <v>0</v>
      </c>
      <c r="D54" s="2">
        <f>'Base de Dados'!V52</f>
        <v>0</v>
      </c>
      <c r="E54" s="2">
        <f>'Base de Dados'!AB52</f>
        <v>0</v>
      </c>
      <c r="F54" s="2" t="str">
        <f>'Base de Dados'!AI52</f>
        <v>José Linhares Ponte</v>
      </c>
      <c r="G54" s="2" t="str">
        <f>'Base de Dados'!AO52</f>
        <v>Cid Ferreira Gomes</v>
      </c>
      <c r="H54" s="2" t="str">
        <f>'Base de Dados'!AU52</f>
        <v>Camilo Sobreira de Santana</v>
      </c>
      <c r="I54" s="2" t="str">
        <f>'Base de Dados'!BA52</f>
        <v>Carlos Mauro Benevides Filho</v>
      </c>
      <c r="J54" s="2" t="str">
        <f>'Base de Dados'!BG52</f>
        <v>Ciro Ferreira Gomes</v>
      </c>
    </row>
    <row r="55" spans="1:10" x14ac:dyDescent="0.25">
      <c r="A55" s="2" t="str">
        <f>'Base de Dados'!D53</f>
        <v>02.06.01</v>
      </c>
      <c r="B55" s="2">
        <f>'Base de Dados'!J53</f>
        <v>0</v>
      </c>
      <c r="C55" s="2">
        <f>'Base de Dados'!P53</f>
        <v>0</v>
      </c>
      <c r="D55" s="2">
        <f>'Base de Dados'!V53</f>
        <v>0</v>
      </c>
      <c r="E55" s="2">
        <f>'Base de Dados'!AB53</f>
        <v>0</v>
      </c>
      <c r="F55" s="2" t="str">
        <f>'Base de Dados'!AI53</f>
        <v>José Linhares Ponte</v>
      </c>
      <c r="G55" s="2" t="str">
        <f>'Base de Dados'!AO53</f>
        <v>Cid Ferreira Gomes</v>
      </c>
      <c r="H55" s="2" t="str">
        <f>'Base de Dados'!AU53</f>
        <v>Camilo Sobreira de Santana</v>
      </c>
      <c r="I55" s="2" t="str">
        <f>'Base de Dados'!BA53</f>
        <v>Carlos Mauro Benevides Filho</v>
      </c>
      <c r="J55" s="2" t="str">
        <f>'Base de Dados'!BG53</f>
        <v>Ciro Ferreira Gomes</v>
      </c>
    </row>
    <row r="56" spans="1:10" x14ac:dyDescent="0.25">
      <c r="A56" s="2" t="str">
        <f>'Base de Dados'!D54</f>
        <v>02.06.01</v>
      </c>
      <c r="B56" s="2">
        <f>'Base de Dados'!J54</f>
        <v>0</v>
      </c>
      <c r="C56" s="2">
        <f>'Base de Dados'!P54</f>
        <v>0</v>
      </c>
      <c r="D56" s="2">
        <f>'Base de Dados'!V54</f>
        <v>0</v>
      </c>
      <c r="E56" s="2">
        <f>'Base de Dados'!AB54</f>
        <v>0</v>
      </c>
      <c r="F56" s="2" t="str">
        <f>'Base de Dados'!AI54</f>
        <v>José Linhares Ponte</v>
      </c>
      <c r="G56" s="2" t="str">
        <f>'Base de Dados'!AO54</f>
        <v>Cid Ferreira Gomes</v>
      </c>
      <c r="H56" s="2" t="str">
        <f>'Base de Dados'!AU54</f>
        <v>Camilo Sobreira de Santana</v>
      </c>
      <c r="I56" s="2" t="str">
        <f>'Base de Dados'!BA54</f>
        <v>Carlos Mauro Benevides Filho</v>
      </c>
      <c r="J56" s="2" t="str">
        <f>'Base de Dados'!BG54</f>
        <v>Servilho Silva de Paiva</v>
      </c>
    </row>
    <row r="57" spans="1:10" x14ac:dyDescent="0.25">
      <c r="A57" s="2" t="str">
        <f>'Base de Dados'!D55</f>
        <v>02.06.01</v>
      </c>
      <c r="B57" s="2">
        <f>'Base de Dados'!J55</f>
        <v>0</v>
      </c>
      <c r="C57" s="2">
        <f>'Base de Dados'!P55</f>
        <v>0</v>
      </c>
      <c r="D57" s="2">
        <f>'Base de Dados'!V55</f>
        <v>0</v>
      </c>
      <c r="E57" s="2">
        <f>'Base de Dados'!AB55</f>
        <v>0</v>
      </c>
      <c r="F57" s="2" t="str">
        <f>'Base de Dados'!AI55</f>
        <v>José Linhares Ponte</v>
      </c>
      <c r="G57" s="2" t="str">
        <f>'Base de Dados'!AO55</f>
        <v>Cid Ferreira Gomes</v>
      </c>
      <c r="H57" s="2" t="str">
        <f>'Base de Dados'!AU55</f>
        <v>Camilo Sobreira de Santana</v>
      </c>
      <c r="I57" s="2" t="str">
        <f>'Base de Dados'!BA55</f>
        <v>Carlos Mauro Benevides Filho</v>
      </c>
      <c r="J57" s="2" t="str">
        <f>'Base de Dados'!BG55</f>
        <v>CARLO FERRENTINI SAMPAIO</v>
      </c>
    </row>
    <row r="58" spans="1:10" x14ac:dyDescent="0.25">
      <c r="A58" s="2" t="str">
        <f>'Base de Dados'!D56</f>
        <v>02.06.01</v>
      </c>
      <c r="B58" s="2">
        <f>'Base de Dados'!J56</f>
        <v>0</v>
      </c>
      <c r="C58" s="2">
        <f>'Base de Dados'!P56</f>
        <v>0</v>
      </c>
      <c r="D58" s="2">
        <f>'Base de Dados'!V56</f>
        <v>0</v>
      </c>
      <c r="E58" s="2">
        <f>'Base de Dados'!AB56</f>
        <v>0</v>
      </c>
      <c r="F58" s="2" t="str">
        <f>'Base de Dados'!AI56</f>
        <v>José Linhares Ponte</v>
      </c>
      <c r="G58" s="2" t="str">
        <f>'Base de Dados'!AO56</f>
        <v>Cid Ferreira Gomes</v>
      </c>
      <c r="H58" s="2" t="str">
        <f>'Base de Dados'!AU56</f>
        <v>Camilo Sobreira de Santana</v>
      </c>
      <c r="I58" s="2" t="str">
        <f>'Base de Dados'!BA56</f>
        <v>Carlos Mauro Benevides Filho</v>
      </c>
      <c r="J58" s="2" t="str">
        <f>'Base de Dados'!BG56</f>
        <v>FERRÚCIO PETRI FEITOSA</v>
      </c>
    </row>
    <row r="59" spans="1:10" x14ac:dyDescent="0.25">
      <c r="A59" s="2" t="str">
        <f>'Base de Dados'!D57</f>
        <v>02.06.01</v>
      </c>
      <c r="B59" s="2">
        <f>'Base de Dados'!J57</f>
        <v>0</v>
      </c>
      <c r="C59" s="2">
        <f>'Base de Dados'!P57</f>
        <v>0</v>
      </c>
      <c r="D59" s="2">
        <f>'Base de Dados'!V57</f>
        <v>0</v>
      </c>
      <c r="E59" s="2">
        <f>'Base de Dados'!AB57</f>
        <v>0</v>
      </c>
      <c r="F59" s="2" t="str">
        <f>'Base de Dados'!AI57</f>
        <v>José Linhares Ponte</v>
      </c>
      <c r="G59" s="2" t="str">
        <f>'Base de Dados'!AO57</f>
        <v>Cid Ferreira Gomes</v>
      </c>
      <c r="H59" s="2" t="str">
        <f>'Base de Dados'!AU57</f>
        <v>Camilo Sobreira de Santana</v>
      </c>
      <c r="I59" s="2" t="str">
        <f>'Base de Dados'!BA57</f>
        <v>Carlos Mauro Benevides Filho</v>
      </c>
      <c r="J59" s="2" t="str">
        <f>'Base de Dados'!BG57</f>
        <v>FERRÚCIO PETRI FEITOSA</v>
      </c>
    </row>
    <row r="60" spans="1:10" x14ac:dyDescent="0.25">
      <c r="A60" s="2" t="str">
        <f>'Base de Dados'!D58</f>
        <v>02.06.01</v>
      </c>
      <c r="B60" s="2">
        <f>'Base de Dados'!J58</f>
        <v>0</v>
      </c>
      <c r="C60" s="2">
        <f>'Base de Dados'!P58</f>
        <v>0</v>
      </c>
      <c r="D60" s="2">
        <f>'Base de Dados'!V58</f>
        <v>0</v>
      </c>
      <c r="E60" s="2">
        <f>'Base de Dados'!AB58</f>
        <v>0</v>
      </c>
      <c r="F60" s="2" t="str">
        <f>'Base de Dados'!AI58</f>
        <v>José Linhares Ponte</v>
      </c>
      <c r="G60" s="2" t="str">
        <f>'Base de Dados'!AO58</f>
        <v>Cid Ferreira Gomes</v>
      </c>
      <c r="H60" s="2" t="str">
        <f>'Base de Dados'!AU58</f>
        <v>Camilo Sobreira de Santana</v>
      </c>
      <c r="I60" s="2" t="str">
        <f>'Base de Dados'!BA58</f>
        <v>Carlos Mauro Benevides Filho</v>
      </c>
      <c r="J60" s="2" t="str">
        <f>'Base de Dados'!BG58</f>
        <v>Maria Izolda Cela de Arruda Coelho</v>
      </c>
    </row>
    <row r="61" spans="1:10" x14ac:dyDescent="0.25">
      <c r="A61" s="2" t="str">
        <f>'Base de Dados'!D59</f>
        <v>02.06.01</v>
      </c>
      <c r="B61" s="2">
        <f>'Base de Dados'!J59</f>
        <v>0</v>
      </c>
      <c r="C61" s="2">
        <f>'Base de Dados'!P59</f>
        <v>0</v>
      </c>
      <c r="D61" s="2">
        <f>'Base de Dados'!V59</f>
        <v>0</v>
      </c>
      <c r="E61" s="2">
        <f>'Base de Dados'!AB59</f>
        <v>0</v>
      </c>
      <c r="F61" s="2" t="str">
        <f>'Base de Dados'!AI59</f>
        <v>José Linhares Ponte</v>
      </c>
      <c r="G61" s="2" t="str">
        <f>'Base de Dados'!AO59</f>
        <v>Cid Ferreira Gomes</v>
      </c>
      <c r="H61" s="2" t="str">
        <f>'Base de Dados'!AU59</f>
        <v>Camilo Sobreira de Santana</v>
      </c>
      <c r="I61" s="2" t="str">
        <f>'Base de Dados'!BA59</f>
        <v>Carlos Mauro Benevides Filho</v>
      </c>
      <c r="J61" s="2" t="str">
        <f>'Base de Dados'!BG59</f>
        <v>Maria Izolda Cela de Arruda Coelho</v>
      </c>
    </row>
    <row r="62" spans="1:10" x14ac:dyDescent="0.25">
      <c r="A62" s="2" t="str">
        <f>'Base de Dados'!D60</f>
        <v>02.06.01</v>
      </c>
      <c r="B62" s="2">
        <f>'Base de Dados'!J60</f>
        <v>0</v>
      </c>
      <c r="C62" s="2">
        <f>'Base de Dados'!P60</f>
        <v>0</v>
      </c>
      <c r="D62" s="2">
        <f>'Base de Dados'!V60</f>
        <v>0</v>
      </c>
      <c r="E62" s="2">
        <f>'Base de Dados'!AB60</f>
        <v>0</v>
      </c>
      <c r="F62" s="2" t="str">
        <f>'Base de Dados'!AI60</f>
        <v>José Linhares Ponte</v>
      </c>
      <c r="G62" s="2" t="str">
        <f>'Base de Dados'!AO60</f>
        <v>Cid Ferreira Gomes</v>
      </c>
      <c r="H62" s="2" t="str">
        <f>'Base de Dados'!AU60</f>
        <v>Camilo Sobreira de Santana</v>
      </c>
      <c r="I62" s="2" t="str">
        <f>'Base de Dados'!BA60</f>
        <v>Carlos Mauro Benevides Filho</v>
      </c>
      <c r="J62" s="2" t="str">
        <f>'Base de Dados'!BG60</f>
        <v>Maria Izolda Cela de Arruda Coelho</v>
      </c>
    </row>
    <row r="63" spans="1:10" x14ac:dyDescent="0.25">
      <c r="A63" s="2" t="str">
        <f>'Base de Dados'!D61</f>
        <v>02.06.01</v>
      </c>
      <c r="B63" s="2">
        <f>'Base de Dados'!J61</f>
        <v>0</v>
      </c>
      <c r="C63" s="2">
        <f>'Base de Dados'!P61</f>
        <v>0</v>
      </c>
      <c r="D63" s="2">
        <f>'Base de Dados'!V61</f>
        <v>0</v>
      </c>
      <c r="E63" s="2">
        <f>'Base de Dados'!AB61</f>
        <v>0</v>
      </c>
      <c r="F63" s="2" t="str">
        <f>'Base de Dados'!AI61</f>
        <v>José Linhares Ponte</v>
      </c>
      <c r="G63" s="2" t="str">
        <f>'Base de Dados'!AO61</f>
        <v>Cid Ferreira Gomes</v>
      </c>
      <c r="H63" s="2" t="str">
        <f>'Base de Dados'!AU61</f>
        <v>Camilo Sobreira de Santana</v>
      </c>
      <c r="I63" s="2" t="str">
        <f>'Base de Dados'!BA61</f>
        <v>Carlos Mauro Benevides Filho</v>
      </c>
      <c r="J63" s="2" t="str">
        <f>'Base de Dados'!BG61</f>
        <v>Eduardo Sávio Passos</v>
      </c>
    </row>
    <row r="64" spans="1:10" x14ac:dyDescent="0.25">
      <c r="A64" s="2" t="str">
        <f>'Base de Dados'!D62</f>
        <v>02.06.01</v>
      </c>
      <c r="B64" s="2">
        <f>'Base de Dados'!J62</f>
        <v>0</v>
      </c>
      <c r="C64" s="2">
        <f>'Base de Dados'!P62</f>
        <v>0</v>
      </c>
      <c r="D64" s="2">
        <f>'Base de Dados'!V62</f>
        <v>0</v>
      </c>
      <c r="E64" s="2">
        <f>'Base de Dados'!AB62</f>
        <v>0</v>
      </c>
      <c r="F64" s="2" t="str">
        <f>'Base de Dados'!AI62</f>
        <v>José Linhares Ponte</v>
      </c>
      <c r="G64" s="2" t="str">
        <f>'Base de Dados'!AO62</f>
        <v>Cid Ferreira Gomes</v>
      </c>
      <c r="H64" s="2" t="str">
        <f>'Base de Dados'!AU62</f>
        <v>Camilo Sobreira de Santana</v>
      </c>
      <c r="I64" s="2" t="str">
        <f>'Base de Dados'!BA62</f>
        <v>Carlos Mauro Benevides Filho</v>
      </c>
      <c r="J64" s="2" t="str">
        <f>'Base de Dados'!BG62</f>
        <v>Maurício Holanda</v>
      </c>
    </row>
    <row r="65" spans="1:10" x14ac:dyDescent="0.25">
      <c r="A65" s="2" t="str">
        <f>'Base de Dados'!D63</f>
        <v>02.06.01</v>
      </c>
      <c r="B65" s="2">
        <f>'Base de Dados'!J63</f>
        <v>0</v>
      </c>
      <c r="C65" s="2">
        <f>'Base de Dados'!P63</f>
        <v>0</v>
      </c>
      <c r="D65" s="2">
        <f>'Base de Dados'!V63</f>
        <v>0</v>
      </c>
      <c r="E65" s="2">
        <f>'Base de Dados'!AB63</f>
        <v>0</v>
      </c>
      <c r="F65" s="2" t="str">
        <f>'Base de Dados'!AI63</f>
        <v>José Linhares Ponte</v>
      </c>
      <c r="G65" s="2" t="str">
        <f>'Base de Dados'!AO63</f>
        <v>Cid Ferreira Gomes</v>
      </c>
      <c r="H65" s="2" t="str">
        <f>'Base de Dados'!AU63</f>
        <v>Camilo Sobreira de Santana</v>
      </c>
      <c r="I65" s="2" t="str">
        <f>'Base de Dados'!BA63</f>
        <v>Carlos Mauro Benevides Filho</v>
      </c>
      <c r="J65" s="2" t="str">
        <f>'Base de Dados'!BG63</f>
        <v>Maria Izolda Cela de Arruda Coelho</v>
      </c>
    </row>
    <row r="66" spans="1:10" x14ac:dyDescent="0.25">
      <c r="A66" s="2" t="str">
        <f>'Base de Dados'!D64</f>
        <v>02.06.01</v>
      </c>
      <c r="B66" s="2">
        <f>'Base de Dados'!J64</f>
        <v>0</v>
      </c>
      <c r="C66" s="2">
        <f>'Base de Dados'!P64</f>
        <v>0</v>
      </c>
      <c r="D66" s="2">
        <f>'Base de Dados'!V64</f>
        <v>0</v>
      </c>
      <c r="E66" s="2">
        <f>'Base de Dados'!AB64</f>
        <v>0</v>
      </c>
      <c r="F66" s="2" t="str">
        <f>'Base de Dados'!AI64</f>
        <v>José Linhares Ponte</v>
      </c>
      <c r="G66" s="2" t="str">
        <f>'Base de Dados'!AO64</f>
        <v>Cid Ferreira Gomes</v>
      </c>
      <c r="H66" s="2" t="str">
        <f>'Base de Dados'!AU64</f>
        <v>Camilo Sobreira de Santana</v>
      </c>
      <c r="I66" s="2" t="str">
        <f>'Base de Dados'!BA64</f>
        <v>Carlos Mauro Benevides Filho</v>
      </c>
      <c r="J66" s="2" t="str">
        <f>'Base de Dados'!BG64</f>
        <v>Maria Izolda Cela de Arruda Coelho</v>
      </c>
    </row>
    <row r="67" spans="1:10" x14ac:dyDescent="0.25">
      <c r="A67" s="2" t="str">
        <f>'Base de Dados'!D65</f>
        <v>02.06.01</v>
      </c>
      <c r="B67" s="2">
        <f>'Base de Dados'!J65</f>
        <v>0</v>
      </c>
      <c r="C67" s="2">
        <f>'Base de Dados'!P65</f>
        <v>0</v>
      </c>
      <c r="D67" s="2">
        <f>'Base de Dados'!V65</f>
        <v>0</v>
      </c>
      <c r="E67" s="2">
        <f>'Base de Dados'!AB65</f>
        <v>0</v>
      </c>
      <c r="F67" s="2" t="str">
        <f>'Base de Dados'!AI65</f>
        <v>José Linhares Ponte</v>
      </c>
      <c r="G67" s="2" t="str">
        <f>'Base de Dados'!AO65</f>
        <v>Cid Ferreira Gomes</v>
      </c>
      <c r="H67" s="2" t="str">
        <f>'Base de Dados'!AU65</f>
        <v>Camilo Sobreira de Santana</v>
      </c>
      <c r="I67" s="2" t="str">
        <f>'Base de Dados'!BA65</f>
        <v>Carlos Mauro Benevides Filho</v>
      </c>
      <c r="J67" s="2" t="str">
        <f>'Base de Dados'!BG65</f>
        <v>Maria Izolda Cela de Arruda Coelho</v>
      </c>
    </row>
    <row r="68" spans="1:10" x14ac:dyDescent="0.25">
      <c r="A68" s="2" t="str">
        <f>'Base de Dados'!D66</f>
        <v>02.06.01</v>
      </c>
      <c r="B68" s="2">
        <f>'Base de Dados'!J66</f>
        <v>0</v>
      </c>
      <c r="C68" s="2">
        <f>'Base de Dados'!P66</f>
        <v>0</v>
      </c>
      <c r="D68" s="2">
        <f>'Base de Dados'!V66</f>
        <v>0</v>
      </c>
      <c r="E68" s="2">
        <f>'Base de Dados'!AB66</f>
        <v>0</v>
      </c>
      <c r="F68" s="2" t="str">
        <f>'Base de Dados'!AI66</f>
        <v>José Linhares Ponte</v>
      </c>
      <c r="G68" s="2" t="str">
        <f>'Base de Dados'!AO66</f>
        <v>Cid Ferreira Gomes</v>
      </c>
      <c r="H68" s="2" t="str">
        <f>'Base de Dados'!AU66</f>
        <v>Camilo Sobreira de Santana</v>
      </c>
      <c r="I68" s="2" t="str">
        <f>'Base de Dados'!BA66</f>
        <v>Carlos Mauro Benevides Filho</v>
      </c>
      <c r="J68" s="2" t="str">
        <f>'Base de Dados'!BG66</f>
        <v>Maria Izolda Cela de Arruda Coelho</v>
      </c>
    </row>
    <row r="69" spans="1:10" x14ac:dyDescent="0.25">
      <c r="A69" s="2" t="str">
        <f>'Base de Dados'!D67</f>
        <v>02.06.01</v>
      </c>
      <c r="B69" s="2">
        <f>'Base de Dados'!J67</f>
        <v>0</v>
      </c>
      <c r="C69" s="2">
        <f>'Base de Dados'!P67</f>
        <v>0</v>
      </c>
      <c r="D69" s="2">
        <f>'Base de Dados'!V67</f>
        <v>0</v>
      </c>
      <c r="E69" s="2">
        <f>'Base de Dados'!AB67</f>
        <v>0</v>
      </c>
      <c r="F69" s="2" t="str">
        <f>'Base de Dados'!AI67</f>
        <v>José Linhares Ponte</v>
      </c>
      <c r="G69" s="2" t="str">
        <f>'Base de Dados'!AO67</f>
        <v>Cid Ferreira Gomes</v>
      </c>
      <c r="H69" s="2" t="str">
        <f>'Base de Dados'!AU67</f>
        <v>Camilo Sobreira de Santana</v>
      </c>
      <c r="I69" s="2" t="str">
        <f>'Base de Dados'!BA67</f>
        <v>Carlos Mauro Benevides Filho</v>
      </c>
      <c r="J69" s="2" t="str">
        <f>'Base de Dados'!BG67</f>
        <v>Maria Izolda Cela de Arruda Coelho</v>
      </c>
    </row>
    <row r="70" spans="1:10" x14ac:dyDescent="0.25">
      <c r="A70" s="2" t="str">
        <f>'Base de Dados'!D68</f>
        <v>02.06.01</v>
      </c>
      <c r="B70" s="2">
        <f>'Base de Dados'!J68</f>
        <v>0</v>
      </c>
      <c r="C70" s="2">
        <f>'Base de Dados'!P68</f>
        <v>0</v>
      </c>
      <c r="D70" s="2">
        <f>'Base de Dados'!V68</f>
        <v>0</v>
      </c>
      <c r="E70" s="2">
        <f>'Base de Dados'!AB68</f>
        <v>0</v>
      </c>
      <c r="F70" s="2" t="str">
        <f>'Base de Dados'!AI68</f>
        <v>José Linhares Ponte</v>
      </c>
      <c r="G70" s="2" t="str">
        <f>'Base de Dados'!AO68</f>
        <v>Cid Ferreira Gomes</v>
      </c>
      <c r="H70" s="2" t="str">
        <f>'Base de Dados'!AU68</f>
        <v>Camilo Sobreira de Santana</v>
      </c>
      <c r="I70" s="2" t="str">
        <f>'Base de Dados'!BA68</f>
        <v>Carlos Mauro Benevides Filho</v>
      </c>
      <c r="J70" s="2" t="str">
        <f>'Base de Dados'!BG68</f>
        <v>Igor Vasconcelos Ponte</v>
      </c>
    </row>
    <row r="71" spans="1:10" x14ac:dyDescent="0.25">
      <c r="A71" s="2" t="str">
        <f>'Base de Dados'!D69</f>
        <v>02.06.01</v>
      </c>
      <c r="B71" s="2">
        <f>'Base de Dados'!J69</f>
        <v>0</v>
      </c>
      <c r="C71" s="2">
        <f>'Base de Dados'!P69</f>
        <v>0</v>
      </c>
      <c r="D71" s="2">
        <f>'Base de Dados'!V69</f>
        <v>0</v>
      </c>
      <c r="E71" s="2">
        <f>'Base de Dados'!AB69</f>
        <v>0</v>
      </c>
      <c r="F71" s="2" t="str">
        <f>'Base de Dados'!AI69</f>
        <v>José Linhares Ponte</v>
      </c>
      <c r="G71" s="2" t="str">
        <f>'Base de Dados'!AO69</f>
        <v>Cid Ferreira Gomes</v>
      </c>
      <c r="H71" s="2" t="str">
        <f>'Base de Dados'!AU69</f>
        <v>Camilo Sobreira de Santana</v>
      </c>
      <c r="I71" s="2" t="str">
        <f>'Base de Dados'!BA69</f>
        <v>Carlos Mauro Benevides Filho</v>
      </c>
      <c r="J71" s="2" t="str">
        <f>'Base de Dados'!BG69</f>
        <v>Josbertini Virgínio Clementino</v>
      </c>
    </row>
    <row r="72" spans="1:10" x14ac:dyDescent="0.25">
      <c r="A72" s="2" t="str">
        <f>'Base de Dados'!D70</f>
        <v>02.06.01</v>
      </c>
      <c r="B72" s="2">
        <f>'Base de Dados'!J70</f>
        <v>0</v>
      </c>
      <c r="C72" s="2">
        <f>'Base de Dados'!P70</f>
        <v>0</v>
      </c>
      <c r="D72" s="2">
        <f>'Base de Dados'!V70</f>
        <v>0</v>
      </c>
      <c r="E72" s="2">
        <f>'Base de Dados'!AB70</f>
        <v>0</v>
      </c>
      <c r="F72" s="2" t="str">
        <f>'Base de Dados'!AI70</f>
        <v>José Linhares Ponte</v>
      </c>
      <c r="G72" s="2" t="str">
        <f>'Base de Dados'!AO70</f>
        <v>Cid Ferreira Gomes</v>
      </c>
      <c r="H72" s="2" t="str">
        <f>'Base de Dados'!AU70</f>
        <v>Camilo Sobreira de Santana</v>
      </c>
      <c r="I72" s="2" t="str">
        <f>'Base de Dados'!BA70</f>
        <v>Carlos Mauro Benevides Filho</v>
      </c>
      <c r="J72" s="2" t="str">
        <f>'Base de Dados'!BG70</f>
        <v>Servilho Silva de Paiva</v>
      </c>
    </row>
    <row r="73" spans="1:10" x14ac:dyDescent="0.25">
      <c r="A73" s="2" t="str">
        <f>'Base de Dados'!D71</f>
        <v>02.06.01</v>
      </c>
      <c r="B73" s="2">
        <f>'Base de Dados'!J71</f>
        <v>0</v>
      </c>
      <c r="C73" s="2">
        <f>'Base de Dados'!P71</f>
        <v>0</v>
      </c>
      <c r="D73" s="2">
        <f>'Base de Dados'!V71</f>
        <v>0</v>
      </c>
      <c r="E73" s="2">
        <f>'Base de Dados'!AB71</f>
        <v>0</v>
      </c>
      <c r="F73" s="2" t="str">
        <f>'Base de Dados'!AI71</f>
        <v>José Linhares Ponte</v>
      </c>
      <c r="G73" s="2" t="str">
        <f>'Base de Dados'!AO71</f>
        <v>Cid Ferreira Gomes</v>
      </c>
      <c r="H73" s="2" t="str">
        <f>'Base de Dados'!AU71</f>
        <v>Camilo Sobreira de Santana</v>
      </c>
      <c r="I73" s="2" t="str">
        <f>'Base de Dados'!BA71</f>
        <v>Carlos Mauro Benevides Filho</v>
      </c>
      <c r="J73" s="2" t="str">
        <f>'Base de Dados'!BG71</f>
        <v>Ciro Ferreira Gomes</v>
      </c>
    </row>
    <row r="74" spans="1:10" x14ac:dyDescent="0.25">
      <c r="A74" s="2" t="str">
        <f>'Base de Dados'!D72</f>
        <v>02.06.01</v>
      </c>
      <c r="B74" s="2">
        <f>'Base de Dados'!J72</f>
        <v>0</v>
      </c>
      <c r="C74" s="2">
        <f>'Base de Dados'!P72</f>
        <v>0</v>
      </c>
      <c r="D74" s="2">
        <f>'Base de Dados'!V72</f>
        <v>0</v>
      </c>
      <c r="E74" s="2">
        <f>'Base de Dados'!AB72</f>
        <v>0</v>
      </c>
      <c r="F74" s="2" t="str">
        <f>'Base de Dados'!AI72</f>
        <v>José Linhares Ponte</v>
      </c>
      <c r="G74" s="2" t="str">
        <f>'Base de Dados'!AO72</f>
        <v>Cid Ferreira Gomes</v>
      </c>
      <c r="H74" s="2" t="str">
        <f>'Base de Dados'!AU72</f>
        <v>Camilo Sobreira de Santana</v>
      </c>
      <c r="I74" s="2" t="str">
        <f>'Base de Dados'!BA72</f>
        <v>Carlos Mauro Benevides Filho</v>
      </c>
      <c r="J74" s="2" t="str">
        <f>'Base de Dados'!BG72</f>
        <v>José Nelson Martins de Sousa</v>
      </c>
    </row>
    <row r="75" spans="1:10" x14ac:dyDescent="0.25">
      <c r="A75" s="2" t="str">
        <f>'Base de Dados'!D73</f>
        <v>02.06.01</v>
      </c>
      <c r="B75" s="2">
        <f>'Base de Dados'!J73</f>
        <v>0</v>
      </c>
      <c r="C75" s="2">
        <f>'Base de Dados'!P73</f>
        <v>0</v>
      </c>
      <c r="D75" s="2">
        <f>'Base de Dados'!V73</f>
        <v>0</v>
      </c>
      <c r="E75" s="2">
        <f>'Base de Dados'!AB73</f>
        <v>0</v>
      </c>
      <c r="F75" s="2" t="str">
        <f>'Base de Dados'!AI73</f>
        <v>José Linhares Ponte</v>
      </c>
      <c r="G75" s="2" t="str">
        <f>'Base de Dados'!AO73</f>
        <v>Cid Ferreira Gomes</v>
      </c>
      <c r="H75" s="2" t="str">
        <f>'Base de Dados'!AU73</f>
        <v>Camilo Sobreira de Santana</v>
      </c>
      <c r="I75" s="2" t="str">
        <f>'Base de Dados'!BA73</f>
        <v>Carlos Mauro Benevides Filho</v>
      </c>
      <c r="J75" s="2" t="str">
        <f>'Base de Dados'!BG73</f>
        <v>Maria Izolda Cela de Arruda Coelho</v>
      </c>
    </row>
    <row r="76" spans="1:10" x14ac:dyDescent="0.25">
      <c r="A76" s="2" t="str">
        <f>'Base de Dados'!D74</f>
        <v>02.06.01</v>
      </c>
      <c r="B76" s="2">
        <f>'Base de Dados'!J74</f>
        <v>0</v>
      </c>
      <c r="C76" s="2">
        <f>'Base de Dados'!P74</f>
        <v>0</v>
      </c>
      <c r="D76" s="2">
        <f>'Base de Dados'!V74</f>
        <v>0</v>
      </c>
      <c r="E76" s="2">
        <f>'Base de Dados'!AB74</f>
        <v>0</v>
      </c>
      <c r="F76" s="2" t="str">
        <f>'Base de Dados'!AI74</f>
        <v>José Linhares Ponte</v>
      </c>
      <c r="G76" s="2" t="str">
        <f>'Base de Dados'!AO74</f>
        <v>Cid Ferreira Gomes</v>
      </c>
      <c r="H76" s="2" t="str">
        <f>'Base de Dados'!AU74</f>
        <v>Camilo Sobreira de Santana</v>
      </c>
      <c r="I76" s="2" t="str">
        <f>'Base de Dados'!BA74</f>
        <v>Carlos Mauro Benevides Filho</v>
      </c>
      <c r="J76" s="2" t="str">
        <f>'Base de Dados'!BG74</f>
        <v>José Nelson Martins de Sousa</v>
      </c>
    </row>
    <row r="77" spans="1:10" x14ac:dyDescent="0.25">
      <c r="A77" s="2" t="str">
        <f>'Base de Dados'!D75</f>
        <v>02.06.01</v>
      </c>
      <c r="B77" s="2">
        <f>'Base de Dados'!J75</f>
        <v>0</v>
      </c>
      <c r="C77" s="2">
        <f>'Base de Dados'!P75</f>
        <v>0</v>
      </c>
      <c r="D77" s="2">
        <f>'Base de Dados'!V75</f>
        <v>0</v>
      </c>
      <c r="E77" s="2">
        <f>'Base de Dados'!AB75</f>
        <v>0</v>
      </c>
      <c r="F77" s="2" t="str">
        <f>'Base de Dados'!AI75</f>
        <v>José Linhares Ponte</v>
      </c>
      <c r="G77" s="2" t="str">
        <f>'Base de Dados'!AO75</f>
        <v>Cid Ferreira Gomes</v>
      </c>
      <c r="H77" s="2" t="str">
        <f>'Base de Dados'!AU75</f>
        <v>Camilo Sobreira de Santana</v>
      </c>
      <c r="I77" s="2" t="str">
        <f>'Base de Dados'!BA75</f>
        <v>Carlos Mauro Benevides Filho</v>
      </c>
      <c r="J77" s="2" t="str">
        <f>'Base de Dados'!BG75</f>
        <v>José Nelson Martins de Sousa</v>
      </c>
    </row>
    <row r="78" spans="1:10" x14ac:dyDescent="0.25">
      <c r="A78" s="2" t="str">
        <f>'Base de Dados'!D76</f>
        <v>02.06.01</v>
      </c>
      <c r="B78" s="2">
        <f>'Base de Dados'!J76</f>
        <v>0</v>
      </c>
      <c r="C78" s="2">
        <f>'Base de Dados'!P76</f>
        <v>0</v>
      </c>
      <c r="D78" s="2">
        <f>'Base de Dados'!V76</f>
        <v>0</v>
      </c>
      <c r="E78" s="2">
        <f>'Base de Dados'!AB76</f>
        <v>0</v>
      </c>
      <c r="F78" s="2" t="str">
        <f>'Base de Dados'!AI76</f>
        <v>Google</v>
      </c>
      <c r="G78" s="2">
        <f>'Base de Dados'!AO76</f>
        <v>0</v>
      </c>
      <c r="H78" s="2">
        <f>'Base de Dados'!AU76</f>
        <v>0</v>
      </c>
      <c r="I78" s="2">
        <f>'Base de Dados'!BA76</f>
        <v>0</v>
      </c>
      <c r="J78" s="2">
        <f>'Base de Dados'!BG76</f>
        <v>0</v>
      </c>
    </row>
    <row r="79" spans="1:10" x14ac:dyDescent="0.25">
      <c r="A79" s="2" t="str">
        <f>'Base de Dados'!D77</f>
        <v>02.06.01</v>
      </c>
      <c r="B79" s="2">
        <f>'Base de Dados'!J77</f>
        <v>0</v>
      </c>
      <c r="C79" s="2">
        <f>'Base de Dados'!P77</f>
        <v>0</v>
      </c>
      <c r="D79" s="2">
        <f>'Base de Dados'!V77</f>
        <v>0</v>
      </c>
      <c r="E79" s="2">
        <f>'Base de Dados'!AB77</f>
        <v>0</v>
      </c>
      <c r="F79" s="2" t="str">
        <f>'Base de Dados'!AI77</f>
        <v>José Linhares Ponte</v>
      </c>
      <c r="G79" s="2" t="str">
        <f>'Base de Dados'!AO77</f>
        <v>Cid Ferreira Gomes</v>
      </c>
      <c r="H79" s="2" t="str">
        <f>'Base de Dados'!AU77</f>
        <v>Camilo Sobreira de Santana</v>
      </c>
      <c r="I79" s="2" t="str">
        <f>'Base de Dados'!BA77</f>
        <v>Carlos Mauro Benevides Filho</v>
      </c>
      <c r="J79" s="2" t="str">
        <f>'Base de Dados'!BG77</f>
        <v>Maurício Holanda</v>
      </c>
    </row>
    <row r="80" spans="1:10" x14ac:dyDescent="0.25">
      <c r="A80" s="2" t="str">
        <f>'Base de Dados'!D78</f>
        <v>02.06.01</v>
      </c>
      <c r="B80" s="2">
        <f>'Base de Dados'!J78</f>
        <v>0</v>
      </c>
      <c r="C80" s="2">
        <f>'Base de Dados'!P78</f>
        <v>0</v>
      </c>
      <c r="D80" s="2">
        <f>'Base de Dados'!V78</f>
        <v>0</v>
      </c>
      <c r="E80" s="2">
        <f>'Base de Dados'!AB78</f>
        <v>0</v>
      </c>
      <c r="F80" s="2" t="str">
        <f>'Base de Dados'!AI78</f>
        <v>José Linhares Ponte</v>
      </c>
      <c r="G80" s="2" t="str">
        <f>'Base de Dados'!AO78</f>
        <v>Cid Ferreira Gomes</v>
      </c>
      <c r="H80" s="2" t="str">
        <f>'Base de Dados'!AU78</f>
        <v>Camilo Sobreira de Santana</v>
      </c>
      <c r="I80" s="2" t="str">
        <f>'Base de Dados'!BA78</f>
        <v>Carlos Mauro Benevides Filho</v>
      </c>
      <c r="J80" s="2" t="str">
        <f>'Base de Dados'!BG78</f>
        <v>Maurício Holanda</v>
      </c>
    </row>
    <row r="81" spans="1:10" x14ac:dyDescent="0.25">
      <c r="A81" s="2" t="str">
        <f>'Base de Dados'!D79</f>
        <v>02.06.01</v>
      </c>
      <c r="B81" s="2">
        <f>'Base de Dados'!J79</f>
        <v>0</v>
      </c>
      <c r="C81" s="2">
        <f>'Base de Dados'!P79</f>
        <v>0</v>
      </c>
      <c r="D81" s="2">
        <f>'Base de Dados'!V79</f>
        <v>0</v>
      </c>
      <c r="E81" s="2">
        <f>'Base de Dados'!AB79</f>
        <v>0</v>
      </c>
      <c r="F81" s="2" t="str">
        <f>'Base de Dados'!AI79</f>
        <v>José Linhares Ponte</v>
      </c>
      <c r="G81" s="2" t="str">
        <f>'Base de Dados'!AO79</f>
        <v>Cid Ferreira Gomes</v>
      </c>
      <c r="H81" s="2" t="str">
        <f>'Base de Dados'!AU79</f>
        <v>Camilo Sobreira de Santana</v>
      </c>
      <c r="I81" s="2" t="str">
        <f>'Base de Dados'!BA79</f>
        <v>Carlos Mauro Benevides Filho</v>
      </c>
      <c r="J81" s="2" t="str">
        <f>'Base de Dados'!BG79</f>
        <v>Servilho Silva de Paiva</v>
      </c>
    </row>
    <row r="82" spans="1:10" x14ac:dyDescent="0.25">
      <c r="A82" s="2" t="str">
        <f>'Base de Dados'!D80</f>
        <v>02.06.01</v>
      </c>
      <c r="B82" s="2">
        <f>'Base de Dados'!J80</f>
        <v>0</v>
      </c>
      <c r="C82" s="2">
        <f>'Base de Dados'!P80</f>
        <v>0</v>
      </c>
      <c r="D82" s="2">
        <f>'Base de Dados'!V80</f>
        <v>0</v>
      </c>
      <c r="E82" s="2">
        <f>'Base de Dados'!AB80</f>
        <v>0</v>
      </c>
      <c r="F82" s="2" t="str">
        <f>'Base de Dados'!AI80</f>
        <v>José Linhares Ponte</v>
      </c>
      <c r="G82" s="2" t="str">
        <f>'Base de Dados'!AO80</f>
        <v>Cid Ferreira Gomes</v>
      </c>
      <c r="H82" s="2" t="str">
        <f>'Base de Dados'!AU80</f>
        <v>Camilo Sobreira de Santana</v>
      </c>
      <c r="I82" s="2" t="str">
        <f>'Base de Dados'!BA80</f>
        <v>Carlos Mauro Benevides Filho</v>
      </c>
      <c r="J82" s="2" t="str">
        <f>'Base de Dados'!BG80</f>
        <v>BISMARCK COSTA LIMA PINHEIRO MAIA</v>
      </c>
    </row>
    <row r="83" spans="1:10" x14ac:dyDescent="0.25">
      <c r="A83" s="2" t="str">
        <f>'Base de Dados'!D81</f>
        <v>02.06.01</v>
      </c>
      <c r="B83" s="2" t="str">
        <f>'Base de Dados'!J81</f>
        <v>Eunício Lopes Oliveira</v>
      </c>
      <c r="C83" s="2">
        <f>'Base de Dados'!P81</f>
        <v>0</v>
      </c>
      <c r="D83" s="2">
        <f>'Base de Dados'!V81</f>
        <v>0</v>
      </c>
      <c r="E83" s="2">
        <f>'Base de Dados'!AB81</f>
        <v>0</v>
      </c>
      <c r="F83" s="2" t="str">
        <f>'Base de Dados'!AI81</f>
        <v>Ciro Ferreira Gomes</v>
      </c>
      <c r="G83" s="2" t="str">
        <f>'Base de Dados'!AO81</f>
        <v>Facebook</v>
      </c>
      <c r="H83" s="2">
        <f>'Base de Dados'!AU81</f>
        <v>0</v>
      </c>
      <c r="I83" s="2">
        <f>'Base de Dados'!BA81</f>
        <v>0</v>
      </c>
      <c r="J83" s="2">
        <f>'Base de Dados'!BG81</f>
        <v>0</v>
      </c>
    </row>
    <row r="84" spans="1:10" x14ac:dyDescent="0.25">
      <c r="A84" s="2" t="str">
        <f>'Base de Dados'!D82</f>
        <v>02.06.01</v>
      </c>
      <c r="B84" s="2" t="str">
        <f>'Base de Dados'!J82</f>
        <v>Eunício Lopes Oliveira</v>
      </c>
      <c r="C84" s="2">
        <f>'Base de Dados'!P82</f>
        <v>0</v>
      </c>
      <c r="D84" s="2">
        <f>'Base de Dados'!V82</f>
        <v>0</v>
      </c>
      <c r="E84" s="2">
        <f>'Base de Dados'!AB82</f>
        <v>0</v>
      </c>
      <c r="F84" s="2" t="str">
        <f>'Base de Dados'!AI82</f>
        <v>Ciro Ferreira Gomes</v>
      </c>
      <c r="G84" s="2" t="str">
        <f>'Base de Dados'!AO82</f>
        <v>Facebook</v>
      </c>
      <c r="H84" s="2">
        <f>'Base de Dados'!AU82</f>
        <v>0</v>
      </c>
      <c r="I84" s="2">
        <f>'Base de Dados'!BA82</f>
        <v>0</v>
      </c>
      <c r="J84" s="2">
        <f>'Base de Dados'!BG82</f>
        <v>0</v>
      </c>
    </row>
    <row r="85" spans="1:10" x14ac:dyDescent="0.25">
      <c r="A85" s="2" t="str">
        <f>'Base de Dados'!D83</f>
        <v>02.06.01</v>
      </c>
      <c r="B85" s="2">
        <f>'Base de Dados'!J83</f>
        <v>0</v>
      </c>
      <c r="C85" s="2">
        <f>'Base de Dados'!P83</f>
        <v>0</v>
      </c>
      <c r="D85" s="2">
        <f>'Base de Dados'!V83</f>
        <v>0</v>
      </c>
      <c r="E85" s="2">
        <f>'Base de Dados'!AB83</f>
        <v>0</v>
      </c>
      <c r="F85" s="2" t="str">
        <f>'Base de Dados'!AI83</f>
        <v>Cid Ferreira Gomes</v>
      </c>
      <c r="G85" s="2">
        <f>'Base de Dados'!AO83</f>
        <v>0</v>
      </c>
      <c r="H85" s="2">
        <f>'Base de Dados'!AU83</f>
        <v>0</v>
      </c>
      <c r="I85" s="2">
        <f>'Base de Dados'!BA83</f>
        <v>0</v>
      </c>
      <c r="J85" s="2">
        <f>'Base de Dados'!BG83</f>
        <v>0</v>
      </c>
    </row>
    <row r="86" spans="1:10" x14ac:dyDescent="0.25">
      <c r="A86" s="2" t="str">
        <f>'Base de Dados'!D84</f>
        <v>PT</v>
      </c>
      <c r="B86" s="2">
        <f>'Base de Dados'!J84</f>
        <v>0</v>
      </c>
      <c r="C86" s="2">
        <f>'Base de Dados'!P84</f>
        <v>0</v>
      </c>
      <c r="D86" s="2">
        <f>'Base de Dados'!V84</f>
        <v>0</v>
      </c>
      <c r="E86" s="2">
        <f>'Base de Dados'!AB84</f>
        <v>0</v>
      </c>
      <c r="F86" s="2" t="str">
        <f>'Base de Dados'!AI84</f>
        <v>Facebook</v>
      </c>
      <c r="G86" s="2" t="str">
        <f>'Base de Dados'!AO84</f>
        <v>PR</v>
      </c>
      <c r="H86" s="2" t="str">
        <f>'Base de Dados'!AU84</f>
        <v>José Roberto Arruda</v>
      </c>
      <c r="I86" s="2">
        <f>'Base de Dados'!BA84</f>
        <v>0</v>
      </c>
      <c r="J86" s="2">
        <f>'Base de Dados'!BG84</f>
        <v>0</v>
      </c>
    </row>
    <row r="87" spans="1:10" x14ac:dyDescent="0.25">
      <c r="A87" s="2" t="str">
        <f>'Base de Dados'!D85</f>
        <v>Ministério Público Eleitoral</v>
      </c>
      <c r="B87" s="2">
        <f>'Base de Dados'!J85</f>
        <v>0</v>
      </c>
      <c r="C87" s="2">
        <f>'Base de Dados'!P85</f>
        <v>0</v>
      </c>
      <c r="D87" s="2">
        <f>'Base de Dados'!V85</f>
        <v>0</v>
      </c>
      <c r="E87" s="2">
        <f>'Base de Dados'!AB85</f>
        <v>0</v>
      </c>
      <c r="F87" s="2" t="str">
        <f>'Base de Dados'!AI85</f>
        <v>José Roberto Arruda</v>
      </c>
      <c r="G87" s="2" t="str">
        <f>'Base de Dados'!AO85</f>
        <v>Facebook</v>
      </c>
      <c r="H87" s="2">
        <f>'Base de Dados'!AU85</f>
        <v>0</v>
      </c>
      <c r="I87" s="2">
        <f>'Base de Dados'!BA85</f>
        <v>0</v>
      </c>
      <c r="J87" s="2">
        <f>'Base de Dados'!BG85</f>
        <v>0</v>
      </c>
    </row>
    <row r="88" spans="1:10" x14ac:dyDescent="0.25">
      <c r="A88" s="2" t="str">
        <f>'Base de Dados'!D86</f>
        <v>Ministério Público Eleitoral</v>
      </c>
      <c r="B88" s="2">
        <f>'Base de Dados'!J86</f>
        <v>0</v>
      </c>
      <c r="C88" s="2">
        <f>'Base de Dados'!P86</f>
        <v>0</v>
      </c>
      <c r="D88" s="2">
        <f>'Base de Dados'!V86</f>
        <v>0</v>
      </c>
      <c r="E88" s="2">
        <f>'Base de Dados'!AB86</f>
        <v>0</v>
      </c>
      <c r="F88" s="2" t="str">
        <f>'Base de Dados'!AI86</f>
        <v>Eliana Maria Passos Pedrosa</v>
      </c>
      <c r="G88" s="2" t="str">
        <f>'Base de Dados'!AO86</f>
        <v>Facebook</v>
      </c>
      <c r="H88" s="2">
        <f>'Base de Dados'!AU86</f>
        <v>0</v>
      </c>
      <c r="I88" s="2">
        <f>'Base de Dados'!BA86</f>
        <v>0</v>
      </c>
      <c r="J88" s="2">
        <f>'Base de Dados'!BG86</f>
        <v>0</v>
      </c>
    </row>
    <row r="89" spans="1:10" x14ac:dyDescent="0.25">
      <c r="A89" s="2" t="str">
        <f>'Base de Dados'!D87</f>
        <v>PR</v>
      </c>
      <c r="B89" s="2">
        <f>'Base de Dados'!J87</f>
        <v>0</v>
      </c>
      <c r="C89" s="2">
        <f>'Base de Dados'!P87</f>
        <v>0</v>
      </c>
      <c r="D89" s="2">
        <f>'Base de Dados'!V87</f>
        <v>0</v>
      </c>
      <c r="E89" s="2">
        <f>'Base de Dados'!AB87</f>
        <v>0</v>
      </c>
      <c r="F89" s="2" t="str">
        <f>'Base de Dados'!AI87</f>
        <v>Facebook</v>
      </c>
      <c r="G89" s="2">
        <f>'Base de Dados'!AO87</f>
        <v>0</v>
      </c>
      <c r="H89" s="2">
        <f>'Base de Dados'!AU87</f>
        <v>0</v>
      </c>
      <c r="I89" s="2">
        <f>'Base de Dados'!BA87</f>
        <v>0</v>
      </c>
      <c r="J89" s="2">
        <f>'Base de Dados'!BG87</f>
        <v>0</v>
      </c>
    </row>
    <row r="90" spans="1:10" x14ac:dyDescent="0.25">
      <c r="A90" s="2" t="str">
        <f>'Base de Dados'!D88</f>
        <v>Ministério Público Eleitoral</v>
      </c>
      <c r="B90" s="2">
        <f>'Base de Dados'!J88</f>
        <v>0</v>
      </c>
      <c r="C90" s="2">
        <f>'Base de Dados'!P88</f>
        <v>0</v>
      </c>
      <c r="D90" s="2">
        <f>'Base de Dados'!V88</f>
        <v>0</v>
      </c>
      <c r="E90" s="2">
        <f>'Base de Dados'!AB88</f>
        <v>0</v>
      </c>
      <c r="F90" s="2" t="str">
        <f>'Base de Dados'!AI88</f>
        <v>Edmilson Gama da Silva</v>
      </c>
      <c r="G90" s="2" t="str">
        <f>'Base de Dados'!AO88</f>
        <v>Facebook</v>
      </c>
      <c r="H90" s="2">
        <f>'Base de Dados'!AU88</f>
        <v>0</v>
      </c>
      <c r="I90" s="2">
        <f>'Base de Dados'!BA88</f>
        <v>0</v>
      </c>
      <c r="J90" s="2">
        <f>'Base de Dados'!BG88</f>
        <v>0</v>
      </c>
    </row>
    <row r="91" spans="1:10" x14ac:dyDescent="0.25">
      <c r="A91" s="2" t="e">
        <f>'Base de Dados'!#REF!</f>
        <v>#REF!</v>
      </c>
      <c r="B91" s="2" t="e">
        <f>'Base de Dados'!#REF!</f>
        <v>#REF!</v>
      </c>
      <c r="C91" s="2" t="e">
        <f>'Base de Dados'!#REF!</f>
        <v>#REF!</v>
      </c>
      <c r="D91" s="2" t="e">
        <f>'Base de Dados'!#REF!</f>
        <v>#REF!</v>
      </c>
      <c r="E91" s="2" t="e">
        <f>'Base de Dados'!#REF!</f>
        <v>#REF!</v>
      </c>
      <c r="F91" s="2" t="e">
        <f>'Base de Dados'!#REF!</f>
        <v>#REF!</v>
      </c>
      <c r="G91" s="2" t="e">
        <f>'Base de Dados'!#REF!</f>
        <v>#REF!</v>
      </c>
      <c r="H91" s="2" t="e">
        <f>'Base de Dados'!#REF!</f>
        <v>#REF!</v>
      </c>
      <c r="I91" s="2" t="e">
        <f>'Base de Dados'!#REF!</f>
        <v>#REF!</v>
      </c>
      <c r="J91" s="2" t="e">
        <f>'Base de Dados'!#REF!</f>
        <v>#REF!</v>
      </c>
    </row>
    <row r="92" spans="1:10" x14ac:dyDescent="0.25">
      <c r="A92" s="2" t="str">
        <f>'Base de Dados'!D89</f>
        <v>PR</v>
      </c>
      <c r="B92" s="2">
        <f>'Base de Dados'!J89</f>
        <v>0</v>
      </c>
      <c r="C92" s="2">
        <f>'Base de Dados'!P89</f>
        <v>0</v>
      </c>
      <c r="D92" s="2">
        <f>'Base de Dados'!V89</f>
        <v>0</v>
      </c>
      <c r="E92" s="2">
        <f>'Base de Dados'!AB89</f>
        <v>0</v>
      </c>
      <c r="F92" s="2" t="str">
        <f>'Base de Dados'!AI89</f>
        <v>Facebook</v>
      </c>
      <c r="G92" s="2">
        <f>'Base de Dados'!AO89</f>
        <v>0</v>
      </c>
      <c r="H92" s="2">
        <f>'Base de Dados'!AU89</f>
        <v>0</v>
      </c>
      <c r="I92" s="2">
        <f>'Base de Dados'!BA89</f>
        <v>0</v>
      </c>
      <c r="J92" s="2">
        <f>'Base de Dados'!BG89</f>
        <v>0</v>
      </c>
    </row>
    <row r="93" spans="1:10" x14ac:dyDescent="0.25">
      <c r="A93" s="2" t="str">
        <f>'Base de Dados'!D90</f>
        <v>Ministério Público Eleitoral</v>
      </c>
      <c r="B93" s="2">
        <f>'Base de Dados'!J90</f>
        <v>0</v>
      </c>
      <c r="C93" s="2">
        <f>'Base de Dados'!P90</f>
        <v>0</v>
      </c>
      <c r="D93" s="2">
        <f>'Base de Dados'!V90</f>
        <v>0</v>
      </c>
      <c r="E93" s="2">
        <f>'Base de Dados'!AB90</f>
        <v>0</v>
      </c>
      <c r="F93" s="2" t="str">
        <f>'Base de Dados'!AI90</f>
        <v>Rodrigo Sobral Rollemberg</v>
      </c>
      <c r="G93" s="2" t="str">
        <f>'Base de Dados'!AO90</f>
        <v>José Antônio Machado Reguffe</v>
      </c>
      <c r="H93" s="2" t="str">
        <f>'Base de Dados'!AU90</f>
        <v>Facebook</v>
      </c>
      <c r="I93" s="2">
        <f>'Base de Dados'!BA90</f>
        <v>0</v>
      </c>
      <c r="J93" s="2">
        <f>'Base de Dados'!BG90</f>
        <v>0</v>
      </c>
    </row>
    <row r="94" spans="1:10" x14ac:dyDescent="0.25">
      <c r="A94" s="2" t="str">
        <f>'Base de Dados'!D91</f>
        <v>Ministério Público Eleitoral</v>
      </c>
      <c r="B94" s="2">
        <f>'Base de Dados'!J91</f>
        <v>0</v>
      </c>
      <c r="C94" s="2">
        <f>'Base de Dados'!P91</f>
        <v>0</v>
      </c>
      <c r="D94" s="2">
        <f>'Base de Dados'!V91</f>
        <v>0</v>
      </c>
      <c r="E94" s="2">
        <f>'Base de Dados'!AB91</f>
        <v>0</v>
      </c>
      <c r="F94" s="2" t="str">
        <f>'Base de Dados'!AI91</f>
        <v>José Carlos Vasconcellos</v>
      </c>
      <c r="G94" s="2" t="str">
        <f>'Base de Dados'!AO91</f>
        <v>Celina Leao Hizim</v>
      </c>
      <c r="H94" s="2" t="str">
        <f>'Base de Dados'!AU91</f>
        <v>Facebook</v>
      </c>
      <c r="I94" s="2">
        <f>'Base de Dados'!BA91</f>
        <v>0</v>
      </c>
      <c r="J94" s="2">
        <f>'Base de Dados'!BG91</f>
        <v>0</v>
      </c>
    </row>
    <row r="95" spans="1:10" x14ac:dyDescent="0.25">
      <c r="A95" s="2" t="str">
        <f>'Base de Dados'!D92</f>
        <v>Ministério Público Eleitoral</v>
      </c>
      <c r="B95" s="2">
        <f>'Base de Dados'!J92</f>
        <v>0</v>
      </c>
      <c r="C95" s="2">
        <f>'Base de Dados'!P92</f>
        <v>0</v>
      </c>
      <c r="D95" s="2">
        <f>'Base de Dados'!V92</f>
        <v>0</v>
      </c>
      <c r="E95" s="2">
        <f>'Base de Dados'!AB92</f>
        <v>0</v>
      </c>
      <c r="F95" s="2" t="str">
        <f>'Base de Dados'!AI92</f>
        <v>Luiz Andre Roriz Solano</v>
      </c>
      <c r="G95" s="2" t="str">
        <f>'Base de Dados'!AO92</f>
        <v>Facebook</v>
      </c>
      <c r="H95" s="2">
        <f>'Base de Dados'!AU92</f>
        <v>0</v>
      </c>
      <c r="I95" s="2">
        <f>'Base de Dados'!BA92</f>
        <v>0</v>
      </c>
      <c r="J95" s="2">
        <f>'Base de Dados'!BG92</f>
        <v>0</v>
      </c>
    </row>
    <row r="96" spans="1:10" x14ac:dyDescent="0.25">
      <c r="A96" s="2" t="str">
        <f>'Base de Dados'!D93</f>
        <v>02.07.03</v>
      </c>
      <c r="B96" s="2">
        <f>'Base de Dados'!J93</f>
        <v>0</v>
      </c>
      <c r="C96" s="2">
        <f>'Base de Dados'!P93</f>
        <v>0</v>
      </c>
      <c r="D96" s="2">
        <f>'Base de Dados'!V93</f>
        <v>0</v>
      </c>
      <c r="E96" s="2">
        <f>'Base de Dados'!AB93</f>
        <v>0</v>
      </c>
      <c r="F96" s="2" t="str">
        <f>'Base de Dados'!AI93</f>
        <v>Ministério Público Eleitoral</v>
      </c>
      <c r="G96" s="2">
        <f>'Base de Dados'!AO93</f>
        <v>0</v>
      </c>
      <c r="H96" s="2">
        <f>'Base de Dados'!AU93</f>
        <v>0</v>
      </c>
      <c r="I96" s="2">
        <f>'Base de Dados'!BA93</f>
        <v>0</v>
      </c>
      <c r="J96" s="2">
        <f>'Base de Dados'!BG93</f>
        <v>0</v>
      </c>
    </row>
    <row r="97" spans="1:10" x14ac:dyDescent="0.25">
      <c r="A97" s="2" t="str">
        <f>'Base de Dados'!D94</f>
        <v>Godofredo Gonçalves Filho</v>
      </c>
      <c r="B97" s="2">
        <f>'Base de Dados'!J94</f>
        <v>0</v>
      </c>
      <c r="C97" s="2">
        <f>'Base de Dados'!P94</f>
        <v>0</v>
      </c>
      <c r="D97" s="2">
        <f>'Base de Dados'!V94</f>
        <v>0</v>
      </c>
      <c r="E97" s="2">
        <f>'Base de Dados'!AB94</f>
        <v>0</v>
      </c>
      <c r="F97" s="2" t="str">
        <f>'Base de Dados'!AI94</f>
        <v>Portal Brasil Notícia</v>
      </c>
      <c r="G97" s="2" t="str">
        <f>'Base de Dados'!AO94</f>
        <v>Blog donnysilva.com.br</v>
      </c>
      <c r="H97" s="2">
        <f>'Base de Dados'!AU94</f>
        <v>0</v>
      </c>
      <c r="I97" s="2">
        <f>'Base de Dados'!BA94</f>
        <v>0</v>
      </c>
      <c r="J97" s="2">
        <f>'Base de Dados'!BG94</f>
        <v>0</v>
      </c>
    </row>
    <row r="98" spans="1:10" x14ac:dyDescent="0.25">
      <c r="A98" s="2" t="str">
        <f>'Base de Dados'!D95</f>
        <v>Ministério Público Eleitoral</v>
      </c>
      <c r="B98" s="2">
        <f>'Base de Dados'!J95</f>
        <v>0</v>
      </c>
      <c r="C98" s="2">
        <f>'Base de Dados'!P95</f>
        <v>0</v>
      </c>
      <c r="D98" s="2">
        <f>'Base de Dados'!V95</f>
        <v>0</v>
      </c>
      <c r="E98" s="2">
        <f>'Base de Dados'!AB95</f>
        <v>0</v>
      </c>
      <c r="F98" s="2" t="str">
        <f>'Base de Dados'!AI95</f>
        <v>Godofredo Gonçalves Filho</v>
      </c>
      <c r="G98" s="2">
        <f>'Base de Dados'!AO95</f>
        <v>0</v>
      </c>
      <c r="H98" s="2">
        <f>'Base de Dados'!AU95</f>
        <v>0</v>
      </c>
      <c r="I98" s="2">
        <f>'Base de Dados'!BA95</f>
        <v>0</v>
      </c>
      <c r="J98" s="2">
        <f>'Base de Dados'!BG95</f>
        <v>0</v>
      </c>
    </row>
    <row r="99" spans="1:10" x14ac:dyDescent="0.25">
      <c r="A99" s="2" t="str">
        <f>'Base de Dados'!D96</f>
        <v>02.07.01</v>
      </c>
      <c r="B99" s="2">
        <f>'Base de Dados'!J96</f>
        <v>0</v>
      </c>
      <c r="C99" s="2">
        <f>'Base de Dados'!P96</f>
        <v>0</v>
      </c>
      <c r="D99" s="2">
        <f>'Base de Dados'!V96</f>
        <v>0</v>
      </c>
      <c r="E99" s="2">
        <f>'Base de Dados'!AB96</f>
        <v>0</v>
      </c>
      <c r="F99" s="2" t="str">
        <f>'Base de Dados'!AI96</f>
        <v>02.07.03</v>
      </c>
      <c r="G99" s="2" t="str">
        <f>'Base de Dados'!AO96</f>
        <v>José Roberto Arruda</v>
      </c>
      <c r="H99" s="2" t="str">
        <f>'Base de Dados'!AU96</f>
        <v>Facebook</v>
      </c>
      <c r="I99" s="2">
        <f>'Base de Dados'!BA96</f>
        <v>0</v>
      </c>
      <c r="J99" s="2">
        <f>'Base de Dados'!BG96</f>
        <v>0</v>
      </c>
    </row>
    <row r="100" spans="1:10" x14ac:dyDescent="0.25">
      <c r="A100" s="2" t="str">
        <f>'Base de Dados'!D97</f>
        <v>02.07.01</v>
      </c>
      <c r="B100" s="2" t="str">
        <f>'Base de Dados'!J97</f>
        <v>PT</v>
      </c>
      <c r="C100" s="2">
        <f>'Base de Dados'!P97</f>
        <v>0</v>
      </c>
      <c r="D100" s="2">
        <f>'Base de Dados'!V97</f>
        <v>0</v>
      </c>
      <c r="E100" s="2">
        <f>'Base de Dados'!AB97</f>
        <v>0</v>
      </c>
      <c r="F100" s="2" t="str">
        <f>'Base de Dados'!AI97</f>
        <v>02.07.03</v>
      </c>
      <c r="G100" s="2" t="str">
        <f>'Base de Dados'!AO97</f>
        <v>José Roberto Arruda</v>
      </c>
      <c r="H100" s="2">
        <f>'Base de Dados'!AU97</f>
        <v>0</v>
      </c>
      <c r="I100" s="2">
        <f>'Base de Dados'!BA97</f>
        <v>0</v>
      </c>
      <c r="J100" s="2">
        <f>'Base de Dados'!BG97</f>
        <v>0</v>
      </c>
    </row>
    <row r="101" spans="1:10" x14ac:dyDescent="0.25">
      <c r="A101" s="2" t="str">
        <f>'Base de Dados'!D98</f>
        <v>02.07.01</v>
      </c>
      <c r="B101" s="2">
        <f>'Base de Dados'!J98</f>
        <v>0</v>
      </c>
      <c r="C101" s="2">
        <f>'Base de Dados'!P98</f>
        <v>0</v>
      </c>
      <c r="D101" s="2">
        <f>'Base de Dados'!V98</f>
        <v>0</v>
      </c>
      <c r="E101" s="2">
        <f>'Base de Dados'!AB98</f>
        <v>0</v>
      </c>
      <c r="F101" s="2" t="str">
        <f>'Base de Dados'!AI98</f>
        <v>José Roberto Arruda</v>
      </c>
      <c r="G101" s="2">
        <f>'Base de Dados'!AO98</f>
        <v>0</v>
      </c>
      <c r="H101" s="2">
        <f>'Base de Dados'!AU98</f>
        <v>0</v>
      </c>
      <c r="I101" s="2">
        <f>'Base de Dados'!BA98</f>
        <v>0</v>
      </c>
      <c r="J101" s="2">
        <f>'Base de Dados'!BG98</f>
        <v>0</v>
      </c>
    </row>
    <row r="102" spans="1:10" x14ac:dyDescent="0.25">
      <c r="A102" s="2" t="str">
        <f>'Base de Dados'!D99</f>
        <v>Rodrigo Sobral Rollemberg</v>
      </c>
      <c r="B102" s="2">
        <f>'Base de Dados'!J99</f>
        <v>0</v>
      </c>
      <c r="C102" s="2">
        <f>'Base de Dados'!P99</f>
        <v>0</v>
      </c>
      <c r="D102" s="2">
        <f>'Base de Dados'!V99</f>
        <v>0</v>
      </c>
      <c r="E102" s="2">
        <f>'Base de Dados'!AB99</f>
        <v>0</v>
      </c>
      <c r="F102" s="2" t="str">
        <f>'Base de Dados'!AI99</f>
        <v>Agnelo Santos Queiroz Filho</v>
      </c>
      <c r="G102" s="2" t="str">
        <f>'Base de Dados'!AO99</f>
        <v>Facebook</v>
      </c>
      <c r="H102" s="2">
        <f>'Base de Dados'!AU99</f>
        <v>0</v>
      </c>
      <c r="I102" s="2">
        <f>'Base de Dados'!BA99</f>
        <v>0</v>
      </c>
      <c r="J102" s="2">
        <f>'Base de Dados'!BG99</f>
        <v>0</v>
      </c>
    </row>
    <row r="103" spans="1:10" x14ac:dyDescent="0.25">
      <c r="A103" s="2" t="str">
        <f>'Base de Dados'!D100</f>
        <v>02.07.01</v>
      </c>
      <c r="B103" s="2">
        <f>'Base de Dados'!J100</f>
        <v>0</v>
      </c>
      <c r="C103" s="2">
        <f>'Base de Dados'!P100</f>
        <v>0</v>
      </c>
      <c r="D103" s="2">
        <f>'Base de Dados'!V100</f>
        <v>0</v>
      </c>
      <c r="E103" s="2">
        <f>'Base de Dados'!AB100</f>
        <v>0</v>
      </c>
      <c r="F103" s="2" t="str">
        <f>'Base de Dados'!AI100</f>
        <v>02.07.03</v>
      </c>
      <c r="G103" s="2" t="str">
        <f>'Base de Dados'!AO100</f>
        <v>José Roberto Arruda</v>
      </c>
      <c r="H103" s="2">
        <f>'Base de Dados'!AU100</f>
        <v>0</v>
      </c>
      <c r="I103" s="2">
        <f>'Base de Dados'!BA100</f>
        <v>0</v>
      </c>
      <c r="J103" s="2">
        <f>'Base de Dados'!BG100</f>
        <v>0</v>
      </c>
    </row>
    <row r="104" spans="1:10" x14ac:dyDescent="0.25">
      <c r="A104" s="2" t="str">
        <f>'Base de Dados'!D101</f>
        <v>Rodrigo Sobral Rollemberg</v>
      </c>
      <c r="B104" s="2">
        <f>'Base de Dados'!J101</f>
        <v>0</v>
      </c>
      <c r="C104" s="2">
        <f>'Base de Dados'!P101</f>
        <v>0</v>
      </c>
      <c r="D104" s="2">
        <f>'Base de Dados'!V101</f>
        <v>0</v>
      </c>
      <c r="E104" s="2">
        <f>'Base de Dados'!AB101</f>
        <v>0</v>
      </c>
      <c r="F104" s="2" t="str">
        <f>'Base de Dados'!AI101</f>
        <v>Agnelo Santos Queiroz Filho</v>
      </c>
      <c r="G104" s="2" t="str">
        <f>'Base de Dados'!AO101</f>
        <v>Facebook</v>
      </c>
      <c r="H104" s="2">
        <f>'Base de Dados'!AU101</f>
        <v>0</v>
      </c>
      <c r="I104" s="2">
        <f>'Base de Dados'!BA101</f>
        <v>0</v>
      </c>
      <c r="J104" s="2">
        <f>'Base de Dados'!BG101</f>
        <v>0</v>
      </c>
    </row>
    <row r="105" spans="1:10" x14ac:dyDescent="0.25">
      <c r="A105" s="2" t="str">
        <f>'Base de Dados'!D102</f>
        <v>Rodrigo Sobral Rollemberg</v>
      </c>
      <c r="B105" s="2">
        <f>'Base de Dados'!J102</f>
        <v>0</v>
      </c>
      <c r="C105" s="2">
        <f>'Base de Dados'!P102</f>
        <v>0</v>
      </c>
      <c r="D105" s="2">
        <f>'Base de Dados'!V102</f>
        <v>0</v>
      </c>
      <c r="E105" s="2">
        <f>'Base de Dados'!AB102</f>
        <v>0</v>
      </c>
      <c r="F105" s="2" t="str">
        <f>'Base de Dados'!AI102</f>
        <v>PT</v>
      </c>
      <c r="G105" s="2" t="str">
        <f>'Base de Dados'!AO102</f>
        <v>02.07.01</v>
      </c>
      <c r="H105" s="2" t="str">
        <f>'Base de Dados'!AU102</f>
        <v>Agnelo Santos Queiroz Filho</v>
      </c>
      <c r="I105" s="2" t="str">
        <f>'Base de Dados'!BA102</f>
        <v>Facebook</v>
      </c>
      <c r="J105" s="2">
        <f>'Base de Dados'!BG102</f>
        <v>0</v>
      </c>
    </row>
    <row r="106" spans="1:10" x14ac:dyDescent="0.25">
      <c r="A106" s="2" t="str">
        <f>'Base de Dados'!D103</f>
        <v>Rodrigo Sobral Rollemberg</v>
      </c>
      <c r="B106" s="2">
        <f>'Base de Dados'!J103</f>
        <v>0</v>
      </c>
      <c r="C106" s="2">
        <f>'Base de Dados'!P103</f>
        <v>0</v>
      </c>
      <c r="D106" s="2">
        <f>'Base de Dados'!V103</f>
        <v>0</v>
      </c>
      <c r="E106" s="2">
        <f>'Base de Dados'!AB103</f>
        <v>0</v>
      </c>
      <c r="F106" s="2" t="str">
        <f>'Base de Dados'!AI103</f>
        <v>Agnelo Santos Queiroz Filho</v>
      </c>
      <c r="G106" s="2" t="str">
        <f>'Base de Dados'!AO103</f>
        <v>Facebook</v>
      </c>
      <c r="H106" s="2">
        <f>'Base de Dados'!AU103</f>
        <v>0</v>
      </c>
      <c r="I106" s="2">
        <f>'Base de Dados'!BA103</f>
        <v>0</v>
      </c>
      <c r="J106" s="2">
        <f>'Base de Dados'!BG103</f>
        <v>0</v>
      </c>
    </row>
    <row r="107" spans="1:10" x14ac:dyDescent="0.25">
      <c r="A107" s="2" t="e">
        <f>'Base de Dados'!#REF!</f>
        <v>#REF!</v>
      </c>
      <c r="B107" s="2" t="e">
        <f>'Base de Dados'!#REF!</f>
        <v>#REF!</v>
      </c>
      <c r="C107" s="2" t="e">
        <f>'Base de Dados'!#REF!</f>
        <v>#REF!</v>
      </c>
      <c r="D107" s="2" t="e">
        <f>'Base de Dados'!#REF!</f>
        <v>#REF!</v>
      </c>
      <c r="E107" s="2" t="e">
        <f>'Base de Dados'!#REF!</f>
        <v>#REF!</v>
      </c>
      <c r="F107" s="2" t="e">
        <f>'Base de Dados'!#REF!</f>
        <v>#REF!</v>
      </c>
      <c r="G107" s="2" t="e">
        <f>'Base de Dados'!#REF!</f>
        <v>#REF!</v>
      </c>
      <c r="H107" s="2" t="e">
        <f>'Base de Dados'!#REF!</f>
        <v>#REF!</v>
      </c>
      <c r="I107" s="2" t="e">
        <f>'Base de Dados'!#REF!</f>
        <v>#REF!</v>
      </c>
      <c r="J107" s="2" t="e">
        <f>'Base de Dados'!#REF!</f>
        <v>#REF!</v>
      </c>
    </row>
    <row r="108" spans="1:10" x14ac:dyDescent="0.25">
      <c r="A108" s="2" t="str">
        <f>'Base de Dados'!D104</f>
        <v>02.07.02</v>
      </c>
      <c r="B108" s="2" t="str">
        <f>'Base de Dados'!J104</f>
        <v>José Antônio Machado Reguffe</v>
      </c>
      <c r="C108" s="2">
        <f>'Base de Dados'!P104</f>
        <v>0</v>
      </c>
      <c r="D108" s="2">
        <f>'Base de Dados'!V104</f>
        <v>0</v>
      </c>
      <c r="E108" s="2">
        <f>'Base de Dados'!AB104</f>
        <v>0</v>
      </c>
      <c r="F108" s="2" t="str">
        <f>'Base de Dados'!AI104</f>
        <v>02.07.01</v>
      </c>
      <c r="G108" s="2" t="str">
        <f>'Base de Dados'!AO104</f>
        <v>Geraldo Magela Pereira</v>
      </c>
      <c r="H108" s="2" t="str">
        <f>'Base de Dados'!AU104</f>
        <v>Facebook</v>
      </c>
      <c r="I108" s="2">
        <f>'Base de Dados'!BA104</f>
        <v>0</v>
      </c>
      <c r="J108" s="2">
        <f>'Base de Dados'!BG104</f>
        <v>0</v>
      </c>
    </row>
    <row r="109" spans="1:10" x14ac:dyDescent="0.25">
      <c r="A109" s="2" t="str">
        <f>'Base de Dados'!D105</f>
        <v>02.07.01</v>
      </c>
      <c r="B109" s="2">
        <f>'Base de Dados'!J105</f>
        <v>0</v>
      </c>
      <c r="C109" s="2">
        <f>'Base de Dados'!P105</f>
        <v>0</v>
      </c>
      <c r="D109" s="2">
        <f>'Base de Dados'!V105</f>
        <v>0</v>
      </c>
      <c r="E109" s="2">
        <f>'Base de Dados'!AB105</f>
        <v>0</v>
      </c>
      <c r="F109" s="2" t="str">
        <f>'Base de Dados'!AI105</f>
        <v>02.07.02</v>
      </c>
      <c r="G109" s="2" t="str">
        <f>'Base de Dados'!AO105</f>
        <v>Rodrigo Sobral Rollemberg</v>
      </c>
      <c r="H109" s="2" t="str">
        <f>'Base de Dados'!AU105</f>
        <v>Facebook</v>
      </c>
      <c r="I109" s="2">
        <f>'Base de Dados'!BA105</f>
        <v>0</v>
      </c>
      <c r="J109" s="2">
        <f>'Base de Dados'!BG105</f>
        <v>0</v>
      </c>
    </row>
    <row r="110" spans="1:10" x14ac:dyDescent="0.25">
      <c r="A110" s="2" t="str">
        <f>'Base de Dados'!D106</f>
        <v>02.07.02</v>
      </c>
      <c r="B110" s="2" t="str">
        <f>'Base de Dados'!J106</f>
        <v>José Antônio Machado Reguffe</v>
      </c>
      <c r="C110" s="2">
        <f>'Base de Dados'!P106</f>
        <v>0</v>
      </c>
      <c r="D110" s="2">
        <f>'Base de Dados'!V106</f>
        <v>0</v>
      </c>
      <c r="E110" s="2">
        <f>'Base de Dados'!AB106</f>
        <v>0</v>
      </c>
      <c r="F110" s="2" t="str">
        <f>'Base de Dados'!AI106</f>
        <v>Facebook</v>
      </c>
      <c r="G110" s="2" t="str">
        <f>'Base de Dados'!AO106</f>
        <v>Rodrigo Grassi Cademartori</v>
      </c>
      <c r="H110" s="2">
        <f>'Base de Dados'!AU106</f>
        <v>0</v>
      </c>
      <c r="I110" s="2">
        <f>'Base de Dados'!BA106</f>
        <v>0</v>
      </c>
      <c r="J110" s="2">
        <f>'Base de Dados'!BG106</f>
        <v>0</v>
      </c>
    </row>
    <row r="111" spans="1:10" x14ac:dyDescent="0.25">
      <c r="A111" s="2" t="str">
        <f>'Base de Dados'!D107</f>
        <v>02.07.01</v>
      </c>
      <c r="B111" s="2" t="str">
        <f>'Base de Dados'!J107</f>
        <v>Agnelo Santos Queiroz Filho</v>
      </c>
      <c r="C111" s="2">
        <f>'Base de Dados'!P107</f>
        <v>0</v>
      </c>
      <c r="D111" s="2">
        <f>'Base de Dados'!V107</f>
        <v>0</v>
      </c>
      <c r="E111" s="2">
        <f>'Base de Dados'!AB107</f>
        <v>0</v>
      </c>
      <c r="F111" s="2" t="str">
        <f>'Base de Dados'!AI107</f>
        <v>02.07.03</v>
      </c>
      <c r="G111" s="2">
        <f>'Base de Dados'!AO107</f>
        <v>0</v>
      </c>
      <c r="H111" s="2">
        <f>'Base de Dados'!AU107</f>
        <v>0</v>
      </c>
      <c r="I111" s="2">
        <f>'Base de Dados'!BA107</f>
        <v>0</v>
      </c>
      <c r="J111" s="2">
        <f>'Base de Dados'!BG107</f>
        <v>0</v>
      </c>
    </row>
    <row r="112" spans="1:10" x14ac:dyDescent="0.25">
      <c r="A112" s="2" t="str">
        <f>'Base de Dados'!D108</f>
        <v>Luiz Carlos Pietschmann</v>
      </c>
      <c r="B112" s="2">
        <f>'Base de Dados'!J108</f>
        <v>0</v>
      </c>
      <c r="C112" s="2">
        <f>'Base de Dados'!P108</f>
        <v>0</v>
      </c>
      <c r="D112" s="2">
        <f>'Base de Dados'!V108</f>
        <v>0</v>
      </c>
      <c r="E112" s="2">
        <f>'Base de Dados'!AB108</f>
        <v>0</v>
      </c>
      <c r="F112" s="2" t="str">
        <f>'Base de Dados'!AI108</f>
        <v>02.07.01</v>
      </c>
      <c r="G112" s="2" t="str">
        <f>'Base de Dados'!AO108</f>
        <v>Agnelo Santos Queiroz Filho</v>
      </c>
      <c r="H112" s="2" t="str">
        <f>'Base de Dados'!AU108</f>
        <v>Jornal Brasil Capital</v>
      </c>
      <c r="I112" s="2" t="str">
        <f>'Base de Dados'!BA108</f>
        <v>Portal www.blogradiocorredor.com.br</v>
      </c>
      <c r="J112" s="2">
        <f>'Base de Dados'!BG108</f>
        <v>0</v>
      </c>
    </row>
    <row r="113" spans="1:10" x14ac:dyDescent="0.25">
      <c r="A113" s="2" t="str">
        <f>'Base de Dados'!D109</f>
        <v>02.07.02</v>
      </c>
      <c r="B113" s="2" t="str">
        <f>'Base de Dados'!J109</f>
        <v>Rodrigo Sobral Rollemberg</v>
      </c>
      <c r="C113" s="2">
        <f>'Base de Dados'!P109</f>
        <v>0</v>
      </c>
      <c r="D113" s="2">
        <f>'Base de Dados'!V109</f>
        <v>0</v>
      </c>
      <c r="E113" s="2">
        <f>'Base de Dados'!AB109</f>
        <v>0</v>
      </c>
      <c r="F113" s="2" t="str">
        <f>'Base de Dados'!AI109</f>
        <v>Facebook</v>
      </c>
      <c r="G113" s="2">
        <f>'Base de Dados'!AO109</f>
        <v>0</v>
      </c>
      <c r="H113" s="2">
        <f>'Base de Dados'!AU109</f>
        <v>0</v>
      </c>
      <c r="I113" s="2">
        <f>'Base de Dados'!BA109</f>
        <v>0</v>
      </c>
      <c r="J113" s="2">
        <f>'Base de Dados'!BG109</f>
        <v>0</v>
      </c>
    </row>
    <row r="114" spans="1:10" x14ac:dyDescent="0.25">
      <c r="A114" s="2" t="str">
        <f>'Base de Dados'!D110</f>
        <v>Agnelo Santos Queiroz Filho</v>
      </c>
      <c r="B114" s="2">
        <f>'Base de Dados'!J110</f>
        <v>0</v>
      </c>
      <c r="C114" s="2">
        <f>'Base de Dados'!P110</f>
        <v>0</v>
      </c>
      <c r="D114" s="2">
        <f>'Base de Dados'!V110</f>
        <v>0</v>
      </c>
      <c r="E114" s="2">
        <f>'Base de Dados'!AB110</f>
        <v>0</v>
      </c>
      <c r="F114" s="2" t="str">
        <f>'Base de Dados'!AI110</f>
        <v>Rodrigo Sobral Rollemberg</v>
      </c>
      <c r="G114" s="2">
        <f>'Base de Dados'!AO110</f>
        <v>0</v>
      </c>
      <c r="H114" s="2">
        <f>'Base de Dados'!AU110</f>
        <v>0</v>
      </c>
      <c r="I114" s="2">
        <f>'Base de Dados'!BA110</f>
        <v>0</v>
      </c>
      <c r="J114" s="2">
        <f>'Base de Dados'!BG110</f>
        <v>0</v>
      </c>
    </row>
    <row r="115" spans="1:10" x14ac:dyDescent="0.25">
      <c r="A115" s="2" t="e">
        <f>'Base de Dados'!#REF!</f>
        <v>#REF!</v>
      </c>
      <c r="B115" s="2" t="e">
        <f>'Base de Dados'!#REF!</f>
        <v>#REF!</v>
      </c>
      <c r="C115" s="2" t="e">
        <f>'Base de Dados'!#REF!</f>
        <v>#REF!</v>
      </c>
      <c r="D115" s="2" t="e">
        <f>'Base de Dados'!#REF!</f>
        <v>#REF!</v>
      </c>
      <c r="E115" s="2" t="e">
        <f>'Base de Dados'!#REF!</f>
        <v>#REF!</v>
      </c>
      <c r="F115" s="2" t="e">
        <f>'Base de Dados'!#REF!</f>
        <v>#REF!</v>
      </c>
      <c r="G115" s="2" t="e">
        <f>'Base de Dados'!#REF!</f>
        <v>#REF!</v>
      </c>
      <c r="H115" s="2" t="e">
        <f>'Base de Dados'!#REF!</f>
        <v>#REF!</v>
      </c>
      <c r="I115" s="2" t="e">
        <f>'Base de Dados'!#REF!</f>
        <v>#REF!</v>
      </c>
      <c r="J115" s="2" t="e">
        <f>'Base de Dados'!#REF!</f>
        <v>#REF!</v>
      </c>
    </row>
    <row r="116" spans="1:10" x14ac:dyDescent="0.25">
      <c r="A116" s="2" t="str">
        <f>'Base de Dados'!D111</f>
        <v>02.07.02</v>
      </c>
      <c r="B116" s="2" t="str">
        <f>'Base de Dados'!J111</f>
        <v>Rodrigo Sobral Rollemberg</v>
      </c>
      <c r="C116" s="2">
        <f>'Base de Dados'!P111</f>
        <v>0</v>
      </c>
      <c r="D116" s="2">
        <f>'Base de Dados'!V111</f>
        <v>0</v>
      </c>
      <c r="E116" s="2">
        <f>'Base de Dados'!AB111</f>
        <v>0</v>
      </c>
      <c r="F116" s="2" t="str">
        <f>'Base de Dados'!AI111</f>
        <v>02.07.01</v>
      </c>
      <c r="G116" s="2" t="str">
        <f>'Base de Dados'!AO111</f>
        <v>Francisco Domingos dos Santos</v>
      </c>
      <c r="H116" s="2">
        <f>'Base de Dados'!AU111</f>
        <v>0</v>
      </c>
      <c r="I116" s="2">
        <f>'Base de Dados'!BA111</f>
        <v>0</v>
      </c>
      <c r="J116" s="2">
        <f>'Base de Dados'!BG111</f>
        <v>0</v>
      </c>
    </row>
    <row r="117" spans="1:10" x14ac:dyDescent="0.25">
      <c r="A117" s="2" t="str">
        <f>'Base de Dados'!D112</f>
        <v>02.07.02</v>
      </c>
      <c r="B117" s="2" t="str">
        <f>'Base de Dados'!J112</f>
        <v>Rodrigo Sobral Rollemberg</v>
      </c>
      <c r="C117" s="2">
        <f>'Base de Dados'!P112</f>
        <v>0</v>
      </c>
      <c r="D117" s="2">
        <f>'Base de Dados'!V112</f>
        <v>0</v>
      </c>
      <c r="E117" s="2">
        <f>'Base de Dados'!AB112</f>
        <v>0</v>
      </c>
      <c r="F117" s="2" t="str">
        <f>'Base de Dados'!AI112</f>
        <v>Facebook</v>
      </c>
      <c r="G117" s="2">
        <f>'Base de Dados'!AO112</f>
        <v>0</v>
      </c>
      <c r="H117" s="2">
        <f>'Base de Dados'!AU112</f>
        <v>0</v>
      </c>
      <c r="I117" s="2">
        <f>'Base de Dados'!BA112</f>
        <v>0</v>
      </c>
      <c r="J117" s="2">
        <f>'Base de Dados'!BG112</f>
        <v>0</v>
      </c>
    </row>
    <row r="118" spans="1:10" x14ac:dyDescent="0.25">
      <c r="A118" s="2" t="str">
        <f>'Base de Dados'!D113</f>
        <v>Ministério Público Eleitoral</v>
      </c>
      <c r="B118" s="2">
        <f>'Base de Dados'!J113</f>
        <v>0</v>
      </c>
      <c r="C118" s="2">
        <f>'Base de Dados'!P113</f>
        <v>0</v>
      </c>
      <c r="D118" s="2">
        <f>'Base de Dados'!V113</f>
        <v>0</v>
      </c>
      <c r="E118" s="2">
        <f>'Base de Dados'!AB113</f>
        <v>0</v>
      </c>
      <c r="F118" s="2" t="str">
        <f>'Base de Dados'!AI113</f>
        <v>Karla Barbosa Oliveira</v>
      </c>
      <c r="G118" s="2">
        <f>'Base de Dados'!AO113</f>
        <v>0</v>
      </c>
      <c r="H118" s="2">
        <f>'Base de Dados'!AU113</f>
        <v>0</v>
      </c>
      <c r="I118" s="2">
        <f>'Base de Dados'!BA113</f>
        <v>0</v>
      </c>
      <c r="J118" s="2">
        <f>'Base de Dados'!BG113</f>
        <v>0</v>
      </c>
    </row>
    <row r="119" spans="1:10" x14ac:dyDescent="0.25">
      <c r="A119" s="2" t="str">
        <f>'Base de Dados'!D114</f>
        <v>Ministério Público Eleitoral</v>
      </c>
      <c r="B119" s="2">
        <f>'Base de Dados'!J114</f>
        <v>0</v>
      </c>
      <c r="C119" s="2">
        <f>'Base de Dados'!P114</f>
        <v>0</v>
      </c>
      <c r="D119" s="2">
        <f>'Base de Dados'!V114</f>
        <v>0</v>
      </c>
      <c r="E119" s="2">
        <f>'Base de Dados'!AB114</f>
        <v>0</v>
      </c>
      <c r="F119" s="2" t="str">
        <f>'Base de Dados'!AI114</f>
        <v>Paulo César Hartung Gomes</v>
      </c>
      <c r="G119" s="2" t="str">
        <f>'Base de Dados'!AO114</f>
        <v>PMDB</v>
      </c>
      <c r="H119" s="2" t="str">
        <f>'Base de Dados'!AU114</f>
        <v>PMDB</v>
      </c>
      <c r="I119" s="2">
        <f>'Base de Dados'!BA114</f>
        <v>0</v>
      </c>
      <c r="J119" s="2">
        <f>'Base de Dados'!BG114</f>
        <v>0</v>
      </c>
    </row>
    <row r="120" spans="1:10" x14ac:dyDescent="0.25">
      <c r="A120" s="2" t="str">
        <f>'Base de Dados'!D115</f>
        <v>Ministério Público Eleitoral</v>
      </c>
      <c r="B120" s="2">
        <f>'Base de Dados'!J115</f>
        <v>0</v>
      </c>
      <c r="C120" s="2">
        <f>'Base de Dados'!P115</f>
        <v>0</v>
      </c>
      <c r="D120" s="2">
        <f>'Base de Dados'!V115</f>
        <v>0</v>
      </c>
      <c r="E120" s="2">
        <f>'Base de Dados'!AB115</f>
        <v>0</v>
      </c>
      <c r="F120" s="2" t="str">
        <f>'Base de Dados'!AI115</f>
        <v>José Renato Casagrande</v>
      </c>
      <c r="G120" s="2">
        <f>'Base de Dados'!AO115</f>
        <v>0</v>
      </c>
      <c r="H120" s="2">
        <f>'Base de Dados'!AU115</f>
        <v>0</v>
      </c>
      <c r="I120" s="2">
        <f>'Base de Dados'!BA115</f>
        <v>0</v>
      </c>
      <c r="J120" s="2">
        <f>'Base de Dados'!BG115</f>
        <v>0</v>
      </c>
    </row>
    <row r="121" spans="1:10" x14ac:dyDescent="0.25">
      <c r="A121" s="2" t="str">
        <f>'Base de Dados'!D116</f>
        <v>Ministério Público Eleitoral</v>
      </c>
      <c r="B121" s="2">
        <f>'Base de Dados'!J116</f>
        <v>0</v>
      </c>
      <c r="C121" s="2">
        <f>'Base de Dados'!P116</f>
        <v>0</v>
      </c>
      <c r="D121" s="2">
        <f>'Base de Dados'!V116</f>
        <v>0</v>
      </c>
      <c r="E121" s="2">
        <f>'Base de Dados'!AB116</f>
        <v>0</v>
      </c>
      <c r="F121" s="2" t="str">
        <f>'Base de Dados'!AI116</f>
        <v>Alberto Campos Fernandes</v>
      </c>
      <c r="G121" s="2">
        <f>'Base de Dados'!AO116</f>
        <v>0</v>
      </c>
      <c r="H121" s="2">
        <f>'Base de Dados'!AU116</f>
        <v>0</v>
      </c>
      <c r="I121" s="2">
        <f>'Base de Dados'!BA116</f>
        <v>0</v>
      </c>
      <c r="J121" s="2">
        <f>'Base de Dados'!BG116</f>
        <v>0</v>
      </c>
    </row>
    <row r="122" spans="1:10" x14ac:dyDescent="0.25">
      <c r="A122" s="2" t="str">
        <f>'Base de Dados'!D117</f>
        <v>Paulo César Hartung Gomes</v>
      </c>
      <c r="B122" s="2">
        <f>'Base de Dados'!J117</f>
        <v>0</v>
      </c>
      <c r="C122" s="2">
        <f>'Base de Dados'!P117</f>
        <v>0</v>
      </c>
      <c r="D122" s="2">
        <f>'Base de Dados'!V117</f>
        <v>0</v>
      </c>
      <c r="E122" s="2">
        <f>'Base de Dados'!AB117</f>
        <v>0</v>
      </c>
      <c r="F122" s="2" t="str">
        <f>'Base de Dados'!AI117</f>
        <v>Blog do Elimar Côrtes</v>
      </c>
      <c r="G122" s="2" t="str">
        <f>'Base de Dados'!AO117</f>
        <v>ES Hoje</v>
      </c>
      <c r="H122" s="2" t="str">
        <f>'Base de Dados'!AU117</f>
        <v>Elimar Guimarães Côrtes</v>
      </c>
      <c r="I122" s="2" t="str">
        <f>'Base de Dados'!BA117</f>
        <v>Danieleh Henriques Coutinho</v>
      </c>
      <c r="J122" s="2" t="str">
        <f>'Base de Dados'!BG117</f>
        <v>Carlos Roberto Coutinho</v>
      </c>
    </row>
    <row r="123" spans="1:10" x14ac:dyDescent="0.25">
      <c r="A123" s="2" t="str">
        <f>'Base de Dados'!D118</f>
        <v>Ministério Público Eleitoral</v>
      </c>
      <c r="B123" s="2">
        <f>'Base de Dados'!J118</f>
        <v>0</v>
      </c>
      <c r="C123" s="2">
        <f>'Base de Dados'!P118</f>
        <v>0</v>
      </c>
      <c r="D123" s="2">
        <f>'Base de Dados'!V118</f>
        <v>0</v>
      </c>
      <c r="E123" s="2">
        <f>'Base de Dados'!AB118</f>
        <v>0</v>
      </c>
      <c r="F123" s="2" t="str">
        <f>'Base de Dados'!AI118</f>
        <v>José de Barros Neto</v>
      </c>
      <c r="G123" s="2">
        <f>'Base de Dados'!AO118</f>
        <v>0</v>
      </c>
      <c r="H123" s="2">
        <f>'Base de Dados'!AU118</f>
        <v>0</v>
      </c>
      <c r="I123" s="2">
        <f>'Base de Dados'!BA118</f>
        <v>0</v>
      </c>
      <c r="J123" s="2">
        <f>'Base de Dados'!BG118</f>
        <v>0</v>
      </c>
    </row>
    <row r="124" spans="1:10" x14ac:dyDescent="0.25">
      <c r="A124" s="2" t="str">
        <f>'Base de Dados'!D119</f>
        <v>Ministério Público Eleitoral</v>
      </c>
      <c r="B124" s="2">
        <f>'Base de Dados'!J119</f>
        <v>0</v>
      </c>
      <c r="C124" s="2">
        <f>'Base de Dados'!P119</f>
        <v>0</v>
      </c>
      <c r="D124" s="2">
        <f>'Base de Dados'!V119</f>
        <v>0</v>
      </c>
      <c r="E124" s="2">
        <f>'Base de Dados'!AB119</f>
        <v>0</v>
      </c>
      <c r="F124" s="2" t="str">
        <f>'Base de Dados'!AI119</f>
        <v>Marataízes Irir Provedor de Internet Ltda.</v>
      </c>
      <c r="G124" s="2" t="str">
        <f>'Base de Dados'!AO119</f>
        <v>Adriano Costa Pereira</v>
      </c>
      <c r="H124" s="2">
        <f>'Base de Dados'!AU119</f>
        <v>0</v>
      </c>
      <c r="I124" s="2">
        <f>'Base de Dados'!BA119</f>
        <v>0</v>
      </c>
      <c r="J124" s="2">
        <f>'Base de Dados'!BG119</f>
        <v>0</v>
      </c>
    </row>
    <row r="125" spans="1:10" x14ac:dyDescent="0.25">
      <c r="A125" s="2" t="e">
        <f>'Base de Dados'!#REF!</f>
        <v>#REF!</v>
      </c>
      <c r="B125" s="2" t="e">
        <f>'Base de Dados'!#REF!</f>
        <v>#REF!</v>
      </c>
      <c r="C125" s="2" t="e">
        <f>'Base de Dados'!#REF!</f>
        <v>#REF!</v>
      </c>
      <c r="D125" s="2" t="e">
        <f>'Base de Dados'!#REF!</f>
        <v>#REF!</v>
      </c>
      <c r="E125" s="2" t="e">
        <f>'Base de Dados'!#REF!</f>
        <v>#REF!</v>
      </c>
      <c r="F125" s="2" t="e">
        <f>'Base de Dados'!#REF!</f>
        <v>#REF!</v>
      </c>
      <c r="G125" s="2" t="e">
        <f>'Base de Dados'!#REF!</f>
        <v>#REF!</v>
      </c>
      <c r="H125" s="2" t="e">
        <f>'Base de Dados'!#REF!</f>
        <v>#REF!</v>
      </c>
      <c r="I125" s="2" t="e">
        <f>'Base de Dados'!#REF!</f>
        <v>#REF!</v>
      </c>
      <c r="J125" s="2" t="e">
        <f>'Base de Dados'!#REF!</f>
        <v>#REF!</v>
      </c>
    </row>
    <row r="126" spans="1:10" x14ac:dyDescent="0.25">
      <c r="A126" s="2" t="str">
        <f>'Base de Dados'!D120</f>
        <v>02.08.02</v>
      </c>
      <c r="B126" s="2">
        <f>'Base de Dados'!J120</f>
        <v>0</v>
      </c>
      <c r="C126" s="2">
        <f>'Base de Dados'!P120</f>
        <v>0</v>
      </c>
      <c r="D126" s="2">
        <f>'Base de Dados'!V120</f>
        <v>0</v>
      </c>
      <c r="E126" s="2">
        <f>'Base de Dados'!AB120</f>
        <v>0</v>
      </c>
      <c r="F126" s="2" t="str">
        <f>'Base de Dados'!AI120</f>
        <v>José Luiz Gobbi</v>
      </c>
      <c r="G126" s="2" t="str">
        <f>'Base de Dados'!AO120</f>
        <v>Perfil de José Luiz Gobbi no Facebook</v>
      </c>
      <c r="H126" s="2" t="str">
        <f>'Base de Dados'!AU120</f>
        <v>Paulo César Hartung Gomes</v>
      </c>
      <c r="I126" s="2" t="str">
        <f>'Base de Dados'!BA120</f>
        <v>02.08.01</v>
      </c>
      <c r="J126" s="2">
        <f>'Base de Dados'!BG120</f>
        <v>0</v>
      </c>
    </row>
    <row r="127" spans="1:10" x14ac:dyDescent="0.25">
      <c r="A127" s="2" t="str">
        <f>'Base de Dados'!D121</f>
        <v>PMDB</v>
      </c>
      <c r="B127" s="2">
        <f>'Base de Dados'!J121</f>
        <v>0</v>
      </c>
      <c r="C127" s="2">
        <f>'Base de Dados'!P121</f>
        <v>0</v>
      </c>
      <c r="D127" s="2">
        <f>'Base de Dados'!V121</f>
        <v>0</v>
      </c>
      <c r="E127" s="2">
        <f>'Base de Dados'!AB121</f>
        <v>0</v>
      </c>
      <c r="F127" s="2" t="str">
        <f>'Base de Dados'!AI121</f>
        <v>Marconi Ferreira Perillo Junior</v>
      </c>
      <c r="G127" s="2">
        <f>'Base de Dados'!AO121</f>
        <v>0</v>
      </c>
      <c r="H127" s="2">
        <f>'Base de Dados'!AU121</f>
        <v>0</v>
      </c>
      <c r="I127" s="2">
        <f>'Base de Dados'!BA121</f>
        <v>0</v>
      </c>
      <c r="J127" s="2">
        <f>'Base de Dados'!BG121</f>
        <v>0</v>
      </c>
    </row>
    <row r="128" spans="1:10" x14ac:dyDescent="0.25">
      <c r="A128" s="2" t="e">
        <f>'Base de Dados'!#REF!</f>
        <v>#REF!</v>
      </c>
      <c r="B128" s="2" t="e">
        <f>'Base de Dados'!#REF!</f>
        <v>#REF!</v>
      </c>
      <c r="C128" s="2" t="e">
        <f>'Base de Dados'!#REF!</f>
        <v>#REF!</v>
      </c>
      <c r="D128" s="2" t="e">
        <f>'Base de Dados'!#REF!</f>
        <v>#REF!</v>
      </c>
      <c r="E128" s="2" t="e">
        <f>'Base de Dados'!#REF!</f>
        <v>#REF!</v>
      </c>
      <c r="F128" s="2" t="e">
        <f>'Base de Dados'!#REF!</f>
        <v>#REF!</v>
      </c>
      <c r="G128" s="2" t="e">
        <f>'Base de Dados'!#REF!</f>
        <v>#REF!</v>
      </c>
      <c r="H128" s="2" t="e">
        <f>'Base de Dados'!#REF!</f>
        <v>#REF!</v>
      </c>
      <c r="I128" s="2" t="e">
        <f>'Base de Dados'!#REF!</f>
        <v>#REF!</v>
      </c>
      <c r="J128" s="2" t="e">
        <f>'Base de Dados'!#REF!</f>
        <v>#REF!</v>
      </c>
    </row>
    <row r="129" spans="1:10" x14ac:dyDescent="0.25">
      <c r="A129" s="2" t="str">
        <f>'Base de Dados'!D122</f>
        <v>Ministério Público Eleitoral</v>
      </c>
      <c r="B129" s="2">
        <f>'Base de Dados'!J122</f>
        <v>0</v>
      </c>
      <c r="C129" s="2">
        <f>'Base de Dados'!P122</f>
        <v>0</v>
      </c>
      <c r="D129" s="2">
        <f>'Base de Dados'!V122</f>
        <v>0</v>
      </c>
      <c r="E129" s="2">
        <f>'Base de Dados'!AB122</f>
        <v>0</v>
      </c>
      <c r="F129" s="2" t="str">
        <f>'Base de Dados'!AI122</f>
        <v>Marco Aurélio de Sene Palmerston Xavier</v>
      </c>
      <c r="G129" s="2">
        <f>'Base de Dados'!AO122</f>
        <v>0</v>
      </c>
      <c r="H129" s="2">
        <f>'Base de Dados'!AU122</f>
        <v>0</v>
      </c>
      <c r="I129" s="2">
        <f>'Base de Dados'!BA122</f>
        <v>0</v>
      </c>
      <c r="J129" s="2">
        <f>'Base de Dados'!BG122</f>
        <v>0</v>
      </c>
    </row>
    <row r="130" spans="1:10" x14ac:dyDescent="0.25">
      <c r="A130" s="2" t="str">
        <f>'Base de Dados'!D123</f>
        <v>PT</v>
      </c>
      <c r="B130" s="2">
        <f>'Base de Dados'!J123</f>
        <v>0</v>
      </c>
      <c r="C130" s="2">
        <f>'Base de Dados'!P123</f>
        <v>0</v>
      </c>
      <c r="D130" s="2">
        <f>'Base de Dados'!V123</f>
        <v>0</v>
      </c>
      <c r="E130" s="2">
        <f>'Base de Dados'!AB123</f>
        <v>0</v>
      </c>
      <c r="F130" s="2" t="str">
        <f>'Base de Dados'!AI123</f>
        <v>Marconi Ferreira Perillo Junior</v>
      </c>
      <c r="G130" s="2" t="str">
        <f>'Base de Dados'!AO123</f>
        <v>Estado de Goiás</v>
      </c>
      <c r="H130" s="2">
        <f>'Base de Dados'!AU123</f>
        <v>0</v>
      </c>
      <c r="I130" s="2">
        <f>'Base de Dados'!BA123</f>
        <v>0</v>
      </c>
      <c r="J130" s="2">
        <f>'Base de Dados'!BG123</f>
        <v>0</v>
      </c>
    </row>
    <row r="131" spans="1:10" x14ac:dyDescent="0.25">
      <c r="A131" s="2" t="str">
        <f>'Base de Dados'!D124</f>
        <v>PSB</v>
      </c>
      <c r="B131" s="2">
        <f>'Base de Dados'!J124</f>
        <v>0</v>
      </c>
      <c r="C131" s="2">
        <f>'Base de Dados'!P124</f>
        <v>0</v>
      </c>
      <c r="D131" s="2">
        <f>'Base de Dados'!V124</f>
        <v>0</v>
      </c>
      <c r="E131" s="2">
        <f>'Base de Dados'!AB124</f>
        <v>0</v>
      </c>
      <c r="F131" s="2" t="str">
        <f>'Base de Dados'!AI124</f>
        <v>Marconi Ferreira Perillo Junior</v>
      </c>
      <c r="G131" s="2" t="str">
        <f>'Base de Dados'!AO124</f>
        <v>Orion Andrade de Carvalho</v>
      </c>
      <c r="H131" s="2">
        <f>'Base de Dados'!AU124</f>
        <v>0</v>
      </c>
      <c r="I131" s="2">
        <f>'Base de Dados'!BA124</f>
        <v>0</v>
      </c>
      <c r="J131" s="2">
        <f>'Base de Dados'!BG124</f>
        <v>0</v>
      </c>
    </row>
    <row r="132" spans="1:10" x14ac:dyDescent="0.25">
      <c r="A132" s="2" t="str">
        <f>'Base de Dados'!D125</f>
        <v>PMDB</v>
      </c>
      <c r="B132" s="2">
        <f>'Base de Dados'!J125</f>
        <v>0</v>
      </c>
      <c r="C132" s="2">
        <f>'Base de Dados'!P125</f>
        <v>0</v>
      </c>
      <c r="D132" s="2">
        <f>'Base de Dados'!V125</f>
        <v>0</v>
      </c>
      <c r="E132" s="2">
        <f>'Base de Dados'!AB125</f>
        <v>0</v>
      </c>
      <c r="F132" s="2" t="str">
        <f>'Base de Dados'!AI125</f>
        <v>Cristiano Livramento da Silva</v>
      </c>
      <c r="G132" s="2" t="str">
        <f>'Base de Dados'!AO125</f>
        <v>Marconi Ferreira Perillo Junior</v>
      </c>
      <c r="H132" s="2">
        <f>'Base de Dados'!AU125</f>
        <v>0</v>
      </c>
      <c r="I132" s="2">
        <f>'Base de Dados'!BA125</f>
        <v>0</v>
      </c>
      <c r="J132" s="2">
        <f>'Base de Dados'!BG125</f>
        <v>0</v>
      </c>
    </row>
    <row r="133" spans="1:10" x14ac:dyDescent="0.25">
      <c r="A133" s="2" t="str">
        <f>'Base de Dados'!D126</f>
        <v>PSB</v>
      </c>
      <c r="B133" s="2">
        <f>'Base de Dados'!J126</f>
        <v>0</v>
      </c>
      <c r="C133" s="2">
        <f>'Base de Dados'!P126</f>
        <v>0</v>
      </c>
      <c r="D133" s="2">
        <f>'Base de Dados'!V126</f>
        <v>0</v>
      </c>
      <c r="E133" s="2">
        <f>'Base de Dados'!AB126</f>
        <v>0</v>
      </c>
      <c r="F133" s="2" t="str">
        <f>'Base de Dados'!AI126</f>
        <v>Goiás 24 Horas</v>
      </c>
      <c r="G133" s="2" t="str">
        <f>'Base de Dados'!AO126</f>
        <v>Cristiano Livramento da Silva</v>
      </c>
      <c r="H133" s="2">
        <f>'Base de Dados'!AU126</f>
        <v>0</v>
      </c>
      <c r="I133" s="2">
        <f>'Base de Dados'!BA126</f>
        <v>0</v>
      </c>
      <c r="J133" s="2">
        <f>'Base de Dados'!BG126</f>
        <v>0</v>
      </c>
    </row>
    <row r="134" spans="1:10" x14ac:dyDescent="0.25">
      <c r="A134" s="2" t="e">
        <f>'Base de Dados'!#REF!</f>
        <v>#REF!</v>
      </c>
      <c r="B134" s="2" t="e">
        <f>'Base de Dados'!#REF!</f>
        <v>#REF!</v>
      </c>
      <c r="C134" s="2" t="e">
        <f>'Base de Dados'!#REF!</f>
        <v>#REF!</v>
      </c>
      <c r="D134" s="2" t="e">
        <f>'Base de Dados'!#REF!</f>
        <v>#REF!</v>
      </c>
      <c r="E134" s="2" t="e">
        <f>'Base de Dados'!#REF!</f>
        <v>#REF!</v>
      </c>
      <c r="F134" s="2" t="e">
        <f>'Base de Dados'!#REF!</f>
        <v>#REF!</v>
      </c>
      <c r="G134" s="2" t="e">
        <f>'Base de Dados'!#REF!</f>
        <v>#REF!</v>
      </c>
      <c r="H134" s="2" t="e">
        <f>'Base de Dados'!#REF!</f>
        <v>#REF!</v>
      </c>
      <c r="I134" s="2" t="e">
        <f>'Base de Dados'!#REF!</f>
        <v>#REF!</v>
      </c>
      <c r="J134" s="2" t="e">
        <f>'Base de Dados'!#REF!</f>
        <v>#REF!</v>
      </c>
    </row>
    <row r="135" spans="1:10" x14ac:dyDescent="0.25">
      <c r="A135" s="2" t="str">
        <f>'Base de Dados'!D127</f>
        <v>02.09.03</v>
      </c>
      <c r="B135" s="2" t="str">
        <f>'Base de Dados'!J127</f>
        <v>Vanderlan Vieira Cardoso</v>
      </c>
      <c r="C135" s="2">
        <f>'Base de Dados'!P127</f>
        <v>0</v>
      </c>
      <c r="D135" s="2">
        <f>'Base de Dados'!V127</f>
        <v>0</v>
      </c>
      <c r="E135" s="2">
        <f>'Base de Dados'!AB127</f>
        <v>0</v>
      </c>
      <c r="F135" s="2" t="str">
        <f>'Base de Dados'!AI127</f>
        <v>Goiás 24 Horas</v>
      </c>
      <c r="G135" s="2" t="str">
        <f>'Base de Dados'!AO127</f>
        <v>Cristiano Livramento da Silva</v>
      </c>
      <c r="H135" s="2">
        <f>'Base de Dados'!AU127</f>
        <v>0</v>
      </c>
      <c r="I135" s="2">
        <f>'Base de Dados'!BA127</f>
        <v>0</v>
      </c>
      <c r="J135" s="2">
        <f>'Base de Dados'!BG127</f>
        <v>0</v>
      </c>
    </row>
    <row r="136" spans="1:10" x14ac:dyDescent="0.25">
      <c r="A136" s="2" t="str">
        <f>'Base de Dados'!D128</f>
        <v>02.09.03</v>
      </c>
      <c r="B136" s="2">
        <f>'Base de Dados'!J128</f>
        <v>0</v>
      </c>
      <c r="C136" s="2">
        <f>'Base de Dados'!P128</f>
        <v>0</v>
      </c>
      <c r="D136" s="2">
        <f>'Base de Dados'!V128</f>
        <v>0</v>
      </c>
      <c r="E136" s="2">
        <f>'Base de Dados'!AB128</f>
        <v>0</v>
      </c>
      <c r="F136" s="2" t="str">
        <f>'Base de Dados'!AI128</f>
        <v>Marconi Ferreira Perillo Junior</v>
      </c>
      <c r="G136" s="2" t="str">
        <f>'Base de Dados'!AO128</f>
        <v>José Eliton de Figueredo Junior</v>
      </c>
      <c r="H136" s="2" t="str">
        <f>'Base de Dados'!AU128</f>
        <v>Luis Antonio Stival Milhomens</v>
      </c>
      <c r="I136" s="2" t="str">
        <f>'Base de Dados'!BA128</f>
        <v>Haroldo Reimer</v>
      </c>
      <c r="J136" s="2" t="str">
        <f>'Base de Dados'!BG128</f>
        <v>Orion Andrade de Carvalho</v>
      </c>
    </row>
    <row r="137" spans="1:10" x14ac:dyDescent="0.25">
      <c r="A137" s="2" t="str">
        <f>'Base de Dados'!D129</f>
        <v>02.09.01</v>
      </c>
      <c r="B137" s="2">
        <f>'Base de Dados'!J129</f>
        <v>0</v>
      </c>
      <c r="C137" s="2">
        <f>'Base de Dados'!P129</f>
        <v>0</v>
      </c>
      <c r="D137" s="2">
        <f>'Base de Dados'!V129</f>
        <v>0</v>
      </c>
      <c r="E137" s="2">
        <f>'Base de Dados'!AB129</f>
        <v>0</v>
      </c>
      <c r="F137" s="2" t="str">
        <f>'Base de Dados'!AI129</f>
        <v>Cristiano Livramento da Silva</v>
      </c>
      <c r="G137" s="2">
        <f>'Base de Dados'!AO129</f>
        <v>0</v>
      </c>
      <c r="H137" s="2">
        <f>'Base de Dados'!AU129</f>
        <v>0</v>
      </c>
      <c r="I137" s="2">
        <f>'Base de Dados'!BA129</f>
        <v>0</v>
      </c>
      <c r="J137" s="2">
        <f>'Base de Dados'!BG129</f>
        <v>0</v>
      </c>
    </row>
    <row r="138" spans="1:10" x14ac:dyDescent="0.25">
      <c r="A138" s="2" t="str">
        <f>'Base de Dados'!D130</f>
        <v>PSDB</v>
      </c>
      <c r="B138" s="2">
        <f>'Base de Dados'!J130</f>
        <v>0</v>
      </c>
      <c r="C138" s="2">
        <f>'Base de Dados'!P130</f>
        <v>0</v>
      </c>
      <c r="D138" s="2">
        <f>'Base de Dados'!V130</f>
        <v>0</v>
      </c>
      <c r="E138" s="2">
        <f>'Base de Dados'!AB130</f>
        <v>0</v>
      </c>
      <c r="F138" s="2" t="str">
        <f>'Base de Dados'!AI130</f>
        <v>José Pacífico Neto</v>
      </c>
      <c r="G138" s="2">
        <f>'Base de Dados'!AO130</f>
        <v>0</v>
      </c>
      <c r="H138" s="2">
        <f>'Base de Dados'!AU130</f>
        <v>0</v>
      </c>
      <c r="I138" s="2">
        <f>'Base de Dados'!BA130</f>
        <v>0</v>
      </c>
      <c r="J138" s="2">
        <f>'Base de Dados'!BG130</f>
        <v>0</v>
      </c>
    </row>
    <row r="139" spans="1:10" x14ac:dyDescent="0.25">
      <c r="A139" s="2" t="str">
        <f>'Base de Dados'!D131</f>
        <v>Marconi Ferreira Perillo Junior</v>
      </c>
      <c r="B139" s="2">
        <f>'Base de Dados'!J131</f>
        <v>0</v>
      </c>
      <c r="C139" s="2">
        <f>'Base de Dados'!P131</f>
        <v>0</v>
      </c>
      <c r="D139" s="2">
        <f>'Base de Dados'!V131</f>
        <v>0</v>
      </c>
      <c r="E139" s="2">
        <f>'Base de Dados'!AB131</f>
        <v>0</v>
      </c>
      <c r="F139" s="2" t="str">
        <f>'Base de Dados'!AI131</f>
        <v>Ronaldo Ramos Caiado</v>
      </c>
      <c r="G139" s="2">
        <f>'Base de Dados'!AO131</f>
        <v>0</v>
      </c>
      <c r="H139" s="2">
        <f>'Base de Dados'!AU131</f>
        <v>0</v>
      </c>
      <c r="I139" s="2">
        <f>'Base de Dados'!BA131</f>
        <v>0</v>
      </c>
      <c r="J139" s="2">
        <f>'Base de Dados'!BG131</f>
        <v>0</v>
      </c>
    </row>
    <row r="140" spans="1:10" x14ac:dyDescent="0.25">
      <c r="A140" s="2" t="str">
        <f>'Base de Dados'!D132</f>
        <v>Marconi Ferreira Perillo Junior</v>
      </c>
      <c r="B140" s="2">
        <f>'Base de Dados'!J132</f>
        <v>0</v>
      </c>
      <c r="C140" s="2">
        <f>'Base de Dados'!P132</f>
        <v>0</v>
      </c>
      <c r="D140" s="2">
        <f>'Base de Dados'!V132</f>
        <v>0</v>
      </c>
      <c r="E140" s="2">
        <f>'Base de Dados'!AB132</f>
        <v>0</v>
      </c>
      <c r="F140" s="2" t="str">
        <f>'Base de Dados'!AI132</f>
        <v>Facebook</v>
      </c>
      <c r="G140" s="2" t="str">
        <f>'Base de Dados'!AO132</f>
        <v>Cristina Kott</v>
      </c>
      <c r="H140" s="2">
        <f>'Base de Dados'!AU132</f>
        <v>0</v>
      </c>
      <c r="I140" s="2">
        <f>'Base de Dados'!BA132</f>
        <v>0</v>
      </c>
      <c r="J140" s="2">
        <f>'Base de Dados'!BG132</f>
        <v>0</v>
      </c>
    </row>
    <row r="141" spans="1:10" x14ac:dyDescent="0.25">
      <c r="A141" s="2" t="e">
        <f>'Base de Dados'!#REF!</f>
        <v>#REF!</v>
      </c>
      <c r="B141" s="2" t="e">
        <f>'Base de Dados'!#REF!</f>
        <v>#REF!</v>
      </c>
      <c r="C141" s="2" t="e">
        <f>'Base de Dados'!#REF!</f>
        <v>#REF!</v>
      </c>
      <c r="D141" s="2" t="e">
        <f>'Base de Dados'!#REF!</f>
        <v>#REF!</v>
      </c>
      <c r="E141" s="2" t="e">
        <f>'Base de Dados'!#REF!</f>
        <v>#REF!</v>
      </c>
      <c r="F141" s="2" t="e">
        <f>'Base de Dados'!#REF!</f>
        <v>#REF!</v>
      </c>
      <c r="G141" s="2" t="e">
        <f>'Base de Dados'!#REF!</f>
        <v>#REF!</v>
      </c>
      <c r="H141" s="2" t="e">
        <f>'Base de Dados'!#REF!</f>
        <v>#REF!</v>
      </c>
      <c r="I141" s="2" t="e">
        <f>'Base de Dados'!#REF!</f>
        <v>#REF!</v>
      </c>
      <c r="J141" s="2" t="e">
        <f>'Base de Dados'!#REF!</f>
        <v>#REF!</v>
      </c>
    </row>
    <row r="142" spans="1:10" x14ac:dyDescent="0.25">
      <c r="A142" s="2" t="e">
        <f>'Base de Dados'!#REF!</f>
        <v>#REF!</v>
      </c>
      <c r="B142" s="2" t="e">
        <f>'Base de Dados'!#REF!</f>
        <v>#REF!</v>
      </c>
      <c r="C142" s="2" t="e">
        <f>'Base de Dados'!#REF!</f>
        <v>#REF!</v>
      </c>
      <c r="D142" s="2" t="e">
        <f>'Base de Dados'!#REF!</f>
        <v>#REF!</v>
      </c>
      <c r="E142" s="2" t="e">
        <f>'Base de Dados'!#REF!</f>
        <v>#REF!</v>
      </c>
      <c r="F142" s="2" t="e">
        <f>'Base de Dados'!#REF!</f>
        <v>#REF!</v>
      </c>
      <c r="G142" s="2" t="e">
        <f>'Base de Dados'!#REF!</f>
        <v>#REF!</v>
      </c>
      <c r="H142" s="2" t="e">
        <f>'Base de Dados'!#REF!</f>
        <v>#REF!</v>
      </c>
      <c r="I142" s="2" t="e">
        <f>'Base de Dados'!#REF!</f>
        <v>#REF!</v>
      </c>
      <c r="J142" s="2" t="e">
        <f>'Base de Dados'!#REF!</f>
        <v>#REF!</v>
      </c>
    </row>
    <row r="143" spans="1:10" x14ac:dyDescent="0.25">
      <c r="A143" s="2" t="str">
        <f>'Base de Dados'!D133</f>
        <v>02.09.02</v>
      </c>
      <c r="B143" s="2">
        <f>'Base de Dados'!J133</f>
        <v>0</v>
      </c>
      <c r="C143" s="2">
        <f>'Base de Dados'!P133</f>
        <v>0</v>
      </c>
      <c r="D143" s="2">
        <f>'Base de Dados'!V133</f>
        <v>0</v>
      </c>
      <c r="E143" s="2">
        <f>'Base de Dados'!AB133</f>
        <v>0</v>
      </c>
      <c r="F143" s="2" t="str">
        <f>'Base de Dados'!AI133</f>
        <v>Ronaldo Ramos Caiado</v>
      </c>
      <c r="G143" s="2">
        <f>'Base de Dados'!AO133</f>
        <v>0</v>
      </c>
      <c r="H143" s="2">
        <f>'Base de Dados'!AU133</f>
        <v>0</v>
      </c>
      <c r="I143" s="2">
        <f>'Base de Dados'!BA133</f>
        <v>0</v>
      </c>
      <c r="J143" s="2">
        <f>'Base de Dados'!BG133</f>
        <v>0</v>
      </c>
    </row>
    <row r="144" spans="1:10" x14ac:dyDescent="0.25">
      <c r="A144" s="2" t="str">
        <f>'Base de Dados'!D134</f>
        <v>Marconi Ferreira Perillo Junior</v>
      </c>
      <c r="B144" s="2">
        <f>'Base de Dados'!J134</f>
        <v>0</v>
      </c>
      <c r="C144" s="2">
        <f>'Base de Dados'!P134</f>
        <v>0</v>
      </c>
      <c r="D144" s="2">
        <f>'Base de Dados'!V134</f>
        <v>0</v>
      </c>
      <c r="E144" s="2">
        <f>'Base de Dados'!AB134</f>
        <v>0</v>
      </c>
      <c r="F144" s="2" t="str">
        <f>'Base de Dados'!AI134</f>
        <v>Luiz Carlos Bordoni</v>
      </c>
      <c r="G144" s="2">
        <f>'Base de Dados'!AO134</f>
        <v>0</v>
      </c>
      <c r="H144" s="2">
        <f>'Base de Dados'!AU134</f>
        <v>0</v>
      </c>
      <c r="I144" s="2">
        <f>'Base de Dados'!BA134</f>
        <v>0</v>
      </c>
      <c r="J144" s="2">
        <f>'Base de Dados'!BG134</f>
        <v>0</v>
      </c>
    </row>
    <row r="145" spans="1:10" x14ac:dyDescent="0.25">
      <c r="A145" s="2" t="str">
        <f>'Base de Dados'!D135</f>
        <v>02.09.01</v>
      </c>
      <c r="B145" s="2">
        <f>'Base de Dados'!J135</f>
        <v>0</v>
      </c>
      <c r="C145" s="2">
        <f>'Base de Dados'!P135</f>
        <v>0</v>
      </c>
      <c r="D145" s="2">
        <f>'Base de Dados'!V135</f>
        <v>0</v>
      </c>
      <c r="E145" s="2">
        <f>'Base de Dados'!AB135</f>
        <v>0</v>
      </c>
      <c r="F145" s="2" t="str">
        <f>'Base de Dados'!AI135</f>
        <v>Marconi Ferreira Perillo Junior</v>
      </c>
      <c r="G145" s="2" t="str">
        <f>'Base de Dados'!AO135</f>
        <v>José Elinton de Figueiredo Junior</v>
      </c>
      <c r="H145" s="2" t="str">
        <f>'Base de Dados'!AU135</f>
        <v>Google</v>
      </c>
      <c r="I145" s="2">
        <f>'Base de Dados'!BA135</f>
        <v>0</v>
      </c>
      <c r="J145" s="2">
        <f>'Base de Dados'!BG135</f>
        <v>0</v>
      </c>
    </row>
    <row r="146" spans="1:10" x14ac:dyDescent="0.25">
      <c r="A146" s="2" t="str">
        <f>'Base de Dados'!D136</f>
        <v>Marconi Ferreira Perillo Junior</v>
      </c>
      <c r="B146" s="2">
        <f>'Base de Dados'!J136</f>
        <v>0</v>
      </c>
      <c r="C146" s="2">
        <f>'Base de Dados'!P136</f>
        <v>0</v>
      </c>
      <c r="D146" s="2">
        <f>'Base de Dados'!V136</f>
        <v>0</v>
      </c>
      <c r="E146" s="2">
        <f>'Base de Dados'!AB136</f>
        <v>0</v>
      </c>
      <c r="F146" s="2" t="str">
        <f>'Base de Dados'!AI136</f>
        <v>Google</v>
      </c>
      <c r="G146" s="2">
        <f>'Base de Dados'!AO136</f>
        <v>0</v>
      </c>
      <c r="H146" s="2">
        <f>'Base de Dados'!AU136</f>
        <v>0</v>
      </c>
      <c r="I146" s="2">
        <f>'Base de Dados'!BA136</f>
        <v>0</v>
      </c>
      <c r="J146" s="2">
        <f>'Base de Dados'!BG136</f>
        <v>0</v>
      </c>
    </row>
    <row r="147" spans="1:10" x14ac:dyDescent="0.25">
      <c r="A147" s="2" t="str">
        <f>'Base de Dados'!D137</f>
        <v>02.09.02</v>
      </c>
      <c r="B147" s="2">
        <f>'Base de Dados'!J137</f>
        <v>0</v>
      </c>
      <c r="C147" s="2">
        <f>'Base de Dados'!P137</f>
        <v>0</v>
      </c>
      <c r="D147" s="2">
        <f>'Base de Dados'!V137</f>
        <v>0</v>
      </c>
      <c r="E147" s="2">
        <f>'Base de Dados'!AB137</f>
        <v>0</v>
      </c>
      <c r="F147" s="2" t="str">
        <f>'Base de Dados'!AI137</f>
        <v>Facebook</v>
      </c>
      <c r="G147" s="2" t="str">
        <f>'Base de Dados'!AO137</f>
        <v>Vanderlan Vieira Cardoso</v>
      </c>
      <c r="H147" s="2">
        <f>'Base de Dados'!AU137</f>
        <v>0</v>
      </c>
      <c r="I147" s="2">
        <f>'Base de Dados'!BA137</f>
        <v>0</v>
      </c>
      <c r="J147" s="2">
        <f>'Base de Dados'!BG137</f>
        <v>0</v>
      </c>
    </row>
    <row r="148" spans="1:10" x14ac:dyDescent="0.25">
      <c r="A148" s="2" t="str">
        <f>'Base de Dados'!D138</f>
        <v>Thiago Mello Peixoto da Silveira</v>
      </c>
      <c r="B148" s="2">
        <f>'Base de Dados'!J138</f>
        <v>0</v>
      </c>
      <c r="C148" s="2">
        <f>'Base de Dados'!P138</f>
        <v>0</v>
      </c>
      <c r="D148" s="2">
        <f>'Base de Dados'!V138</f>
        <v>0</v>
      </c>
      <c r="E148" s="2">
        <f>'Base de Dados'!AB138</f>
        <v>0</v>
      </c>
      <c r="F148" s="2" t="str">
        <f>'Base de Dados'!AI138</f>
        <v>SINTEGO</v>
      </c>
      <c r="G148" s="2" t="str">
        <f>'Base de Dados'!AO138</f>
        <v>CUT-GO</v>
      </c>
      <c r="H148" s="2">
        <f>'Base de Dados'!AU138</f>
        <v>0</v>
      </c>
      <c r="I148" s="2">
        <f>'Base de Dados'!BA138</f>
        <v>0</v>
      </c>
      <c r="J148" s="2">
        <f>'Base de Dados'!BG138</f>
        <v>0</v>
      </c>
    </row>
    <row r="149" spans="1:10" x14ac:dyDescent="0.25">
      <c r="A149" s="2" t="str">
        <f>'Base de Dados'!D139</f>
        <v>02.09.03</v>
      </c>
      <c r="B149" s="2">
        <f>'Base de Dados'!J139</f>
        <v>0</v>
      </c>
      <c r="C149" s="2">
        <f>'Base de Dados'!P139</f>
        <v>0</v>
      </c>
      <c r="D149" s="2">
        <f>'Base de Dados'!V139</f>
        <v>0</v>
      </c>
      <c r="E149" s="2">
        <f>'Base de Dados'!AB139</f>
        <v>0</v>
      </c>
      <c r="F149" s="2" t="str">
        <f>'Base de Dados'!AI139</f>
        <v>Marconi Ferreira Perillo Junior</v>
      </c>
      <c r="G149" s="2" t="str">
        <f>'Base de Dados'!AO139</f>
        <v>02.09.02</v>
      </c>
      <c r="H149" s="2" t="str">
        <f>'Base de Dados'!AU139</f>
        <v>Vilmar da Silva Rocha</v>
      </c>
      <c r="I149" s="2" t="str">
        <f>'Base de Dados'!BA139</f>
        <v>Facebook</v>
      </c>
      <c r="J149" s="2">
        <f>'Base de Dados'!BG139</f>
        <v>0</v>
      </c>
    </row>
    <row r="150" spans="1:10" x14ac:dyDescent="0.25">
      <c r="A150" s="2" t="str">
        <f>'Base de Dados'!D140</f>
        <v>Ministério Público Eleitoral</v>
      </c>
      <c r="B150" s="2">
        <f>'Base de Dados'!J140</f>
        <v>0</v>
      </c>
      <c r="C150" s="2">
        <f>'Base de Dados'!P140</f>
        <v>0</v>
      </c>
      <c r="D150" s="2">
        <f>'Base de Dados'!V140</f>
        <v>0</v>
      </c>
      <c r="E150" s="2">
        <f>'Base de Dados'!AB140</f>
        <v>0</v>
      </c>
      <c r="F150" s="2" t="str">
        <f>'Base de Dados'!AI140</f>
        <v>Lucas de Castro Santos</v>
      </c>
      <c r="G150" s="2">
        <f>'Base de Dados'!AO140</f>
        <v>0</v>
      </c>
      <c r="H150" s="2">
        <f>'Base de Dados'!AU140</f>
        <v>0</v>
      </c>
      <c r="I150" s="2">
        <f>'Base de Dados'!BA140</f>
        <v>0</v>
      </c>
      <c r="J150" s="2">
        <f>'Base de Dados'!BG140</f>
        <v>0</v>
      </c>
    </row>
    <row r="151" spans="1:10" x14ac:dyDescent="0.25">
      <c r="A151" s="2" t="str">
        <f>'Base de Dados'!D141</f>
        <v>Ministério Público Eleitoral</v>
      </c>
      <c r="B151" s="2">
        <f>'Base de Dados'!J141</f>
        <v>0</v>
      </c>
      <c r="C151" s="2">
        <f>'Base de Dados'!P141</f>
        <v>0</v>
      </c>
      <c r="D151" s="2">
        <f>'Base de Dados'!V141</f>
        <v>0</v>
      </c>
      <c r="E151" s="2">
        <f>'Base de Dados'!AB141</f>
        <v>0</v>
      </c>
      <c r="F151" s="2" t="str">
        <f>'Base de Dados'!AI141</f>
        <v>Estela Souza dos Anjos Prado</v>
      </c>
      <c r="G151" s="2">
        <f>'Base de Dados'!AO141</f>
        <v>0</v>
      </c>
      <c r="H151" s="2">
        <f>'Base de Dados'!AU141</f>
        <v>0</v>
      </c>
      <c r="I151" s="2">
        <f>'Base de Dados'!BA141</f>
        <v>0</v>
      </c>
      <c r="J151" s="2">
        <f>'Base de Dados'!BG141</f>
        <v>0</v>
      </c>
    </row>
    <row r="152" spans="1:10" x14ac:dyDescent="0.25">
      <c r="A152" s="2" t="str">
        <f>'Base de Dados'!D142</f>
        <v>PCdoB</v>
      </c>
      <c r="B152" s="2">
        <f>'Base de Dados'!J142</f>
        <v>0</v>
      </c>
      <c r="C152" s="2">
        <f>'Base de Dados'!P142</f>
        <v>0</v>
      </c>
      <c r="D152" s="2">
        <f>'Base de Dados'!V142</f>
        <v>0</v>
      </c>
      <c r="E152" s="2">
        <f>'Base de Dados'!AB142</f>
        <v>0</v>
      </c>
      <c r="F152" s="2" t="str">
        <f>'Base de Dados'!AI142</f>
        <v>Luis Pablo Conceição Almeida</v>
      </c>
      <c r="G152" s="2">
        <f>'Base de Dados'!AO142</f>
        <v>0</v>
      </c>
      <c r="H152" s="2">
        <f>'Base de Dados'!AU142</f>
        <v>0</v>
      </c>
      <c r="I152" s="2">
        <f>'Base de Dados'!BA142</f>
        <v>0</v>
      </c>
      <c r="J152" s="2">
        <f>'Base de Dados'!BG142</f>
        <v>0</v>
      </c>
    </row>
    <row r="153" spans="1:10" x14ac:dyDescent="0.25">
      <c r="A153" s="2" t="str">
        <f>'Base de Dados'!D143</f>
        <v>PCdoB</v>
      </c>
      <c r="B153" s="2">
        <f>'Base de Dados'!J143</f>
        <v>0</v>
      </c>
      <c r="C153" s="2">
        <f>'Base de Dados'!P143</f>
        <v>0</v>
      </c>
      <c r="D153" s="2">
        <f>'Base de Dados'!V143</f>
        <v>0</v>
      </c>
      <c r="E153" s="2">
        <f>'Base de Dados'!AB143</f>
        <v>0</v>
      </c>
      <c r="F153" s="2" t="str">
        <f>'Base de Dados'!AI143</f>
        <v>Luis Pablo Conceição Almeida</v>
      </c>
      <c r="G153" s="2">
        <f>'Base de Dados'!AO143</f>
        <v>0</v>
      </c>
      <c r="H153" s="2">
        <f>'Base de Dados'!AU143</f>
        <v>0</v>
      </c>
      <c r="I153" s="2">
        <f>'Base de Dados'!BA143</f>
        <v>0</v>
      </c>
      <c r="J153" s="2">
        <f>'Base de Dados'!BG143</f>
        <v>0</v>
      </c>
    </row>
    <row r="154" spans="1:10" x14ac:dyDescent="0.25">
      <c r="A154" s="2" t="str">
        <f>'Base de Dados'!D144</f>
        <v>PCdoB</v>
      </c>
      <c r="B154" s="2">
        <f>'Base de Dados'!J144</f>
        <v>0</v>
      </c>
      <c r="C154" s="2">
        <f>'Base de Dados'!P144</f>
        <v>0</v>
      </c>
      <c r="D154" s="2">
        <f>'Base de Dados'!V144</f>
        <v>0</v>
      </c>
      <c r="E154" s="2">
        <f>'Base de Dados'!AB144</f>
        <v>0</v>
      </c>
      <c r="F154" s="2" t="str">
        <f>'Base de Dados'!AI144</f>
        <v>Luis Pablo Conceição Almeida</v>
      </c>
      <c r="G154" s="2" t="str">
        <f>'Base de Dados'!AO144</f>
        <v>Google</v>
      </c>
      <c r="H154" s="2">
        <f>'Base de Dados'!AU144</f>
        <v>0</v>
      </c>
      <c r="I154" s="2">
        <f>'Base de Dados'!BA144</f>
        <v>0</v>
      </c>
      <c r="J154" s="2">
        <f>'Base de Dados'!BG144</f>
        <v>0</v>
      </c>
    </row>
    <row r="155" spans="1:10" x14ac:dyDescent="0.25">
      <c r="A155" s="2" t="str">
        <f>'Base de Dados'!D145</f>
        <v>PCdoB</v>
      </c>
      <c r="B155" s="2">
        <f>'Base de Dados'!J145</f>
        <v>0</v>
      </c>
      <c r="C155" s="2">
        <f>'Base de Dados'!P145</f>
        <v>0</v>
      </c>
      <c r="D155" s="2">
        <f>'Base de Dados'!V145</f>
        <v>0</v>
      </c>
      <c r="E155" s="2">
        <f>'Base de Dados'!AB145</f>
        <v>0</v>
      </c>
      <c r="F155" s="2" t="str">
        <f>'Base de Dados'!AI145</f>
        <v>José Raimundo da Silva Soares</v>
      </c>
      <c r="G155" s="2" t="str">
        <f>'Base de Dados'!AO145</f>
        <v>Mirante</v>
      </c>
      <c r="H155" s="2">
        <f>'Base de Dados'!AU145</f>
        <v>0</v>
      </c>
      <c r="I155" s="2">
        <f>'Base de Dados'!BA145</f>
        <v>0</v>
      </c>
      <c r="J155" s="2">
        <f>'Base de Dados'!BG145</f>
        <v>0</v>
      </c>
    </row>
    <row r="156" spans="1:10" x14ac:dyDescent="0.25">
      <c r="A156" s="2" t="str">
        <f>'Base de Dados'!D146</f>
        <v>PMDB</v>
      </c>
      <c r="B156" s="2">
        <f>'Base de Dados'!J146</f>
        <v>0</v>
      </c>
      <c r="C156" s="2">
        <f>'Base de Dados'!P146</f>
        <v>0</v>
      </c>
      <c r="D156" s="2">
        <f>'Base de Dados'!V146</f>
        <v>0</v>
      </c>
      <c r="E156" s="2">
        <f>'Base de Dados'!AB146</f>
        <v>0</v>
      </c>
      <c r="F156" s="2" t="str">
        <f>'Base de Dados'!AI146</f>
        <v>Jonaval Medeiros da Cunha Santos</v>
      </c>
      <c r="G156" s="2">
        <f>'Base de Dados'!AO146</f>
        <v>0</v>
      </c>
      <c r="H156" s="2">
        <f>'Base de Dados'!AU146</f>
        <v>0</v>
      </c>
      <c r="I156" s="2">
        <f>'Base de Dados'!BA146</f>
        <v>0</v>
      </c>
      <c r="J156" s="2">
        <f>'Base de Dados'!BG146</f>
        <v>0</v>
      </c>
    </row>
    <row r="157" spans="1:10" x14ac:dyDescent="0.25">
      <c r="A157" s="2" t="str">
        <f>'Base de Dados'!D147</f>
        <v>PMDB</v>
      </c>
      <c r="B157" s="2">
        <f>'Base de Dados'!J147</f>
        <v>0</v>
      </c>
      <c r="C157" s="2">
        <f>'Base de Dados'!P147</f>
        <v>0</v>
      </c>
      <c r="D157" s="2">
        <f>'Base de Dados'!V147</f>
        <v>0</v>
      </c>
      <c r="E157" s="2">
        <f>'Base de Dados'!AB147</f>
        <v>0</v>
      </c>
      <c r="F157" s="2" t="str">
        <f>'Base de Dados'!AI147</f>
        <v>Leandro Miranda</v>
      </c>
      <c r="G157" s="2">
        <f>'Base de Dados'!AO147</f>
        <v>0</v>
      </c>
      <c r="H157" s="2">
        <f>'Base de Dados'!AU147</f>
        <v>0</v>
      </c>
      <c r="I157" s="2">
        <f>'Base de Dados'!BA147</f>
        <v>0</v>
      </c>
      <c r="J157" s="2">
        <f>'Base de Dados'!BG147</f>
        <v>0</v>
      </c>
    </row>
    <row r="158" spans="1:10" x14ac:dyDescent="0.25">
      <c r="A158" s="2" t="str">
        <f>'Base de Dados'!D148</f>
        <v>PCdoB</v>
      </c>
      <c r="B158" s="2">
        <f>'Base de Dados'!J148</f>
        <v>0</v>
      </c>
      <c r="C158" s="2">
        <f>'Base de Dados'!P148</f>
        <v>0</v>
      </c>
      <c r="D158" s="2">
        <f>'Base de Dados'!V148</f>
        <v>0</v>
      </c>
      <c r="E158" s="2">
        <f>'Base de Dados'!AB148</f>
        <v>0</v>
      </c>
      <c r="F158" s="2" t="str">
        <f>'Base de Dados'!AI148</f>
        <v>Marco Aurélio Nunes D'eça</v>
      </c>
      <c r="G158" s="2">
        <f>'Base de Dados'!AO148</f>
        <v>0</v>
      </c>
      <c r="H158" s="2">
        <f>'Base de Dados'!AU148</f>
        <v>0</v>
      </c>
      <c r="I158" s="2">
        <f>'Base de Dados'!BA148</f>
        <v>0</v>
      </c>
      <c r="J158" s="2">
        <f>'Base de Dados'!BG148</f>
        <v>0</v>
      </c>
    </row>
    <row r="159" spans="1:10" x14ac:dyDescent="0.25">
      <c r="A159" s="2" t="str">
        <f>'Base de Dados'!D149</f>
        <v>PCdoB</v>
      </c>
      <c r="B159" s="2">
        <f>'Base de Dados'!J149</f>
        <v>0</v>
      </c>
      <c r="C159" s="2">
        <f>'Base de Dados'!P149</f>
        <v>0</v>
      </c>
      <c r="D159" s="2">
        <f>'Base de Dados'!V149</f>
        <v>0</v>
      </c>
      <c r="E159" s="2">
        <f>'Base de Dados'!AB149</f>
        <v>0</v>
      </c>
      <c r="F159" s="2" t="str">
        <f>'Base de Dados'!AI149</f>
        <v>Marco Aurélio Nunes D'eça</v>
      </c>
      <c r="G159" s="2">
        <f>'Base de Dados'!AO149</f>
        <v>0</v>
      </c>
      <c r="H159" s="2">
        <f>'Base de Dados'!AU149</f>
        <v>0</v>
      </c>
      <c r="I159" s="2">
        <f>'Base de Dados'!BA149</f>
        <v>0</v>
      </c>
      <c r="J159" s="2">
        <f>'Base de Dados'!BG149</f>
        <v>0</v>
      </c>
    </row>
    <row r="160" spans="1:10" x14ac:dyDescent="0.25">
      <c r="A160" s="2" t="str">
        <f>'Base de Dados'!D150</f>
        <v>PCdoB</v>
      </c>
      <c r="B160" s="2">
        <f>'Base de Dados'!J150</f>
        <v>0</v>
      </c>
      <c r="C160" s="2">
        <f>'Base de Dados'!P150</f>
        <v>0</v>
      </c>
      <c r="D160" s="2">
        <f>'Base de Dados'!V150</f>
        <v>0</v>
      </c>
      <c r="E160" s="2">
        <f>'Base de Dados'!AB150</f>
        <v>0</v>
      </c>
      <c r="F160" s="2" t="str">
        <f>'Base de Dados'!AI150</f>
        <v>Ronaldo Rocha</v>
      </c>
      <c r="G160" s="2">
        <f>'Base de Dados'!AO150</f>
        <v>0</v>
      </c>
      <c r="H160" s="2">
        <f>'Base de Dados'!AU150</f>
        <v>0</v>
      </c>
      <c r="I160" s="2">
        <f>'Base de Dados'!BA150</f>
        <v>0</v>
      </c>
      <c r="J160" s="2">
        <f>'Base de Dados'!BG150</f>
        <v>0</v>
      </c>
    </row>
    <row r="161" spans="1:10" x14ac:dyDescent="0.25">
      <c r="A161" s="2" t="str">
        <f>'Base de Dados'!D151</f>
        <v>PCdoB</v>
      </c>
      <c r="B161" s="2">
        <f>'Base de Dados'!J151</f>
        <v>0</v>
      </c>
      <c r="C161" s="2">
        <f>'Base de Dados'!P151</f>
        <v>0</v>
      </c>
      <c r="D161" s="2">
        <f>'Base de Dados'!V151</f>
        <v>0</v>
      </c>
      <c r="E161" s="2">
        <f>'Base de Dados'!AB151</f>
        <v>0</v>
      </c>
      <c r="F161" s="2" t="str">
        <f>'Base de Dados'!AI151</f>
        <v>Yuri Almeira</v>
      </c>
      <c r="G161" s="2">
        <f>'Base de Dados'!AO151</f>
        <v>0</v>
      </c>
      <c r="H161" s="2">
        <f>'Base de Dados'!AU151</f>
        <v>0</v>
      </c>
      <c r="I161" s="2">
        <f>'Base de Dados'!BA151</f>
        <v>0</v>
      </c>
      <c r="J161" s="2">
        <f>'Base de Dados'!BG151</f>
        <v>0</v>
      </c>
    </row>
    <row r="162" spans="1:10" x14ac:dyDescent="0.25">
      <c r="A162" s="2" t="str">
        <f>'Base de Dados'!D152</f>
        <v>PMDB</v>
      </c>
      <c r="B162" s="2">
        <f>'Base de Dados'!J152</f>
        <v>0</v>
      </c>
      <c r="C162" s="2">
        <f>'Base de Dados'!P152</f>
        <v>0</v>
      </c>
      <c r="D162" s="2">
        <f>'Base de Dados'!V152</f>
        <v>0</v>
      </c>
      <c r="E162" s="2">
        <f>'Base de Dados'!AB152</f>
        <v>0</v>
      </c>
      <c r="F162" s="2" t="str">
        <f>'Base de Dados'!AI152</f>
        <v>Gilberto Gomes Lima</v>
      </c>
      <c r="G162" s="2">
        <f>'Base de Dados'!AO152</f>
        <v>0</v>
      </c>
      <c r="H162" s="2">
        <f>'Base de Dados'!AU152</f>
        <v>0</v>
      </c>
      <c r="I162" s="2">
        <f>'Base de Dados'!BA152</f>
        <v>0</v>
      </c>
      <c r="J162" s="2">
        <f>'Base de Dados'!BG152</f>
        <v>0</v>
      </c>
    </row>
    <row r="163" spans="1:10" x14ac:dyDescent="0.25">
      <c r="A163" s="2" t="str">
        <f>'Base de Dados'!D153</f>
        <v>PMDB</v>
      </c>
      <c r="B163" s="2">
        <f>'Base de Dados'!J153</f>
        <v>0</v>
      </c>
      <c r="C163" s="2">
        <f>'Base de Dados'!P153</f>
        <v>0</v>
      </c>
      <c r="D163" s="2">
        <f>'Base de Dados'!V153</f>
        <v>0</v>
      </c>
      <c r="E163" s="2">
        <f>'Base de Dados'!AB153</f>
        <v>0</v>
      </c>
      <c r="F163" s="2" t="str">
        <f>'Base de Dados'!AI153</f>
        <v>H. M. Bogea</v>
      </c>
      <c r="G163" s="2" t="str">
        <f>'Base de Dados'!AO153</f>
        <v>John Cutrim</v>
      </c>
      <c r="H163" s="2">
        <f>'Base de Dados'!AU153</f>
        <v>0</v>
      </c>
      <c r="I163" s="2">
        <f>'Base de Dados'!BA153</f>
        <v>0</v>
      </c>
      <c r="J163" s="2">
        <f>'Base de Dados'!BG153</f>
        <v>0</v>
      </c>
    </row>
    <row r="164" spans="1:10" x14ac:dyDescent="0.25">
      <c r="A164" s="2" t="str">
        <f>'Base de Dados'!D154</f>
        <v>PMDB</v>
      </c>
      <c r="B164" s="2">
        <f>'Base de Dados'!J154</f>
        <v>0</v>
      </c>
      <c r="C164" s="2">
        <f>'Base de Dados'!P154</f>
        <v>0</v>
      </c>
      <c r="D164" s="2">
        <f>'Base de Dados'!V154</f>
        <v>0</v>
      </c>
      <c r="E164" s="2">
        <f>'Base de Dados'!AB154</f>
        <v>0</v>
      </c>
      <c r="F164" s="2" t="str">
        <f>'Base de Dados'!AI154</f>
        <v>Edgar Ribeiro</v>
      </c>
      <c r="G164" s="2">
        <f>'Base de Dados'!AO154</f>
        <v>0</v>
      </c>
      <c r="H164" s="2">
        <f>'Base de Dados'!AU154</f>
        <v>0</v>
      </c>
      <c r="I164" s="2">
        <f>'Base de Dados'!BA154</f>
        <v>0</v>
      </c>
      <c r="J164" s="2">
        <f>'Base de Dados'!BG154</f>
        <v>0</v>
      </c>
    </row>
    <row r="165" spans="1:10" x14ac:dyDescent="0.25">
      <c r="A165" s="2" t="str">
        <f>'Base de Dados'!D155</f>
        <v>Andrea Trovão Murad Barros</v>
      </c>
      <c r="B165" s="2">
        <f>'Base de Dados'!J155</f>
        <v>0</v>
      </c>
      <c r="C165" s="2">
        <f>'Base de Dados'!P155</f>
        <v>0</v>
      </c>
      <c r="D165" s="2">
        <f>'Base de Dados'!V155</f>
        <v>0</v>
      </c>
      <c r="E165" s="2">
        <f>'Base de Dados'!AB155</f>
        <v>0</v>
      </c>
      <c r="F165" s="2" t="str">
        <f>'Base de Dados'!AI155</f>
        <v>Antonio Marcelo Rodrigues da Silva</v>
      </c>
      <c r="G165" s="2">
        <f>'Base de Dados'!AO155</f>
        <v>0</v>
      </c>
      <c r="H165" s="2">
        <f>'Base de Dados'!AU155</f>
        <v>0</v>
      </c>
      <c r="I165" s="2">
        <f>'Base de Dados'!BA155</f>
        <v>0</v>
      </c>
      <c r="J165" s="2">
        <f>'Base de Dados'!BG155</f>
        <v>0</v>
      </c>
    </row>
    <row r="166" spans="1:10" x14ac:dyDescent="0.25">
      <c r="A166" s="2" t="str">
        <f>'Base de Dados'!D156</f>
        <v>02.10.01</v>
      </c>
      <c r="B166" s="2">
        <f>'Base de Dados'!J156</f>
        <v>0</v>
      </c>
      <c r="C166" s="2">
        <f>'Base de Dados'!P156</f>
        <v>0</v>
      </c>
      <c r="D166" s="2">
        <f>'Base de Dados'!V156</f>
        <v>0</v>
      </c>
      <c r="E166" s="2">
        <f>'Base de Dados'!AB156</f>
        <v>0</v>
      </c>
      <c r="F166" s="2" t="str">
        <f>'Base de Dados'!AI156</f>
        <v>Marco Aurélio Nunes D'eça</v>
      </c>
      <c r="G166" s="2">
        <f>'Base de Dados'!AO156</f>
        <v>0</v>
      </c>
      <c r="H166" s="2">
        <f>'Base de Dados'!AU156</f>
        <v>0</v>
      </c>
      <c r="I166" s="2">
        <f>'Base de Dados'!BA156</f>
        <v>0</v>
      </c>
      <c r="J166" s="2">
        <f>'Base de Dados'!BG156</f>
        <v>0</v>
      </c>
    </row>
    <row r="167" spans="1:10" x14ac:dyDescent="0.25">
      <c r="A167" s="2" t="str">
        <f>'Base de Dados'!D157</f>
        <v>Flavio Dino de Castro e Costa</v>
      </c>
      <c r="B167" s="2">
        <f>'Base de Dados'!J157</f>
        <v>0</v>
      </c>
      <c r="C167" s="2">
        <f>'Base de Dados'!P157</f>
        <v>0</v>
      </c>
      <c r="D167" s="2">
        <f>'Base de Dados'!V157</f>
        <v>0</v>
      </c>
      <c r="E167" s="2">
        <f>'Base de Dados'!AB157</f>
        <v>0</v>
      </c>
      <c r="F167" s="2" t="str">
        <f>'Base de Dados'!AI157</f>
        <v>02.10.02</v>
      </c>
      <c r="G167" s="2" t="str">
        <f>'Base de Dados'!AO157</f>
        <v>Edson Lobão Filho</v>
      </c>
      <c r="H167" s="2">
        <f>'Base de Dados'!AU157</f>
        <v>0</v>
      </c>
      <c r="I167" s="2">
        <f>'Base de Dados'!BA157</f>
        <v>0</v>
      </c>
      <c r="J167" s="2">
        <f>'Base de Dados'!BG157</f>
        <v>0</v>
      </c>
    </row>
    <row r="168" spans="1:10" x14ac:dyDescent="0.25">
      <c r="A168" s="2" t="str">
        <f>'Base de Dados'!D158</f>
        <v>Flavio Dino de Castro e Costa</v>
      </c>
      <c r="B168" s="2">
        <f>'Base de Dados'!J158</f>
        <v>0</v>
      </c>
      <c r="C168" s="2">
        <f>'Base de Dados'!P158</f>
        <v>0</v>
      </c>
      <c r="D168" s="2">
        <f>'Base de Dados'!V158</f>
        <v>0</v>
      </c>
      <c r="E168" s="2">
        <f>'Base de Dados'!AB158</f>
        <v>0</v>
      </c>
      <c r="F168" s="2" t="str">
        <f>'Base de Dados'!AI158</f>
        <v>02.10.02</v>
      </c>
      <c r="G168" s="2" t="str">
        <f>'Base de Dados'!AO158</f>
        <v>Edson Lobão Filho</v>
      </c>
      <c r="H168" s="2">
        <f>'Base de Dados'!AU158</f>
        <v>0</v>
      </c>
      <c r="I168" s="2">
        <f>'Base de Dados'!BA158</f>
        <v>0</v>
      </c>
      <c r="J168" s="2">
        <f>'Base de Dados'!BG158</f>
        <v>0</v>
      </c>
    </row>
    <row r="169" spans="1:10" x14ac:dyDescent="0.25">
      <c r="A169" s="2" t="str">
        <f>'Base de Dados'!D159</f>
        <v>02.10.01</v>
      </c>
      <c r="B169" s="2">
        <f>'Base de Dados'!J159</f>
        <v>0</v>
      </c>
      <c r="C169" s="2">
        <f>'Base de Dados'!P159</f>
        <v>0</v>
      </c>
      <c r="D169" s="2">
        <f>'Base de Dados'!V159</f>
        <v>0</v>
      </c>
      <c r="E169" s="2">
        <f>'Base de Dados'!AB159</f>
        <v>0</v>
      </c>
      <c r="F169" s="2" t="str">
        <f>'Base de Dados'!AI159</f>
        <v>02.10.02</v>
      </c>
      <c r="G169" s="2" t="str">
        <f>'Base de Dados'!AO159</f>
        <v>Edson Lobão Filho</v>
      </c>
      <c r="H169" s="2" t="str">
        <f>'Base de Dados'!AU159</f>
        <v>Google</v>
      </c>
      <c r="I169" s="2">
        <f>'Base de Dados'!BA159</f>
        <v>0</v>
      </c>
      <c r="J169" s="2">
        <f>'Base de Dados'!BG159</f>
        <v>0</v>
      </c>
    </row>
    <row r="170" spans="1:10" x14ac:dyDescent="0.25">
      <c r="A170" s="2" t="str">
        <f>'Base de Dados'!D160</f>
        <v>02.10.01</v>
      </c>
      <c r="B170" s="2">
        <f>'Base de Dados'!J160</f>
        <v>0</v>
      </c>
      <c r="C170" s="2">
        <f>'Base de Dados'!P160</f>
        <v>0</v>
      </c>
      <c r="D170" s="2">
        <f>'Base de Dados'!V160</f>
        <v>0</v>
      </c>
      <c r="E170" s="2">
        <f>'Base de Dados'!AB160</f>
        <v>0</v>
      </c>
      <c r="F170" s="2" t="str">
        <f>'Base de Dados'!AI160</f>
        <v>Curimã</v>
      </c>
      <c r="G170" s="2">
        <f>'Base de Dados'!AO160</f>
        <v>0</v>
      </c>
      <c r="H170" s="2">
        <f>'Base de Dados'!AU160</f>
        <v>0</v>
      </c>
      <c r="I170" s="2">
        <f>'Base de Dados'!BA160</f>
        <v>0</v>
      </c>
      <c r="J170" s="2">
        <f>'Base de Dados'!BG160</f>
        <v>0</v>
      </c>
    </row>
    <row r="171" spans="1:10" x14ac:dyDescent="0.25">
      <c r="A171" s="2" t="str">
        <f>'Base de Dados'!D161</f>
        <v>02.10.01</v>
      </c>
      <c r="B171" s="2">
        <f>'Base de Dados'!J161</f>
        <v>0</v>
      </c>
      <c r="C171" s="2">
        <f>'Base de Dados'!P161</f>
        <v>0</v>
      </c>
      <c r="D171" s="2">
        <f>'Base de Dados'!V161</f>
        <v>0</v>
      </c>
      <c r="E171" s="2">
        <f>'Base de Dados'!AB161</f>
        <v>0</v>
      </c>
      <c r="F171" s="2" t="str">
        <f>'Base de Dados'!AI161</f>
        <v>Twitter</v>
      </c>
      <c r="G171" s="2" t="str">
        <f>'Base de Dados'!AO161</f>
        <v>Google</v>
      </c>
      <c r="H171" s="2" t="str">
        <f>'Base de Dados'!AU161</f>
        <v>Facebook</v>
      </c>
      <c r="I171" s="2">
        <f>'Base de Dados'!BA161</f>
        <v>0</v>
      </c>
      <c r="J171" s="2">
        <f>'Base de Dados'!BG161</f>
        <v>0</v>
      </c>
    </row>
    <row r="172" spans="1:10" x14ac:dyDescent="0.25">
      <c r="A172" s="2" t="str">
        <f>'Base de Dados'!D162</f>
        <v>Andrea Trovão Murad Barros</v>
      </c>
      <c r="B172" s="2">
        <f>'Base de Dados'!J162</f>
        <v>0</v>
      </c>
      <c r="C172" s="2">
        <f>'Base de Dados'!P162</f>
        <v>0</v>
      </c>
      <c r="D172" s="2">
        <f>'Base de Dados'!V162</f>
        <v>0</v>
      </c>
      <c r="E172" s="2">
        <f>'Base de Dados'!AB162</f>
        <v>0</v>
      </c>
      <c r="F172" s="2" t="str">
        <f>'Base de Dados'!AI162</f>
        <v>Clenildo Bezerra Freitas</v>
      </c>
      <c r="G172" s="2">
        <f>'Base de Dados'!AO162</f>
        <v>0</v>
      </c>
      <c r="H172" s="2">
        <f>'Base de Dados'!AU162</f>
        <v>0</v>
      </c>
      <c r="I172" s="2">
        <f>'Base de Dados'!BA162</f>
        <v>0</v>
      </c>
      <c r="J172" s="2">
        <f>'Base de Dados'!BG162</f>
        <v>0</v>
      </c>
    </row>
    <row r="173" spans="1:10" x14ac:dyDescent="0.25">
      <c r="A173" s="2" t="str">
        <f>'Base de Dados'!D163</f>
        <v>PT</v>
      </c>
      <c r="B173" s="2">
        <f>'Base de Dados'!J163</f>
        <v>0</v>
      </c>
      <c r="C173" s="2">
        <f>'Base de Dados'!P163</f>
        <v>0</v>
      </c>
      <c r="D173" s="2">
        <f>'Base de Dados'!V163</f>
        <v>0</v>
      </c>
      <c r="E173" s="2">
        <f>'Base de Dados'!AB163</f>
        <v>0</v>
      </c>
      <c r="F173" s="2" t="str">
        <f>'Base de Dados'!AI163</f>
        <v>PSDB</v>
      </c>
      <c r="G173" s="2" t="str">
        <f>'Base de Dados'!AO163</f>
        <v>Marcus Vinicius Caetano Pestana da Silva</v>
      </c>
      <c r="H173" s="2" t="str">
        <f>'Base de Dados'!AU163</f>
        <v>João Pimenta da Veiga Filho</v>
      </c>
      <c r="I173" s="2" t="str">
        <f>'Base de Dados'!BA163</f>
        <v>Alexandre Silveira de Oliveira</v>
      </c>
      <c r="J173" s="2">
        <f>'Base de Dados'!BG163</f>
        <v>0</v>
      </c>
    </row>
    <row r="174" spans="1:10" x14ac:dyDescent="0.25">
      <c r="A174" s="2" t="e">
        <f>'Base de Dados'!#REF!</f>
        <v>#REF!</v>
      </c>
      <c r="B174" s="2" t="e">
        <f>'Base de Dados'!#REF!</f>
        <v>#REF!</v>
      </c>
      <c r="C174" s="2" t="e">
        <f>'Base de Dados'!#REF!</f>
        <v>#REF!</v>
      </c>
      <c r="D174" s="2" t="e">
        <f>'Base de Dados'!#REF!</f>
        <v>#REF!</v>
      </c>
      <c r="E174" s="2" t="e">
        <f>'Base de Dados'!#REF!</f>
        <v>#REF!</v>
      </c>
      <c r="F174" s="2" t="e">
        <f>'Base de Dados'!#REF!</f>
        <v>#REF!</v>
      </c>
      <c r="G174" s="2" t="e">
        <f>'Base de Dados'!#REF!</f>
        <v>#REF!</v>
      </c>
      <c r="H174" s="2" t="e">
        <f>'Base de Dados'!#REF!</f>
        <v>#REF!</v>
      </c>
      <c r="I174" s="2" t="e">
        <f>'Base de Dados'!#REF!</f>
        <v>#REF!</v>
      </c>
      <c r="J174" s="2" t="e">
        <f>'Base de Dados'!#REF!</f>
        <v>#REF!</v>
      </c>
    </row>
    <row r="175" spans="1:10" x14ac:dyDescent="0.25">
      <c r="A175" s="2" t="str">
        <f>'Base de Dados'!D164</f>
        <v>Ministério Público Eleitoral</v>
      </c>
      <c r="B175" s="2">
        <f>'Base de Dados'!J164</f>
        <v>0</v>
      </c>
      <c r="C175" s="2">
        <f>'Base de Dados'!P164</f>
        <v>0</v>
      </c>
      <c r="D175" s="2">
        <f>'Base de Dados'!V164</f>
        <v>0</v>
      </c>
      <c r="E175" s="2">
        <f>'Base de Dados'!AB164</f>
        <v>0</v>
      </c>
      <c r="F175" s="2" t="str">
        <f>'Base de Dados'!AI164</f>
        <v>Lael Vieira Varella</v>
      </c>
      <c r="G175" s="2">
        <f>'Base de Dados'!AO164</f>
        <v>0</v>
      </c>
      <c r="H175" s="2">
        <f>'Base de Dados'!AU164</f>
        <v>0</v>
      </c>
      <c r="I175" s="2">
        <f>'Base de Dados'!BA164</f>
        <v>0</v>
      </c>
      <c r="J175" s="2">
        <f>'Base de Dados'!BG164</f>
        <v>0</v>
      </c>
    </row>
    <row r="176" spans="1:10" x14ac:dyDescent="0.25">
      <c r="A176" s="2" t="str">
        <f>'Base de Dados'!D165</f>
        <v>PT</v>
      </c>
      <c r="B176" s="2">
        <f>'Base de Dados'!J165</f>
        <v>0</v>
      </c>
      <c r="C176" s="2">
        <f>'Base de Dados'!P165</f>
        <v>0</v>
      </c>
      <c r="D176" s="2">
        <f>'Base de Dados'!V165</f>
        <v>0</v>
      </c>
      <c r="E176" s="2">
        <f>'Base de Dados'!AB165</f>
        <v>0</v>
      </c>
      <c r="F176" s="2" t="str">
        <f>'Base de Dados'!AI165</f>
        <v>João Pimenta da Veiga Filho</v>
      </c>
      <c r="G176" s="2">
        <f>'Base de Dados'!AO165</f>
        <v>0</v>
      </c>
      <c r="H176" s="2">
        <f>'Base de Dados'!AU165</f>
        <v>0</v>
      </c>
      <c r="I176" s="2">
        <f>'Base de Dados'!BA165</f>
        <v>0</v>
      </c>
      <c r="J176" s="2">
        <f>'Base de Dados'!BG165</f>
        <v>0</v>
      </c>
    </row>
    <row r="177" spans="1:10" x14ac:dyDescent="0.25">
      <c r="A177" s="2" t="str">
        <f>'Base de Dados'!D166</f>
        <v>PT</v>
      </c>
      <c r="B177" s="2">
        <f>'Base de Dados'!J166</f>
        <v>0</v>
      </c>
      <c r="C177" s="2">
        <f>'Base de Dados'!P166</f>
        <v>0</v>
      </c>
      <c r="D177" s="2">
        <f>'Base de Dados'!V166</f>
        <v>0</v>
      </c>
      <c r="E177" s="2">
        <f>'Base de Dados'!AB166</f>
        <v>0</v>
      </c>
      <c r="F177" s="2" t="str">
        <f>'Base de Dados'!AI166</f>
        <v>Alberto Pinto Coelho Junior</v>
      </c>
      <c r="G177" s="2" t="str">
        <f>'Base de Dados'!AO166</f>
        <v>Antônio Augusto Junho Anastasia</v>
      </c>
      <c r="H177" s="2" t="str">
        <f>'Base de Dados'!AU166</f>
        <v>João Pimenta da Veiga Filho</v>
      </c>
      <c r="I177" s="2">
        <f>'Base de Dados'!BA166</f>
        <v>0</v>
      </c>
      <c r="J177" s="2">
        <f>'Base de Dados'!BG166</f>
        <v>0</v>
      </c>
    </row>
    <row r="178" spans="1:10" x14ac:dyDescent="0.25">
      <c r="A178" s="2" t="str">
        <f>'Base de Dados'!D167</f>
        <v>PT</v>
      </c>
      <c r="B178" s="2">
        <f>'Base de Dados'!J167</f>
        <v>0</v>
      </c>
      <c r="C178" s="2">
        <f>'Base de Dados'!P167</f>
        <v>0</v>
      </c>
      <c r="D178" s="2">
        <f>'Base de Dados'!V167</f>
        <v>0</v>
      </c>
      <c r="E178" s="2">
        <f>'Base de Dados'!AB167</f>
        <v>0</v>
      </c>
      <c r="F178" s="2" t="str">
        <f>'Base de Dados'!AI167</f>
        <v>Antônio Silva</v>
      </c>
      <c r="G178" s="2" t="str">
        <f>'Base de Dados'!AO167</f>
        <v>Dilzon Luiz de Melo</v>
      </c>
      <c r="H178" s="2" t="str">
        <f>'Base de Dados'!AU167</f>
        <v>Aécio Neves da Cunha</v>
      </c>
      <c r="I178" s="2">
        <f>'Base de Dados'!BA167</f>
        <v>0</v>
      </c>
      <c r="J178" s="2">
        <f>'Base de Dados'!BG167</f>
        <v>0</v>
      </c>
    </row>
    <row r="179" spans="1:10" x14ac:dyDescent="0.25">
      <c r="A179" s="2" t="str">
        <f>'Base de Dados'!D168</f>
        <v>PT</v>
      </c>
      <c r="B179" s="2">
        <f>'Base de Dados'!J168</f>
        <v>0</v>
      </c>
      <c r="C179" s="2">
        <f>'Base de Dados'!P168</f>
        <v>0</v>
      </c>
      <c r="D179" s="2">
        <f>'Base de Dados'!V168</f>
        <v>0</v>
      </c>
      <c r="E179" s="2">
        <f>'Base de Dados'!AB168</f>
        <v>0</v>
      </c>
      <c r="F179" s="2" t="str">
        <f>'Base de Dados'!AI168</f>
        <v>Antônio Silva</v>
      </c>
      <c r="G179" s="2" t="str">
        <f>'Base de Dados'!AO168</f>
        <v>Verdi Lúcio Melo</v>
      </c>
      <c r="H179" s="2" t="str">
        <f>'Base de Dados'!AU168</f>
        <v>João Pimenta da Veiga Filho</v>
      </c>
      <c r="I179" s="2">
        <f>'Base de Dados'!BA168</f>
        <v>0</v>
      </c>
      <c r="J179" s="2">
        <f>'Base de Dados'!BG168</f>
        <v>0</v>
      </c>
    </row>
    <row r="180" spans="1:10" x14ac:dyDescent="0.25">
      <c r="A180" s="2" t="str">
        <f>'Base de Dados'!D169</f>
        <v>PT</v>
      </c>
      <c r="B180" s="2">
        <f>'Base de Dados'!J169</f>
        <v>0</v>
      </c>
      <c r="C180" s="2">
        <f>'Base de Dados'!P169</f>
        <v>0</v>
      </c>
      <c r="D180" s="2">
        <f>'Base de Dados'!V169</f>
        <v>0</v>
      </c>
      <c r="E180" s="2">
        <f>'Base de Dados'!AB169</f>
        <v>0</v>
      </c>
      <c r="F180" s="2" t="str">
        <f>'Base de Dados'!AI169</f>
        <v>João Pimenta da Veiga Filho</v>
      </c>
      <c r="G180" s="2">
        <f>'Base de Dados'!AO169</f>
        <v>0</v>
      </c>
      <c r="H180" s="2">
        <f>'Base de Dados'!AU169</f>
        <v>0</v>
      </c>
      <c r="I180" s="2">
        <f>'Base de Dados'!BA169</f>
        <v>0</v>
      </c>
      <c r="J180" s="2">
        <f>'Base de Dados'!BG169</f>
        <v>0</v>
      </c>
    </row>
    <row r="181" spans="1:10" x14ac:dyDescent="0.25">
      <c r="A181" s="2" t="str">
        <f>'Base de Dados'!D170</f>
        <v>João Pimenta da Veiga Filho</v>
      </c>
      <c r="B181" s="2">
        <f>'Base de Dados'!J170</f>
        <v>0</v>
      </c>
      <c r="C181" s="2">
        <f>'Base de Dados'!P170</f>
        <v>0</v>
      </c>
      <c r="D181" s="2">
        <f>'Base de Dados'!V170</f>
        <v>0</v>
      </c>
      <c r="E181" s="2">
        <f>'Base de Dados'!AB170</f>
        <v>0</v>
      </c>
      <c r="F181" s="2" t="str">
        <f>'Base de Dados'!AI170</f>
        <v>PT</v>
      </c>
      <c r="G181" s="2">
        <f>'Base de Dados'!AO170</f>
        <v>0</v>
      </c>
      <c r="H181" s="2">
        <f>'Base de Dados'!AU170</f>
        <v>0</v>
      </c>
      <c r="I181" s="2">
        <f>'Base de Dados'!BA170</f>
        <v>0</v>
      </c>
      <c r="J181" s="2">
        <f>'Base de Dados'!BG170</f>
        <v>0</v>
      </c>
    </row>
    <row r="182" spans="1:10" x14ac:dyDescent="0.25">
      <c r="A182" s="2" t="e">
        <f>'Base de Dados'!#REF!</f>
        <v>#REF!</v>
      </c>
      <c r="B182" s="2" t="e">
        <f>'Base de Dados'!#REF!</f>
        <v>#REF!</v>
      </c>
      <c r="C182" s="2" t="e">
        <f>'Base de Dados'!#REF!</f>
        <v>#REF!</v>
      </c>
      <c r="D182" s="2" t="e">
        <f>'Base de Dados'!#REF!</f>
        <v>#REF!</v>
      </c>
      <c r="E182" s="2" t="e">
        <f>'Base de Dados'!#REF!</f>
        <v>#REF!</v>
      </c>
      <c r="F182" s="2" t="e">
        <f>'Base de Dados'!#REF!</f>
        <v>#REF!</v>
      </c>
      <c r="G182" s="2" t="e">
        <f>'Base de Dados'!#REF!</f>
        <v>#REF!</v>
      </c>
      <c r="H182" s="2" t="e">
        <f>'Base de Dados'!#REF!</f>
        <v>#REF!</v>
      </c>
      <c r="I182" s="2" t="e">
        <f>'Base de Dados'!#REF!</f>
        <v>#REF!</v>
      </c>
      <c r="J182" s="2" t="e">
        <f>'Base de Dados'!#REF!</f>
        <v>#REF!</v>
      </c>
    </row>
    <row r="183" spans="1:10" x14ac:dyDescent="0.25">
      <c r="A183" s="2" t="e">
        <f>'Base de Dados'!#REF!</f>
        <v>#REF!</v>
      </c>
      <c r="B183" s="2" t="e">
        <f>'Base de Dados'!#REF!</f>
        <v>#REF!</v>
      </c>
      <c r="C183" s="2" t="e">
        <f>'Base de Dados'!#REF!</f>
        <v>#REF!</v>
      </c>
      <c r="D183" s="2" t="e">
        <f>'Base de Dados'!#REF!</f>
        <v>#REF!</v>
      </c>
      <c r="E183" s="2" t="e">
        <f>'Base de Dados'!#REF!</f>
        <v>#REF!</v>
      </c>
      <c r="F183" s="2" t="e">
        <f>'Base de Dados'!#REF!</f>
        <v>#REF!</v>
      </c>
      <c r="G183" s="2" t="e">
        <f>'Base de Dados'!#REF!</f>
        <v>#REF!</v>
      </c>
      <c r="H183" s="2" t="e">
        <f>'Base de Dados'!#REF!</f>
        <v>#REF!</v>
      </c>
      <c r="I183" s="2" t="e">
        <f>'Base de Dados'!#REF!</f>
        <v>#REF!</v>
      </c>
      <c r="J183" s="2" t="e">
        <f>'Base de Dados'!#REF!</f>
        <v>#REF!</v>
      </c>
    </row>
    <row r="184" spans="1:10" x14ac:dyDescent="0.25">
      <c r="A184" s="2" t="e">
        <f>'Base de Dados'!#REF!</f>
        <v>#REF!</v>
      </c>
      <c r="B184" s="2" t="e">
        <f>'Base de Dados'!#REF!</f>
        <v>#REF!</v>
      </c>
      <c r="C184" s="2" t="e">
        <f>'Base de Dados'!#REF!</f>
        <v>#REF!</v>
      </c>
      <c r="D184" s="2" t="e">
        <f>'Base de Dados'!#REF!</f>
        <v>#REF!</v>
      </c>
      <c r="E184" s="2" t="e">
        <f>'Base de Dados'!#REF!</f>
        <v>#REF!</v>
      </c>
      <c r="F184" s="2" t="e">
        <f>'Base de Dados'!#REF!</f>
        <v>#REF!</v>
      </c>
      <c r="G184" s="2" t="e">
        <f>'Base de Dados'!#REF!</f>
        <v>#REF!</v>
      </c>
      <c r="H184" s="2" t="e">
        <f>'Base de Dados'!#REF!</f>
        <v>#REF!</v>
      </c>
      <c r="I184" s="2" t="e">
        <f>'Base de Dados'!#REF!</f>
        <v>#REF!</v>
      </c>
      <c r="J184" s="2" t="e">
        <f>'Base de Dados'!#REF!</f>
        <v>#REF!</v>
      </c>
    </row>
    <row r="185" spans="1:10" x14ac:dyDescent="0.25">
      <c r="A185" s="2" t="str">
        <f>'Base de Dados'!D171</f>
        <v>02.11.02</v>
      </c>
      <c r="B185" s="2">
        <f>'Base de Dados'!J171</f>
        <v>0</v>
      </c>
      <c r="C185" s="2">
        <f>'Base de Dados'!P171</f>
        <v>0</v>
      </c>
      <c r="D185" s="2">
        <f>'Base de Dados'!V171</f>
        <v>0</v>
      </c>
      <c r="E185" s="2">
        <f>'Base de Dados'!AB171</f>
        <v>0</v>
      </c>
      <c r="F185" s="2" t="str">
        <f>'Base de Dados'!AI171</f>
        <v>Facebook</v>
      </c>
      <c r="G185" s="2" t="str">
        <f>'Base de Dados'!AO171</f>
        <v>Perfil de Minha Ipatinga no Facebook</v>
      </c>
      <c r="H185" s="2">
        <f>'Base de Dados'!AU171</f>
        <v>0</v>
      </c>
      <c r="I185" s="2">
        <f>'Base de Dados'!BA171</f>
        <v>0</v>
      </c>
      <c r="J185" s="2">
        <f>'Base de Dados'!BG171</f>
        <v>0</v>
      </c>
    </row>
    <row r="186" spans="1:10" x14ac:dyDescent="0.25">
      <c r="A186" s="2" t="str">
        <f>'Base de Dados'!D172</f>
        <v>02.11.01</v>
      </c>
      <c r="B186" s="2">
        <f>'Base de Dados'!J172</f>
        <v>0</v>
      </c>
      <c r="C186" s="2">
        <f>'Base de Dados'!P172</f>
        <v>0</v>
      </c>
      <c r="D186" s="2">
        <f>'Base de Dados'!V172</f>
        <v>0</v>
      </c>
      <c r="E186" s="2">
        <f>'Base de Dados'!AB172</f>
        <v>0</v>
      </c>
      <c r="F186" s="2" t="str">
        <f>'Base de Dados'!AI172</f>
        <v>SIND-UTE/MG</v>
      </c>
      <c r="G186" s="2">
        <f>'Base de Dados'!AO172</f>
        <v>0</v>
      </c>
      <c r="H186" s="2">
        <f>'Base de Dados'!AU172</f>
        <v>0</v>
      </c>
      <c r="I186" s="2">
        <f>'Base de Dados'!BA172</f>
        <v>0</v>
      </c>
      <c r="J186" s="2">
        <f>'Base de Dados'!BG172</f>
        <v>0</v>
      </c>
    </row>
    <row r="187" spans="1:10" x14ac:dyDescent="0.25">
      <c r="A187" s="2" t="str">
        <f>'Base de Dados'!D173</f>
        <v>03.11.02</v>
      </c>
      <c r="B187" s="2">
        <f>'Base de Dados'!J173</f>
        <v>0</v>
      </c>
      <c r="C187" s="2">
        <f>'Base de Dados'!P173</f>
        <v>0</v>
      </c>
      <c r="D187" s="2">
        <f>'Base de Dados'!V173</f>
        <v>0</v>
      </c>
      <c r="E187" s="2">
        <f>'Base de Dados'!AB173</f>
        <v>0</v>
      </c>
      <c r="F187" s="2" t="str">
        <f>'Base de Dados'!AI173</f>
        <v>Marcus Vinicius Caetano Pestana da Silva</v>
      </c>
      <c r="G187" s="2" t="str">
        <f>'Base de Dados'!AO173</f>
        <v>Antônio Augusto Junho Anastasia</v>
      </c>
      <c r="H187" s="2" t="str">
        <f>'Base de Dados'!AU173</f>
        <v>PSDB</v>
      </c>
      <c r="I187" s="2">
        <f>'Base de Dados'!BA173</f>
        <v>0</v>
      </c>
      <c r="J187" s="2">
        <f>'Base de Dados'!BG173</f>
        <v>0</v>
      </c>
    </row>
    <row r="188" spans="1:10" x14ac:dyDescent="0.25">
      <c r="A188" s="2" t="str">
        <f>'Base de Dados'!D174</f>
        <v>Inácio Franco</v>
      </c>
      <c r="B188" s="2">
        <f>'Base de Dados'!J174</f>
        <v>0</v>
      </c>
      <c r="C188" s="2">
        <f>'Base de Dados'!P174</f>
        <v>0</v>
      </c>
      <c r="D188" s="2">
        <f>'Base de Dados'!V174</f>
        <v>0</v>
      </c>
      <c r="E188" s="2">
        <f>'Base de Dados'!AB174</f>
        <v>0</v>
      </c>
      <c r="F188" s="2" t="str">
        <f>'Base de Dados'!AI174</f>
        <v>Thiago Luiz da S. Nascimento</v>
      </c>
      <c r="G188" s="2">
        <f>'Base de Dados'!AO174</f>
        <v>0</v>
      </c>
      <c r="H188" s="2">
        <f>'Base de Dados'!AU174</f>
        <v>0</v>
      </c>
      <c r="I188" s="2">
        <f>'Base de Dados'!BA174</f>
        <v>0</v>
      </c>
      <c r="J188" s="2">
        <f>'Base de Dados'!BG174</f>
        <v>0</v>
      </c>
    </row>
    <row r="189" spans="1:10" x14ac:dyDescent="0.25">
      <c r="A189" s="2" t="str">
        <f>'Base de Dados'!D175</f>
        <v>02.11.02</v>
      </c>
      <c r="B189" s="2">
        <f>'Base de Dados'!J175</f>
        <v>0</v>
      </c>
      <c r="C189" s="2">
        <f>'Base de Dados'!P175</f>
        <v>0</v>
      </c>
      <c r="D189" s="2">
        <f>'Base de Dados'!V175</f>
        <v>0</v>
      </c>
      <c r="E189" s="2">
        <f>'Base de Dados'!AB175</f>
        <v>0</v>
      </c>
      <c r="F189" s="2" t="str">
        <f>'Base de Dados'!AI175</f>
        <v>Google</v>
      </c>
      <c r="G189" s="2">
        <f>'Base de Dados'!AO175</f>
        <v>0</v>
      </c>
      <c r="H189" s="2">
        <f>'Base de Dados'!AU175</f>
        <v>0</v>
      </c>
      <c r="I189" s="2">
        <f>'Base de Dados'!BA175</f>
        <v>0</v>
      </c>
      <c r="J189" s="2">
        <f>'Base de Dados'!BG175</f>
        <v>0</v>
      </c>
    </row>
    <row r="190" spans="1:10" x14ac:dyDescent="0.25">
      <c r="A190" s="2" t="str">
        <f>'Base de Dados'!D176</f>
        <v>02.11.01</v>
      </c>
      <c r="B190" s="2">
        <f>'Base de Dados'!J176</f>
        <v>0</v>
      </c>
      <c r="C190" s="2">
        <f>'Base de Dados'!P176</f>
        <v>0</v>
      </c>
      <c r="D190" s="2">
        <f>'Base de Dados'!V176</f>
        <v>0</v>
      </c>
      <c r="E190" s="2">
        <f>'Base de Dados'!AB176</f>
        <v>0</v>
      </c>
      <c r="F190" s="2" t="str">
        <f>'Base de Dados'!AI176</f>
        <v>Paulo Henrique Santos Amorim</v>
      </c>
      <c r="G190" s="2">
        <f>'Base de Dados'!AO176</f>
        <v>0</v>
      </c>
      <c r="H190" s="2">
        <f>'Base de Dados'!AU176</f>
        <v>0</v>
      </c>
      <c r="I190" s="2">
        <f>'Base de Dados'!BA176</f>
        <v>0</v>
      </c>
      <c r="J190" s="2">
        <f>'Base de Dados'!BG176</f>
        <v>0</v>
      </c>
    </row>
    <row r="191" spans="1:10" x14ac:dyDescent="0.25">
      <c r="A191" s="2" t="str">
        <f>'Base de Dados'!D177</f>
        <v>02.11.02</v>
      </c>
      <c r="B191" s="2" t="str">
        <f>'Base de Dados'!J177</f>
        <v>Fernando Damata Pimentel</v>
      </c>
      <c r="C191" s="2">
        <f>'Base de Dados'!P177</f>
        <v>0</v>
      </c>
      <c r="D191" s="2">
        <f>'Base de Dados'!V177</f>
        <v>0</v>
      </c>
      <c r="E191" s="2">
        <f>'Base de Dados'!AB177</f>
        <v>0</v>
      </c>
      <c r="F191" s="2" t="str">
        <f>'Base de Dados'!AI177</f>
        <v>Marcus Vinicius Caetano Pestana da Silva</v>
      </c>
      <c r="G191" s="2" t="str">
        <f>'Base de Dados'!AO177</f>
        <v>03.11.03</v>
      </c>
      <c r="H191" s="2">
        <f>'Base de Dados'!AU177</f>
        <v>0</v>
      </c>
      <c r="I191" s="2">
        <f>'Base de Dados'!BA177</f>
        <v>0</v>
      </c>
      <c r="J191" s="2">
        <f>'Base de Dados'!BG177</f>
        <v>0</v>
      </c>
    </row>
    <row r="192" spans="1:10" x14ac:dyDescent="0.25">
      <c r="A192" s="2" t="str">
        <f>'Base de Dados'!D178</f>
        <v>02.11.02</v>
      </c>
      <c r="B192" s="2">
        <f>'Base de Dados'!J178</f>
        <v>0</v>
      </c>
      <c r="C192" s="2">
        <f>'Base de Dados'!P178</f>
        <v>0</v>
      </c>
      <c r="D192" s="2">
        <f>'Base de Dados'!V178</f>
        <v>0</v>
      </c>
      <c r="E192" s="2">
        <f>'Base de Dados'!AB178</f>
        <v>0</v>
      </c>
      <c r="F192" s="2" t="str">
        <f>'Base de Dados'!AI178</f>
        <v>02.11.01</v>
      </c>
      <c r="G192" s="2" t="str">
        <f>'Base de Dados'!AO178</f>
        <v>João Pimenta da Veiga Filho</v>
      </c>
      <c r="H192" s="2" t="str">
        <f>'Base de Dados'!AU178</f>
        <v>Dinis Antônio Pinheiro</v>
      </c>
      <c r="I192" s="2" t="str">
        <f>'Base de Dados'!BA178</f>
        <v>Satis Comércio e Desenvolvimento e Manutenção de Softwares EIME</v>
      </c>
      <c r="J192" s="2">
        <f>'Base de Dados'!BG178</f>
        <v>0</v>
      </c>
    </row>
    <row r="193" spans="1:10" x14ac:dyDescent="0.25">
      <c r="A193" s="2" t="str">
        <f>'Base de Dados'!D179</f>
        <v>Patrus Ananias de Sousa</v>
      </c>
      <c r="B193" s="2">
        <f>'Base de Dados'!J179</f>
        <v>0</v>
      </c>
      <c r="C193" s="2">
        <f>'Base de Dados'!P179</f>
        <v>0</v>
      </c>
      <c r="D193" s="2">
        <f>'Base de Dados'!V179</f>
        <v>0</v>
      </c>
      <c r="E193" s="2">
        <f>'Base de Dados'!AB179</f>
        <v>0</v>
      </c>
      <c r="F193" s="2" t="str">
        <f>'Base de Dados'!AI179</f>
        <v>Pedro Guadalupe dos Santos Lins Brandão</v>
      </c>
      <c r="G193" s="2" t="str">
        <f>'Base de Dados'!AO179</f>
        <v>Google</v>
      </c>
      <c r="H193" s="2" t="str">
        <f>'Base de Dados'!AU179</f>
        <v>Satis Comércio e Desenvolvimento e Manutenção de Softwares EIME</v>
      </c>
      <c r="I193" s="2">
        <f>'Base de Dados'!BA179</f>
        <v>0</v>
      </c>
      <c r="J193" s="2">
        <f>'Base de Dados'!BG179</f>
        <v>0</v>
      </c>
    </row>
    <row r="194" spans="1:10" x14ac:dyDescent="0.25">
      <c r="A194" s="2" t="str">
        <f>'Base de Dados'!D180</f>
        <v>02.11.01</v>
      </c>
      <c r="B194" s="2" t="str">
        <f>'Base de Dados'!J180</f>
        <v>João Pimenta da Veiga Filho</v>
      </c>
      <c r="C194" s="2">
        <f>'Base de Dados'!P180</f>
        <v>0</v>
      </c>
      <c r="D194" s="2">
        <f>'Base de Dados'!V180</f>
        <v>0</v>
      </c>
      <c r="E194" s="2">
        <f>'Base de Dados'!AB180</f>
        <v>0</v>
      </c>
      <c r="F194" s="2" t="str">
        <f>'Base de Dados'!AI180</f>
        <v>Facebook</v>
      </c>
      <c r="G194" s="2">
        <f>'Base de Dados'!AO180</f>
        <v>0</v>
      </c>
      <c r="H194" s="2">
        <f>'Base de Dados'!AU180</f>
        <v>0</v>
      </c>
      <c r="I194" s="2">
        <f>'Base de Dados'!BA180</f>
        <v>0</v>
      </c>
      <c r="J194" s="2">
        <f>'Base de Dados'!BG180</f>
        <v>0</v>
      </c>
    </row>
    <row r="195" spans="1:10" x14ac:dyDescent="0.25">
      <c r="A195" s="2" t="e">
        <f>'Base de Dados'!#REF!</f>
        <v>#REF!</v>
      </c>
      <c r="B195" s="2" t="e">
        <f>'Base de Dados'!#REF!</f>
        <v>#REF!</v>
      </c>
      <c r="C195" s="2" t="e">
        <f>'Base de Dados'!#REF!</f>
        <v>#REF!</v>
      </c>
      <c r="D195" s="2" t="e">
        <f>'Base de Dados'!#REF!</f>
        <v>#REF!</v>
      </c>
      <c r="E195" s="2" t="e">
        <f>'Base de Dados'!#REF!</f>
        <v>#REF!</v>
      </c>
      <c r="F195" s="2" t="e">
        <f>'Base de Dados'!#REF!</f>
        <v>#REF!</v>
      </c>
      <c r="G195" s="2" t="e">
        <f>'Base de Dados'!#REF!</f>
        <v>#REF!</v>
      </c>
      <c r="H195" s="2" t="e">
        <f>'Base de Dados'!#REF!</f>
        <v>#REF!</v>
      </c>
      <c r="I195" s="2" t="e">
        <f>'Base de Dados'!#REF!</f>
        <v>#REF!</v>
      </c>
      <c r="J195" s="2" t="e">
        <f>'Base de Dados'!#REF!</f>
        <v>#REF!</v>
      </c>
    </row>
    <row r="196" spans="1:10" x14ac:dyDescent="0.25">
      <c r="A196" s="2" t="e">
        <f>'Base de Dados'!#REF!</f>
        <v>#REF!</v>
      </c>
      <c r="B196" s="2" t="e">
        <f>'Base de Dados'!#REF!</f>
        <v>#REF!</v>
      </c>
      <c r="C196" s="2" t="e">
        <f>'Base de Dados'!#REF!</f>
        <v>#REF!</v>
      </c>
      <c r="D196" s="2" t="e">
        <f>'Base de Dados'!#REF!</f>
        <v>#REF!</v>
      </c>
      <c r="E196" s="2" t="e">
        <f>'Base de Dados'!#REF!</f>
        <v>#REF!</v>
      </c>
      <c r="F196" s="2" t="e">
        <f>'Base de Dados'!#REF!</f>
        <v>#REF!</v>
      </c>
      <c r="G196" s="2" t="e">
        <f>'Base de Dados'!#REF!</f>
        <v>#REF!</v>
      </c>
      <c r="H196" s="2" t="e">
        <f>'Base de Dados'!#REF!</f>
        <v>#REF!</v>
      </c>
      <c r="I196" s="2" t="e">
        <f>'Base de Dados'!#REF!</f>
        <v>#REF!</v>
      </c>
      <c r="J196" s="2" t="e">
        <f>'Base de Dados'!#REF!</f>
        <v>#REF!</v>
      </c>
    </row>
    <row r="197" spans="1:10" x14ac:dyDescent="0.25">
      <c r="A197" s="2" t="str">
        <f>'Base de Dados'!D181</f>
        <v>02.11.02</v>
      </c>
      <c r="B197" s="2">
        <f>'Base de Dados'!J181</f>
        <v>0</v>
      </c>
      <c r="C197" s="2">
        <f>'Base de Dados'!P181</f>
        <v>0</v>
      </c>
      <c r="D197" s="2">
        <f>'Base de Dados'!V181</f>
        <v>0</v>
      </c>
      <c r="E197" s="2">
        <f>'Base de Dados'!AB181</f>
        <v>0</v>
      </c>
      <c r="F197" s="2" t="str">
        <f>'Base de Dados'!AI181</f>
        <v>02.11.01</v>
      </c>
      <c r="G197" s="2" t="str">
        <f>'Base de Dados'!AO181</f>
        <v>João Pimenta da Veiga Filho</v>
      </c>
      <c r="H197" s="2" t="str">
        <f>'Base de Dados'!AU181</f>
        <v>Dinis Antônio Pinheiro</v>
      </c>
      <c r="I197" s="2" t="str">
        <f>'Base de Dados'!BA181</f>
        <v>Satis Comércio e Desenvolvimento e Manutenção de Softwares EIME</v>
      </c>
      <c r="J197" s="2">
        <f>'Base de Dados'!BG181</f>
        <v>0</v>
      </c>
    </row>
    <row r="198" spans="1:10" x14ac:dyDescent="0.25">
      <c r="A198" s="2" t="str">
        <f>'Base de Dados'!D182</f>
        <v>03.11.02</v>
      </c>
      <c r="B198" s="2">
        <f>'Base de Dados'!J182</f>
        <v>0</v>
      </c>
      <c r="C198" s="2">
        <f>'Base de Dados'!P182</f>
        <v>0</v>
      </c>
      <c r="D198" s="2">
        <f>'Base de Dados'!V182</f>
        <v>0</v>
      </c>
      <c r="E198" s="2">
        <f>'Base de Dados'!AB182</f>
        <v>0</v>
      </c>
      <c r="F198" s="2" t="str">
        <f>'Base de Dados'!AI182</f>
        <v>Rosane Aparecida Belico Guimarães</v>
      </c>
      <c r="G198" s="2">
        <f>'Base de Dados'!AO182</f>
        <v>0</v>
      </c>
      <c r="H198" s="2">
        <f>'Base de Dados'!AU182</f>
        <v>0</v>
      </c>
      <c r="I198" s="2">
        <f>'Base de Dados'!BA182</f>
        <v>0</v>
      </c>
      <c r="J198" s="2">
        <f>'Base de Dados'!BG182</f>
        <v>0</v>
      </c>
    </row>
    <row r="199" spans="1:10" x14ac:dyDescent="0.25">
      <c r="A199" s="2" t="str">
        <f>'Base de Dados'!D183</f>
        <v>Ministério Público Eleitoral</v>
      </c>
      <c r="B199" s="2">
        <f>'Base de Dados'!J183</f>
        <v>0</v>
      </c>
      <c r="C199" s="2">
        <f>'Base de Dados'!P183</f>
        <v>0</v>
      </c>
      <c r="D199" s="2">
        <f>'Base de Dados'!V183</f>
        <v>0</v>
      </c>
      <c r="E199" s="2">
        <f>'Base de Dados'!AB183</f>
        <v>0</v>
      </c>
      <c r="F199" s="2" t="str">
        <f>'Base de Dados'!AI183</f>
        <v>Paulo Safady Simão</v>
      </c>
      <c r="G199" s="2" t="str">
        <f>'Base de Dados'!AO183</f>
        <v>Oro Digital</v>
      </c>
      <c r="H199" s="2">
        <f>'Base de Dados'!AU183</f>
        <v>0</v>
      </c>
      <c r="I199" s="2">
        <f>'Base de Dados'!BA183</f>
        <v>0</v>
      </c>
      <c r="J199" s="2">
        <f>'Base de Dados'!BG183</f>
        <v>0</v>
      </c>
    </row>
    <row r="200" spans="1:10" x14ac:dyDescent="0.25">
      <c r="A200" s="2" t="str">
        <f>'Base de Dados'!D184</f>
        <v>Ministério Público Eleitoral</v>
      </c>
      <c r="B200" s="2">
        <f>'Base de Dados'!J184</f>
        <v>0</v>
      </c>
      <c r="C200" s="2">
        <f>'Base de Dados'!P184</f>
        <v>0</v>
      </c>
      <c r="D200" s="2">
        <f>'Base de Dados'!V184</f>
        <v>0</v>
      </c>
      <c r="E200" s="2">
        <f>'Base de Dados'!AB184</f>
        <v>0</v>
      </c>
      <c r="F200" s="2" t="str">
        <f>'Base de Dados'!AI184</f>
        <v>João Batista Gomes</v>
      </c>
      <c r="G200" s="2">
        <f>'Base de Dados'!AO184</f>
        <v>0</v>
      </c>
      <c r="H200" s="2">
        <f>'Base de Dados'!AU184</f>
        <v>0</v>
      </c>
      <c r="I200" s="2">
        <f>'Base de Dados'!BA184</f>
        <v>0</v>
      </c>
      <c r="J200" s="2">
        <f>'Base de Dados'!BG184</f>
        <v>0</v>
      </c>
    </row>
    <row r="201" spans="1:10" x14ac:dyDescent="0.25">
      <c r="A201" s="2" t="str">
        <f>'Base de Dados'!D185</f>
        <v>Ministério Público Eleitoral</v>
      </c>
      <c r="B201" s="2">
        <f>'Base de Dados'!J185</f>
        <v>0</v>
      </c>
      <c r="C201" s="2">
        <f>'Base de Dados'!P185</f>
        <v>0</v>
      </c>
      <c r="D201" s="2">
        <f>'Base de Dados'!V185</f>
        <v>0</v>
      </c>
      <c r="E201" s="2">
        <f>'Base de Dados'!AB185</f>
        <v>0</v>
      </c>
      <c r="F201" s="2" t="str">
        <f>'Base de Dados'!AI185</f>
        <v>Lincoln Diniz Portela</v>
      </c>
      <c r="G201" s="2" t="str">
        <f>'Base de Dados'!AO185</f>
        <v>Leonardo Morreale Diniz Portela</v>
      </c>
      <c r="H201" s="2">
        <f>'Base de Dados'!AU185</f>
        <v>0</v>
      </c>
      <c r="I201" s="2">
        <f>'Base de Dados'!BA185</f>
        <v>0</v>
      </c>
      <c r="J201" s="2">
        <f>'Base de Dados'!BG185</f>
        <v>0</v>
      </c>
    </row>
    <row r="202" spans="1:10" x14ac:dyDescent="0.25">
      <c r="A202" s="2" t="str">
        <f>'Base de Dados'!D186</f>
        <v>PT</v>
      </c>
      <c r="B202" s="2">
        <f>'Base de Dados'!J186</f>
        <v>0</v>
      </c>
      <c r="C202" s="2">
        <f>'Base de Dados'!P186</f>
        <v>0</v>
      </c>
      <c r="D202" s="2">
        <f>'Base de Dados'!V186</f>
        <v>0</v>
      </c>
      <c r="E202" s="2">
        <f>'Base de Dados'!AB186</f>
        <v>0</v>
      </c>
      <c r="F202" s="2" t="str">
        <f>'Base de Dados'!AI186</f>
        <v>Nelson Trad Filho</v>
      </c>
      <c r="G202" s="2">
        <f>'Base de Dados'!AO186</f>
        <v>0</v>
      </c>
      <c r="H202" s="2">
        <f>'Base de Dados'!AU186</f>
        <v>0</v>
      </c>
      <c r="I202" s="2">
        <f>'Base de Dados'!BA186</f>
        <v>0</v>
      </c>
      <c r="J202" s="2">
        <f>'Base de Dados'!BG186</f>
        <v>0</v>
      </c>
    </row>
    <row r="203" spans="1:10" x14ac:dyDescent="0.25">
      <c r="A203" s="2" t="str">
        <f>'Base de Dados'!D187</f>
        <v>PMDB</v>
      </c>
      <c r="B203" s="2">
        <f>'Base de Dados'!J187</f>
        <v>0</v>
      </c>
      <c r="C203" s="2">
        <f>'Base de Dados'!P187</f>
        <v>0</v>
      </c>
      <c r="D203" s="2">
        <f>'Base de Dados'!V187</f>
        <v>0</v>
      </c>
      <c r="E203" s="2">
        <f>'Base de Dados'!AB187</f>
        <v>0</v>
      </c>
      <c r="F203" s="2" t="str">
        <f>'Base de Dados'!AI187</f>
        <v>TOP Mídia Painéis Publicitários Ltda. - EPP</v>
      </c>
      <c r="G203" s="2">
        <f>'Base de Dados'!AO187</f>
        <v>0</v>
      </c>
      <c r="H203" s="2">
        <f>'Base de Dados'!AU187</f>
        <v>0</v>
      </c>
      <c r="I203" s="2">
        <f>'Base de Dados'!BA187</f>
        <v>0</v>
      </c>
      <c r="J203" s="2">
        <f>'Base de Dados'!BG187</f>
        <v>0</v>
      </c>
    </row>
    <row r="204" spans="1:10" x14ac:dyDescent="0.25">
      <c r="A204" s="2" t="str">
        <f>'Base de Dados'!D188</f>
        <v>Ministério Público Eleitoral</v>
      </c>
      <c r="B204" s="2">
        <f>'Base de Dados'!J188</f>
        <v>0</v>
      </c>
      <c r="C204" s="2">
        <f>'Base de Dados'!P188</f>
        <v>0</v>
      </c>
      <c r="D204" s="2">
        <f>'Base de Dados'!V188</f>
        <v>0</v>
      </c>
      <c r="E204" s="2">
        <f>'Base de Dados'!AB188</f>
        <v>0</v>
      </c>
      <c r="F204" s="2" t="str">
        <f>'Base de Dados'!AI188</f>
        <v>Nelson Trad Filho</v>
      </c>
      <c r="G204" s="2">
        <f>'Base de Dados'!AO188</f>
        <v>0</v>
      </c>
      <c r="H204" s="2">
        <f>'Base de Dados'!AU188</f>
        <v>0</v>
      </c>
      <c r="I204" s="2">
        <f>'Base de Dados'!BA188</f>
        <v>0</v>
      </c>
      <c r="J204" s="2">
        <f>'Base de Dados'!BG188</f>
        <v>0</v>
      </c>
    </row>
    <row r="205" spans="1:10" x14ac:dyDescent="0.25">
      <c r="A205" s="2" t="str">
        <f>'Base de Dados'!D189</f>
        <v>02.12.01</v>
      </c>
      <c r="B205" s="2">
        <f>'Base de Dados'!J189</f>
        <v>0</v>
      </c>
      <c r="C205" s="2">
        <f>'Base de Dados'!P189</f>
        <v>0</v>
      </c>
      <c r="D205" s="2">
        <f>'Base de Dados'!V189</f>
        <v>0</v>
      </c>
      <c r="E205" s="2">
        <f>'Base de Dados'!AB189</f>
        <v>0</v>
      </c>
      <c r="F205" s="2" t="str">
        <f>'Base de Dados'!AI189</f>
        <v>MIDIAMAX NEWS - Jornal Eletrônico de Mato Grosso do Sul</v>
      </c>
      <c r="G205" s="2">
        <f>'Base de Dados'!AO189</f>
        <v>0</v>
      </c>
      <c r="H205" s="2">
        <f>'Base de Dados'!AU189</f>
        <v>0</v>
      </c>
      <c r="I205" s="2">
        <f>'Base de Dados'!BA189</f>
        <v>0</v>
      </c>
      <c r="J205" s="2">
        <f>'Base de Dados'!BG189</f>
        <v>0</v>
      </c>
    </row>
    <row r="206" spans="1:10" x14ac:dyDescent="0.25">
      <c r="A206" s="2" t="str">
        <f>'Base de Dados'!D190</f>
        <v>Simone Nassar Tebet</v>
      </c>
      <c r="B206" s="2">
        <f>'Base de Dados'!J190</f>
        <v>0</v>
      </c>
      <c r="C206" s="2">
        <f>'Base de Dados'!P190</f>
        <v>0</v>
      </c>
      <c r="D206" s="2">
        <f>'Base de Dados'!V190</f>
        <v>0</v>
      </c>
      <c r="E206" s="2">
        <f>'Base de Dados'!AB190</f>
        <v>0</v>
      </c>
      <c r="F206" s="2" t="str">
        <f>'Base de Dados'!AI190</f>
        <v>Antônio João Hugo Rodrigues</v>
      </c>
      <c r="G206" s="2">
        <f>'Base de Dados'!AO190</f>
        <v>0</v>
      </c>
      <c r="H206" s="2">
        <f>'Base de Dados'!AU190</f>
        <v>0</v>
      </c>
      <c r="I206" s="2">
        <f>'Base de Dados'!BA190</f>
        <v>0</v>
      </c>
      <c r="J206" s="2">
        <f>'Base de Dados'!BG190</f>
        <v>0</v>
      </c>
    </row>
    <row r="207" spans="1:10" x14ac:dyDescent="0.25">
      <c r="A207" s="2" t="str">
        <f>'Base de Dados'!D191</f>
        <v>02.12.03</v>
      </c>
      <c r="B207" s="2" t="str">
        <f>'Base de Dados'!J191</f>
        <v>Delcídio do Amaral Gomez</v>
      </c>
      <c r="C207" s="2">
        <f>'Base de Dados'!P191</f>
        <v>0</v>
      </c>
      <c r="D207" s="2">
        <f>'Base de Dados'!V191</f>
        <v>0</v>
      </c>
      <c r="E207" s="2">
        <f>'Base de Dados'!AB191</f>
        <v>0</v>
      </c>
      <c r="F207" s="2" t="str">
        <f>'Base de Dados'!AI191</f>
        <v>Antônio João Hugo Rodrigues</v>
      </c>
      <c r="G207" s="2">
        <f>'Base de Dados'!AO191</f>
        <v>0</v>
      </c>
      <c r="H207" s="2">
        <f>'Base de Dados'!AU191</f>
        <v>0</v>
      </c>
      <c r="I207" s="2">
        <f>'Base de Dados'!BA191</f>
        <v>0</v>
      </c>
      <c r="J207" s="2">
        <f>'Base de Dados'!BG191</f>
        <v>0</v>
      </c>
    </row>
    <row r="208" spans="1:10" x14ac:dyDescent="0.25">
      <c r="A208" s="2" t="str">
        <f>'Base de Dados'!D192</f>
        <v>Antônio João Hugo Rodrigues</v>
      </c>
      <c r="B208" s="2">
        <f>'Base de Dados'!J192</f>
        <v>0</v>
      </c>
      <c r="C208" s="2">
        <f>'Base de Dados'!P192</f>
        <v>0</v>
      </c>
      <c r="D208" s="2">
        <f>'Base de Dados'!V192</f>
        <v>0</v>
      </c>
      <c r="E208" s="2">
        <f>'Base de Dados'!AB192</f>
        <v>0</v>
      </c>
      <c r="F208" s="2" t="str">
        <f>'Base de Dados'!AI192</f>
        <v>SILVANO VENÂNCIO DE CARVALHO</v>
      </c>
      <c r="G208" s="2" t="str">
        <f>'Base de Dados'!AO192</f>
        <v>Facebook</v>
      </c>
      <c r="H208" s="2">
        <f>'Base de Dados'!AU192</f>
        <v>0</v>
      </c>
      <c r="I208" s="2">
        <f>'Base de Dados'!BA192</f>
        <v>0</v>
      </c>
      <c r="J208" s="2">
        <f>'Base de Dados'!BG192</f>
        <v>0</v>
      </c>
    </row>
    <row r="209" spans="1:10" x14ac:dyDescent="0.25">
      <c r="A209" s="2" t="str">
        <f>'Base de Dados'!D193</f>
        <v>02.12.03</v>
      </c>
      <c r="B209" s="2">
        <f>'Base de Dados'!J193</f>
        <v>0</v>
      </c>
      <c r="C209" s="2">
        <f>'Base de Dados'!P193</f>
        <v>0</v>
      </c>
      <c r="D209" s="2">
        <f>'Base de Dados'!V193</f>
        <v>0</v>
      </c>
      <c r="E209" s="2">
        <f>'Base de Dados'!AB193</f>
        <v>0</v>
      </c>
      <c r="F209" s="2" t="str">
        <f>'Base de Dados'!AI193</f>
        <v>Fábio Ricardo Trad</v>
      </c>
      <c r="G209" s="2" t="str">
        <f>'Base de Dados'!AO193</f>
        <v>03.12.01</v>
      </c>
      <c r="H209" s="2">
        <f>'Base de Dados'!AU193</f>
        <v>0</v>
      </c>
      <c r="I209" s="2">
        <f>'Base de Dados'!BA193</f>
        <v>0</v>
      </c>
      <c r="J209" s="2">
        <f>'Base de Dados'!BG193</f>
        <v>0</v>
      </c>
    </row>
    <row r="210" spans="1:10" x14ac:dyDescent="0.25">
      <c r="A210" s="2" t="str">
        <f>'Base de Dados'!D194</f>
        <v>02.12.02</v>
      </c>
      <c r="B210" s="2">
        <f>'Base de Dados'!J194</f>
        <v>0</v>
      </c>
      <c r="C210" s="2">
        <f>'Base de Dados'!P194</f>
        <v>0</v>
      </c>
      <c r="D210" s="2">
        <f>'Base de Dados'!V194</f>
        <v>0</v>
      </c>
      <c r="E210" s="2">
        <f>'Base de Dados'!AB194</f>
        <v>0</v>
      </c>
      <c r="F210" s="2" t="str">
        <f>'Base de Dados'!AI194</f>
        <v>PT</v>
      </c>
      <c r="G210" s="2">
        <f>'Base de Dados'!AO194</f>
        <v>0</v>
      </c>
      <c r="H210" s="2">
        <f>'Base de Dados'!AU194</f>
        <v>0</v>
      </c>
      <c r="I210" s="2">
        <f>'Base de Dados'!BA194</f>
        <v>0</v>
      </c>
      <c r="J210" s="2">
        <f>'Base de Dados'!BG194</f>
        <v>0</v>
      </c>
    </row>
    <row r="211" spans="1:10" x14ac:dyDescent="0.25">
      <c r="A211" s="2" t="str">
        <f>'Base de Dados'!D195</f>
        <v>02.12.03</v>
      </c>
      <c r="B211" s="2">
        <f>'Base de Dados'!J195</f>
        <v>0</v>
      </c>
      <c r="C211" s="2">
        <f>'Base de Dados'!P195</f>
        <v>0</v>
      </c>
      <c r="D211" s="2">
        <f>'Base de Dados'!V195</f>
        <v>0</v>
      </c>
      <c r="E211" s="2">
        <f>'Base de Dados'!AB195</f>
        <v>0</v>
      </c>
      <c r="F211" s="2" t="str">
        <f>'Base de Dados'!AI195</f>
        <v>Antônio João Hugo Rodrigues</v>
      </c>
      <c r="G211" s="2">
        <f>'Base de Dados'!AO195</f>
        <v>0</v>
      </c>
      <c r="H211" s="2">
        <f>'Base de Dados'!AU195</f>
        <v>0</v>
      </c>
      <c r="I211" s="2">
        <f>'Base de Dados'!BA195</f>
        <v>0</v>
      </c>
      <c r="J211" s="2">
        <f>'Base de Dados'!BG195</f>
        <v>0</v>
      </c>
    </row>
    <row r="212" spans="1:10" x14ac:dyDescent="0.25">
      <c r="A212" s="2" t="str">
        <f>'Base de Dados'!D196</f>
        <v>Ministério Público Eleitoral</v>
      </c>
      <c r="B212" s="2">
        <f>'Base de Dados'!J196</f>
        <v>0</v>
      </c>
      <c r="C212" s="2">
        <f>'Base de Dados'!P196</f>
        <v>0</v>
      </c>
      <c r="D212" s="2">
        <f>'Base de Dados'!V196</f>
        <v>0</v>
      </c>
      <c r="E212" s="2">
        <f>'Base de Dados'!AB196</f>
        <v>0</v>
      </c>
      <c r="F212" s="2" t="str">
        <f>'Base de Dados'!AI196</f>
        <v>Reinaldo Azambuja Silva</v>
      </c>
      <c r="G212" s="2" t="str">
        <f>'Base de Dados'!AO196</f>
        <v>Rosiane Modesto de Oliveira</v>
      </c>
      <c r="H212" s="2">
        <f>'Base de Dados'!AU196</f>
        <v>0</v>
      </c>
      <c r="I212" s="2">
        <f>'Base de Dados'!BA196</f>
        <v>0</v>
      </c>
      <c r="J212" s="2">
        <f>'Base de Dados'!BG196</f>
        <v>0</v>
      </c>
    </row>
    <row r="213" spans="1:10" x14ac:dyDescent="0.25">
      <c r="A213" s="2" t="str">
        <f>'Base de Dados'!D197</f>
        <v>Ministério Público Eleitoral</v>
      </c>
      <c r="B213" s="2">
        <f>'Base de Dados'!J197</f>
        <v>0</v>
      </c>
      <c r="C213" s="2">
        <f>'Base de Dados'!P197</f>
        <v>0</v>
      </c>
      <c r="D213" s="2">
        <f>'Base de Dados'!V197</f>
        <v>0</v>
      </c>
      <c r="E213" s="2">
        <f>'Base de Dados'!AB197</f>
        <v>0</v>
      </c>
      <c r="F213" s="2" t="str">
        <f>'Base de Dados'!AI197</f>
        <v>Derly dos Reis de Oliveira</v>
      </c>
      <c r="G213" s="2">
        <f>'Base de Dados'!AO197</f>
        <v>0</v>
      </c>
      <c r="H213" s="2">
        <f>'Base de Dados'!AU197</f>
        <v>0</v>
      </c>
      <c r="I213" s="2">
        <f>'Base de Dados'!BA197</f>
        <v>0</v>
      </c>
      <c r="J213" s="2">
        <f>'Base de Dados'!BG197</f>
        <v>0</v>
      </c>
    </row>
    <row r="214" spans="1:10" x14ac:dyDescent="0.25">
      <c r="A214" s="2" t="str">
        <f>'Base de Dados'!D198</f>
        <v>Ministério Público Eleitoral</v>
      </c>
      <c r="B214" s="2">
        <f>'Base de Dados'!J198</f>
        <v>0</v>
      </c>
      <c r="C214" s="2">
        <f>'Base de Dados'!P198</f>
        <v>0</v>
      </c>
      <c r="D214" s="2">
        <f>'Base de Dados'!V198</f>
        <v>0</v>
      </c>
      <c r="E214" s="2">
        <f>'Base de Dados'!AB198</f>
        <v>0</v>
      </c>
      <c r="F214" s="2" t="str">
        <f>'Base de Dados'!AI198</f>
        <v>Grazielle Salgado Machado</v>
      </c>
      <c r="G214" s="2">
        <f>'Base de Dados'!AO198</f>
        <v>0</v>
      </c>
      <c r="H214" s="2">
        <f>'Base de Dados'!AU198</f>
        <v>0</v>
      </c>
      <c r="I214" s="2">
        <f>'Base de Dados'!BA198</f>
        <v>0</v>
      </c>
      <c r="J214" s="2">
        <f>'Base de Dados'!BG198</f>
        <v>0</v>
      </c>
    </row>
    <row r="215" spans="1:10" x14ac:dyDescent="0.25">
      <c r="A215" s="2" t="str">
        <f>'Base de Dados'!D199</f>
        <v>Ministério Público Eleitoral</v>
      </c>
      <c r="B215" s="2">
        <f>'Base de Dados'!J199</f>
        <v>0</v>
      </c>
      <c r="C215" s="2">
        <f>'Base de Dados'!P199</f>
        <v>0</v>
      </c>
      <c r="D215" s="2">
        <f>'Base de Dados'!V199</f>
        <v>0</v>
      </c>
      <c r="E215" s="2">
        <f>'Base de Dados'!AB199</f>
        <v>0</v>
      </c>
      <c r="F215" s="2" t="str">
        <f>'Base de Dados'!AI199</f>
        <v>José Orcírio Miranda dos Santos</v>
      </c>
      <c r="G215" s="2">
        <f>'Base de Dados'!AO199</f>
        <v>0</v>
      </c>
      <c r="H215" s="2">
        <f>'Base de Dados'!AU199</f>
        <v>0</v>
      </c>
      <c r="I215" s="2">
        <f>'Base de Dados'!BA199</f>
        <v>0</v>
      </c>
      <c r="J215" s="2">
        <f>'Base de Dados'!BG199</f>
        <v>0</v>
      </c>
    </row>
    <row r="216" spans="1:10" x14ac:dyDescent="0.25">
      <c r="A216" s="2" t="str">
        <f>'Base de Dados'!D200</f>
        <v>Alcides Jesus Peralta Bernal</v>
      </c>
      <c r="B216" s="2">
        <f>'Base de Dados'!J200</f>
        <v>0</v>
      </c>
      <c r="C216" s="2">
        <f>'Base de Dados'!P200</f>
        <v>0</v>
      </c>
      <c r="D216" s="2">
        <f>'Base de Dados'!V200</f>
        <v>0</v>
      </c>
      <c r="E216" s="2">
        <f>'Base de Dados'!AB200</f>
        <v>0</v>
      </c>
      <c r="F216" s="2" t="str">
        <f>'Base de Dados'!AI200</f>
        <v>Campo Grande Notícias LTDA - EPP - Campo Grande News</v>
      </c>
      <c r="G216" s="2">
        <f>'Base de Dados'!AO200</f>
        <v>0</v>
      </c>
      <c r="H216" s="2">
        <f>'Base de Dados'!AU200</f>
        <v>0</v>
      </c>
      <c r="I216" s="2">
        <f>'Base de Dados'!BA200</f>
        <v>0</v>
      </c>
      <c r="J216" s="2">
        <f>'Base de Dados'!BG200</f>
        <v>0</v>
      </c>
    </row>
    <row r="217" spans="1:10" x14ac:dyDescent="0.25">
      <c r="A217" s="2" t="str">
        <f>'Base de Dados'!D201</f>
        <v>Antônio João Hugo Rodrigues</v>
      </c>
      <c r="B217" s="2">
        <f>'Base de Dados'!J201</f>
        <v>0</v>
      </c>
      <c r="C217" s="2">
        <f>'Base de Dados'!P201</f>
        <v>0</v>
      </c>
      <c r="D217" s="2">
        <f>'Base de Dados'!V201</f>
        <v>0</v>
      </c>
      <c r="E217" s="2">
        <f>'Base de Dados'!AB201</f>
        <v>0</v>
      </c>
      <c r="F217" s="2" t="str">
        <f>'Base de Dados'!AI201</f>
        <v>Facebook</v>
      </c>
      <c r="G217" s="2">
        <f>'Base de Dados'!AO201</f>
        <v>0</v>
      </c>
      <c r="H217" s="2">
        <f>'Base de Dados'!AU201</f>
        <v>0</v>
      </c>
      <c r="I217" s="2">
        <f>'Base de Dados'!BA201</f>
        <v>0</v>
      </c>
      <c r="J217" s="2">
        <f>'Base de Dados'!BG201</f>
        <v>0</v>
      </c>
    </row>
    <row r="218" spans="1:10" x14ac:dyDescent="0.25">
      <c r="A218" s="2" t="str">
        <f>'Base de Dados'!D202</f>
        <v>Delcídio do Amaral Gomez</v>
      </c>
      <c r="B218" s="2">
        <f>'Base de Dados'!J202</f>
        <v>0</v>
      </c>
      <c r="C218" s="2">
        <f>'Base de Dados'!P202</f>
        <v>0</v>
      </c>
      <c r="D218" s="2">
        <f>'Base de Dados'!V202</f>
        <v>0</v>
      </c>
      <c r="E218" s="2">
        <f>'Base de Dados'!AB202</f>
        <v>0</v>
      </c>
      <c r="F218" s="2" t="str">
        <f>'Base de Dados'!AI202</f>
        <v>Editora Três Ltda - Revista "Isto É"</v>
      </c>
      <c r="G218" s="2">
        <f>'Base de Dados'!AO202</f>
        <v>0</v>
      </c>
      <c r="H218" s="2">
        <f>'Base de Dados'!AU202</f>
        <v>0</v>
      </c>
      <c r="I218" s="2">
        <f>'Base de Dados'!BA202</f>
        <v>0</v>
      </c>
      <c r="J218" s="2">
        <f>'Base de Dados'!BG202</f>
        <v>0</v>
      </c>
    </row>
    <row r="219" spans="1:10" x14ac:dyDescent="0.25">
      <c r="A219" s="2" t="str">
        <f>'Base de Dados'!D203</f>
        <v>02.12.02</v>
      </c>
      <c r="B219" s="2">
        <f>'Base de Dados'!J203</f>
        <v>0</v>
      </c>
      <c r="C219" s="2">
        <f>'Base de Dados'!P203</f>
        <v>0</v>
      </c>
      <c r="D219" s="2">
        <f>'Base de Dados'!V203</f>
        <v>0</v>
      </c>
      <c r="E219" s="2">
        <f>'Base de Dados'!AB203</f>
        <v>0</v>
      </c>
      <c r="F219" s="2" t="str">
        <f>'Base de Dados'!AI203</f>
        <v>Facebook</v>
      </c>
      <c r="G219" s="2">
        <f>'Base de Dados'!AO203</f>
        <v>0</v>
      </c>
      <c r="H219" s="2">
        <f>'Base de Dados'!AU203</f>
        <v>0</v>
      </c>
      <c r="I219" s="2">
        <f>'Base de Dados'!BA203</f>
        <v>0</v>
      </c>
      <c r="J219" s="2">
        <f>'Base de Dados'!BG203</f>
        <v>0</v>
      </c>
    </row>
    <row r="220" spans="1:10" x14ac:dyDescent="0.25">
      <c r="A220" s="2" t="str">
        <f>'Base de Dados'!D204</f>
        <v>02.13.01</v>
      </c>
      <c r="B220" s="2" t="str">
        <f>'Base de Dados'!J204</f>
        <v>José Pedro Gonçalves Taques</v>
      </c>
      <c r="C220" s="2">
        <f>'Base de Dados'!P204</f>
        <v>0</v>
      </c>
      <c r="D220" s="2">
        <f>'Base de Dados'!V204</f>
        <v>0</v>
      </c>
      <c r="E220" s="2">
        <f>'Base de Dados'!AB204</f>
        <v>0</v>
      </c>
      <c r="F220" s="2" t="str">
        <f>'Base de Dados'!AI204</f>
        <v>Google</v>
      </c>
      <c r="G220" s="2">
        <f>'Base de Dados'!AO204</f>
        <v>0</v>
      </c>
      <c r="H220" s="2">
        <f>'Base de Dados'!AU204</f>
        <v>0</v>
      </c>
      <c r="I220" s="2">
        <f>'Base de Dados'!BA204</f>
        <v>0</v>
      </c>
      <c r="J220" s="2">
        <f>'Base de Dados'!BG204</f>
        <v>0</v>
      </c>
    </row>
    <row r="221" spans="1:10" x14ac:dyDescent="0.25">
      <c r="A221" s="2" t="str">
        <f>'Base de Dados'!D205</f>
        <v>Fabio Paulino Garcia</v>
      </c>
      <c r="B221" s="2">
        <f>'Base de Dados'!J205</f>
        <v>0</v>
      </c>
      <c r="C221" s="2">
        <f>'Base de Dados'!P205</f>
        <v>0</v>
      </c>
      <c r="D221" s="2">
        <f>'Base de Dados'!V205</f>
        <v>0</v>
      </c>
      <c r="E221" s="2">
        <f>'Base de Dados'!AB205</f>
        <v>0</v>
      </c>
      <c r="F221" s="2" t="str">
        <f>'Base de Dados'!AI205</f>
        <v>Isso é Notícia</v>
      </c>
      <c r="G221" s="2">
        <f>'Base de Dados'!AO205</f>
        <v>0</v>
      </c>
      <c r="H221" s="2">
        <f>'Base de Dados'!AU205</f>
        <v>0</v>
      </c>
      <c r="I221" s="2">
        <f>'Base de Dados'!BA205</f>
        <v>0</v>
      </c>
      <c r="J221" s="2">
        <f>'Base de Dados'!BG205</f>
        <v>0</v>
      </c>
    </row>
    <row r="222" spans="1:10" x14ac:dyDescent="0.25">
      <c r="A222" s="2" t="str">
        <f>'Base de Dados'!D206</f>
        <v>Janaina Greyce Riva Moreira Lima</v>
      </c>
      <c r="B222" s="2">
        <f>'Base de Dados'!J206</f>
        <v>0</v>
      </c>
      <c r="C222" s="2">
        <f>'Base de Dados'!P206</f>
        <v>0</v>
      </c>
      <c r="D222" s="2">
        <f>'Base de Dados'!V206</f>
        <v>0</v>
      </c>
      <c r="E222" s="2">
        <f>'Base de Dados'!AB206</f>
        <v>0</v>
      </c>
      <c r="F222" s="2" t="str">
        <f>'Base de Dados'!AI206</f>
        <v>Adriana Lucia Vandoni Curvo</v>
      </c>
      <c r="G222" s="2" t="str">
        <f>'Base de Dados'!AO206</f>
        <v>Hipernotícias Comunicação Ltda</v>
      </c>
      <c r="H222" s="2">
        <f>'Base de Dados'!AU206</f>
        <v>0</v>
      </c>
      <c r="I222" s="2">
        <f>'Base de Dados'!BA206</f>
        <v>0</v>
      </c>
      <c r="J222" s="2">
        <f>'Base de Dados'!BG206</f>
        <v>0</v>
      </c>
    </row>
    <row r="223" spans="1:10" x14ac:dyDescent="0.25">
      <c r="A223" s="2" t="str">
        <f>'Base de Dados'!D207</f>
        <v>Ministério Público Eleitoral</v>
      </c>
      <c r="B223" s="2">
        <f>'Base de Dados'!J207</f>
        <v>0</v>
      </c>
      <c r="C223" s="2">
        <f>'Base de Dados'!P207</f>
        <v>0</v>
      </c>
      <c r="D223" s="2">
        <f>'Base de Dados'!V207</f>
        <v>0</v>
      </c>
      <c r="E223" s="2">
        <f>'Base de Dados'!AB207</f>
        <v>0</v>
      </c>
      <c r="F223" s="2" t="str">
        <f>'Base de Dados'!AI207</f>
        <v>Antonio Rosa Rodrigues</v>
      </c>
      <c r="G223" s="2">
        <f>'Base de Dados'!AO207</f>
        <v>0</v>
      </c>
      <c r="H223" s="2">
        <f>'Base de Dados'!AU207</f>
        <v>0</v>
      </c>
      <c r="I223" s="2">
        <f>'Base de Dados'!BA207</f>
        <v>0</v>
      </c>
      <c r="J223" s="2">
        <f>'Base de Dados'!BG207</f>
        <v>0</v>
      </c>
    </row>
    <row r="224" spans="1:10" x14ac:dyDescent="0.25">
      <c r="A224" s="2" t="str">
        <f>'Base de Dados'!D208</f>
        <v>Ministério Público Eleitoral</v>
      </c>
      <c r="B224" s="2">
        <f>'Base de Dados'!J208</f>
        <v>0</v>
      </c>
      <c r="C224" s="2">
        <f>'Base de Dados'!P208</f>
        <v>0</v>
      </c>
      <c r="D224" s="2">
        <f>'Base de Dados'!V208</f>
        <v>0</v>
      </c>
      <c r="E224" s="2">
        <f>'Base de Dados'!AB208</f>
        <v>0</v>
      </c>
      <c r="F224" s="2" t="str">
        <f>'Base de Dados'!AI208</f>
        <v>Vinicius Eduardo Lima Pires de Miranda</v>
      </c>
      <c r="G224" s="2">
        <f>'Base de Dados'!AO208</f>
        <v>0</v>
      </c>
      <c r="H224" s="2">
        <f>'Base de Dados'!AU208</f>
        <v>0</v>
      </c>
      <c r="I224" s="2">
        <f>'Base de Dados'!BA208</f>
        <v>0</v>
      </c>
      <c r="J224" s="2">
        <f>'Base de Dados'!BG208</f>
        <v>0</v>
      </c>
    </row>
    <row r="225" spans="1:10" x14ac:dyDescent="0.25">
      <c r="A225" s="2" t="str">
        <f>'Base de Dados'!D209</f>
        <v>02.13.02</v>
      </c>
      <c r="B225" s="2">
        <f>'Base de Dados'!J209</f>
        <v>0</v>
      </c>
      <c r="C225" s="2">
        <f>'Base de Dados'!P209</f>
        <v>0</v>
      </c>
      <c r="D225" s="2">
        <f>'Base de Dados'!V209</f>
        <v>0</v>
      </c>
      <c r="E225" s="2">
        <f>'Base de Dados'!AB209</f>
        <v>0</v>
      </c>
      <c r="F225" s="2" t="str">
        <f>'Base de Dados'!AI209</f>
        <v>Hipernotícias Comunicação Ltda</v>
      </c>
      <c r="G225" s="2" t="str">
        <f>'Base de Dados'!AO209</f>
        <v>Adriana Lucia Vandoni Curvo</v>
      </c>
      <c r="H225" s="2" t="str">
        <f>'Base de Dados'!AU209</f>
        <v>Carlos Henrique Baqueta Fávaro</v>
      </c>
      <c r="I225" s="2" t="str">
        <f>'Base de Dados'!BA209</f>
        <v>José Pedro Gonçalves Taques</v>
      </c>
      <c r="J225" s="2">
        <f>'Base de Dados'!BG209</f>
        <v>0</v>
      </c>
    </row>
    <row r="226" spans="1:10" x14ac:dyDescent="0.25">
      <c r="A226" s="2" t="str">
        <f>'Base de Dados'!D210</f>
        <v>02.13.01</v>
      </c>
      <c r="B226" s="2">
        <f>'Base de Dados'!J210</f>
        <v>0</v>
      </c>
      <c r="C226" s="2">
        <f>'Base de Dados'!P210</f>
        <v>0</v>
      </c>
      <c r="D226" s="2">
        <f>'Base de Dados'!V210</f>
        <v>0</v>
      </c>
      <c r="E226" s="2">
        <f>'Base de Dados'!AB210</f>
        <v>0</v>
      </c>
      <c r="F226" s="2" t="str">
        <f>'Base de Dados'!AI210</f>
        <v>02.13.02</v>
      </c>
      <c r="G226" s="2" t="str">
        <f>'Base de Dados'!AO210</f>
        <v>José Geraldo Riva</v>
      </c>
      <c r="H226" s="2" t="str">
        <f>'Base de Dados'!AU210</f>
        <v>Aray Carlos da Fonseca Filho</v>
      </c>
      <c r="I226" s="2" t="str">
        <f>'Base de Dados'!BA210</f>
        <v>Rui Carlos Ottoni Prado</v>
      </c>
      <c r="J226" s="2" t="str">
        <f>'Base de Dados'!BG210</f>
        <v>O Nortão</v>
      </c>
    </row>
    <row r="227" spans="1:10" x14ac:dyDescent="0.25">
      <c r="A227" s="2" t="str">
        <f>'Base de Dados'!D211</f>
        <v>02.13.01</v>
      </c>
      <c r="B227" s="2">
        <f>'Base de Dados'!J211</f>
        <v>0</v>
      </c>
      <c r="C227" s="2">
        <f>'Base de Dados'!P211</f>
        <v>0</v>
      </c>
      <c r="D227" s="2">
        <f>'Base de Dados'!V211</f>
        <v>0</v>
      </c>
      <c r="E227" s="2">
        <f>'Base de Dados'!AB211</f>
        <v>0</v>
      </c>
      <c r="F227" s="2" t="str">
        <f>'Base de Dados'!AI211</f>
        <v>02.13.02</v>
      </c>
      <c r="G227" s="2" t="str">
        <f>'Base de Dados'!AO211</f>
        <v>José Geraldo Riva</v>
      </c>
      <c r="H227" s="2" t="str">
        <f>'Base de Dados'!AU211</f>
        <v>Aray Carlos da Fonseca Filho</v>
      </c>
      <c r="I227" s="2" t="str">
        <f>'Base de Dados'!BA211</f>
        <v>Rui Carlos Ottoni Prado</v>
      </c>
      <c r="J227" s="2" t="str">
        <f>'Base de Dados'!BG211</f>
        <v>MÍDIA NEWS - R4 COMUNICAÇÕES</v>
      </c>
    </row>
    <row r="228" spans="1:10" x14ac:dyDescent="0.25">
      <c r="A228" s="2" t="str">
        <f>'Base de Dados'!D212</f>
        <v>Ministério Público Eleitoral</v>
      </c>
      <c r="B228" s="2">
        <f>'Base de Dados'!J212</f>
        <v>0</v>
      </c>
      <c r="C228" s="2">
        <f>'Base de Dados'!P212</f>
        <v>0</v>
      </c>
      <c r="D228" s="2">
        <f>'Base de Dados'!V212</f>
        <v>0</v>
      </c>
      <c r="E228" s="2">
        <f>'Base de Dados'!AB212</f>
        <v>0</v>
      </c>
      <c r="F228" s="2" t="str">
        <f>'Base de Dados'!AI212</f>
        <v>Ricardo Klein</v>
      </c>
      <c r="G228" s="2">
        <f>'Base de Dados'!AO212</f>
        <v>0</v>
      </c>
      <c r="H228" s="2">
        <f>'Base de Dados'!AU212</f>
        <v>0</v>
      </c>
      <c r="I228" s="2">
        <f>'Base de Dados'!BA212</f>
        <v>0</v>
      </c>
      <c r="J228" s="2">
        <f>'Base de Dados'!BG212</f>
        <v>0</v>
      </c>
    </row>
    <row r="229" spans="1:10" x14ac:dyDescent="0.25">
      <c r="A229" s="2" t="str">
        <f>'Base de Dados'!D213</f>
        <v>Ministério Público Eleitoral</v>
      </c>
      <c r="B229" s="2">
        <f>'Base de Dados'!J213</f>
        <v>0</v>
      </c>
      <c r="C229" s="2">
        <f>'Base de Dados'!P213</f>
        <v>0</v>
      </c>
      <c r="D229" s="2">
        <f>'Base de Dados'!V213</f>
        <v>0</v>
      </c>
      <c r="E229" s="2">
        <f>'Base de Dados'!AB213</f>
        <v>0</v>
      </c>
      <c r="F229" s="2" t="str">
        <f>'Base de Dados'!AI213</f>
        <v>Ari Dorneles Pereira</v>
      </c>
      <c r="G229" s="2" t="str">
        <f>'Base de Dados'!AO213</f>
        <v>Agência da Notícia</v>
      </c>
      <c r="H229" s="2">
        <f>'Base de Dados'!AU213</f>
        <v>0</v>
      </c>
      <c r="I229" s="2">
        <f>'Base de Dados'!BA213</f>
        <v>0</v>
      </c>
      <c r="J229" s="2">
        <f>'Base de Dados'!BG213</f>
        <v>0</v>
      </c>
    </row>
    <row r="230" spans="1:10" x14ac:dyDescent="0.25">
      <c r="A230" s="2" t="str">
        <f>'Base de Dados'!D214</f>
        <v>Ministério Público Eleitoral</v>
      </c>
      <c r="B230" s="2">
        <f>'Base de Dados'!J214</f>
        <v>0</v>
      </c>
      <c r="C230" s="2">
        <f>'Base de Dados'!P214</f>
        <v>0</v>
      </c>
      <c r="D230" s="2">
        <f>'Base de Dados'!V214</f>
        <v>0</v>
      </c>
      <c r="E230" s="2">
        <f>'Base de Dados'!AB214</f>
        <v>0</v>
      </c>
      <c r="F230" s="2" t="str">
        <f>'Base de Dados'!AI214</f>
        <v>Fabio Paulino Garcia</v>
      </c>
      <c r="G230" s="2" t="str">
        <f>'Base de Dados'!AO214</f>
        <v>Hipernotícias Comunicação Ltda</v>
      </c>
      <c r="H230" s="2">
        <f>'Base de Dados'!AU214</f>
        <v>0</v>
      </c>
      <c r="I230" s="2">
        <f>'Base de Dados'!BA214</f>
        <v>0</v>
      </c>
      <c r="J230" s="2">
        <f>'Base de Dados'!BG214</f>
        <v>0</v>
      </c>
    </row>
    <row r="231" spans="1:10" x14ac:dyDescent="0.25">
      <c r="A231" s="2" t="str">
        <f>'Base de Dados'!D215</f>
        <v>Ministério Público Eleitoral</v>
      </c>
      <c r="B231" s="2">
        <f>'Base de Dados'!J215</f>
        <v>0</v>
      </c>
      <c r="C231" s="2">
        <f>'Base de Dados'!P215</f>
        <v>0</v>
      </c>
      <c r="D231" s="2">
        <f>'Base de Dados'!V215</f>
        <v>0</v>
      </c>
      <c r="E231" s="2">
        <f>'Base de Dados'!AB215</f>
        <v>0</v>
      </c>
      <c r="F231" s="2" t="str">
        <f>'Base de Dados'!AI215</f>
        <v>Layr Motta da Silva</v>
      </c>
      <c r="G231" s="2" t="str">
        <f>'Base de Dados'!AO215</f>
        <v>POPULARONLINE.COM.BR</v>
      </c>
      <c r="H231" s="2">
        <f>'Base de Dados'!AU215</f>
        <v>0</v>
      </c>
      <c r="I231" s="2">
        <f>'Base de Dados'!BA215</f>
        <v>0</v>
      </c>
      <c r="J231" s="2">
        <f>'Base de Dados'!BG215</f>
        <v>0</v>
      </c>
    </row>
    <row r="232" spans="1:10" x14ac:dyDescent="0.25">
      <c r="A232" s="2" t="e">
        <f>'Base de Dados'!#REF!</f>
        <v>#REF!</v>
      </c>
      <c r="B232" s="2" t="e">
        <f>'Base de Dados'!#REF!</f>
        <v>#REF!</v>
      </c>
      <c r="C232" s="2" t="e">
        <f>'Base de Dados'!#REF!</f>
        <v>#REF!</v>
      </c>
      <c r="D232" s="2" t="e">
        <f>'Base de Dados'!#REF!</f>
        <v>#REF!</v>
      </c>
      <c r="E232" s="2" t="e">
        <f>'Base de Dados'!#REF!</f>
        <v>#REF!</v>
      </c>
      <c r="F232" s="2" t="e">
        <f>'Base de Dados'!#REF!</f>
        <v>#REF!</v>
      </c>
      <c r="G232" s="2" t="e">
        <f>'Base de Dados'!#REF!</f>
        <v>#REF!</v>
      </c>
      <c r="H232" s="2" t="e">
        <f>'Base de Dados'!#REF!</f>
        <v>#REF!</v>
      </c>
      <c r="I232" s="2" t="e">
        <f>'Base de Dados'!#REF!</f>
        <v>#REF!</v>
      </c>
      <c r="J232" s="2" t="e">
        <f>'Base de Dados'!#REF!</f>
        <v>#REF!</v>
      </c>
    </row>
    <row r="233" spans="1:10" x14ac:dyDescent="0.25">
      <c r="A233" s="2" t="e">
        <f>'Base de Dados'!#REF!</f>
        <v>#REF!</v>
      </c>
      <c r="B233" s="2" t="e">
        <f>'Base de Dados'!#REF!</f>
        <v>#REF!</v>
      </c>
      <c r="C233" s="2" t="e">
        <f>'Base de Dados'!#REF!</f>
        <v>#REF!</v>
      </c>
      <c r="D233" s="2" t="e">
        <f>'Base de Dados'!#REF!</f>
        <v>#REF!</v>
      </c>
      <c r="E233" s="2" t="e">
        <f>'Base de Dados'!#REF!</f>
        <v>#REF!</v>
      </c>
      <c r="F233" s="2" t="e">
        <f>'Base de Dados'!#REF!</f>
        <v>#REF!</v>
      </c>
      <c r="G233" s="2" t="e">
        <f>'Base de Dados'!#REF!</f>
        <v>#REF!</v>
      </c>
      <c r="H233" s="2" t="e">
        <f>'Base de Dados'!#REF!</f>
        <v>#REF!</v>
      </c>
      <c r="I233" s="2" t="e">
        <f>'Base de Dados'!#REF!</f>
        <v>#REF!</v>
      </c>
      <c r="J233" s="2" t="e">
        <f>'Base de Dados'!#REF!</f>
        <v>#REF!</v>
      </c>
    </row>
    <row r="234" spans="1:10" x14ac:dyDescent="0.25">
      <c r="A234" s="2" t="str">
        <f>'Base de Dados'!D216</f>
        <v>02.14.01</v>
      </c>
      <c r="B234" s="2" t="str">
        <f>'Base de Dados'!J216</f>
        <v>Ministério Público Eleitoral</v>
      </c>
      <c r="C234" s="2">
        <f>'Base de Dados'!P216</f>
        <v>0</v>
      </c>
      <c r="D234" s="2">
        <f>'Base de Dados'!V216</f>
        <v>0</v>
      </c>
      <c r="E234" s="2">
        <f>'Base de Dados'!AB216</f>
        <v>0</v>
      </c>
      <c r="F234" s="2" t="str">
        <f>'Base de Dados'!AI216</f>
        <v>Mauro Alexandre</v>
      </c>
      <c r="G234" s="2" t="str">
        <f>'Base de Dados'!AO216</f>
        <v>PMDB</v>
      </c>
      <c r="H234" s="2">
        <f>'Base de Dados'!AU216</f>
        <v>0</v>
      </c>
      <c r="I234" s="2">
        <f>'Base de Dados'!BA216</f>
        <v>0</v>
      </c>
      <c r="J234" s="2">
        <f>'Base de Dados'!BG216</f>
        <v>0</v>
      </c>
    </row>
    <row r="235" spans="1:10" x14ac:dyDescent="0.25">
      <c r="A235" s="2" t="str">
        <f>'Base de Dados'!D217</f>
        <v>Simão Robison Oliveira Jatene</v>
      </c>
      <c r="B235" s="2">
        <f>'Base de Dados'!J217</f>
        <v>0</v>
      </c>
      <c r="C235" s="2">
        <f>'Base de Dados'!P217</f>
        <v>0</v>
      </c>
      <c r="D235" s="2">
        <f>'Base de Dados'!V217</f>
        <v>0</v>
      </c>
      <c r="E235" s="2">
        <f>'Base de Dados'!AB217</f>
        <v>0</v>
      </c>
      <c r="F235" s="2" t="str">
        <f>'Base de Dados'!AI217</f>
        <v>DIÁRIO DO PARÁ</v>
      </c>
      <c r="G235" s="2">
        <f>'Base de Dados'!AO217</f>
        <v>0</v>
      </c>
      <c r="H235" s="2">
        <f>'Base de Dados'!AU217</f>
        <v>0</v>
      </c>
      <c r="I235" s="2">
        <f>'Base de Dados'!BA217</f>
        <v>0</v>
      </c>
      <c r="J235" s="2">
        <f>'Base de Dados'!BG217</f>
        <v>0</v>
      </c>
    </row>
    <row r="236" spans="1:10" x14ac:dyDescent="0.25">
      <c r="A236" s="2" t="str">
        <f>'Base de Dados'!D218</f>
        <v>Ministério Público Eleitoral</v>
      </c>
      <c r="B236" s="2">
        <f>'Base de Dados'!J218</f>
        <v>0</v>
      </c>
      <c r="C236" s="2">
        <f>'Base de Dados'!P218</f>
        <v>0</v>
      </c>
      <c r="D236" s="2">
        <f>'Base de Dados'!V218</f>
        <v>0</v>
      </c>
      <c r="E236" s="2">
        <f>'Base de Dados'!AB218</f>
        <v>0</v>
      </c>
      <c r="F236" s="2" t="str">
        <f>'Base de Dados'!AI218</f>
        <v>José Renato Ogawa Rodrigues</v>
      </c>
      <c r="G236" s="2" t="str">
        <f>'Base de Dados'!AO218</f>
        <v>Facebook</v>
      </c>
      <c r="H236" s="2">
        <f>'Base de Dados'!AU218</f>
        <v>0</v>
      </c>
      <c r="I236" s="2">
        <f>'Base de Dados'!BA218</f>
        <v>0</v>
      </c>
      <c r="J236" s="2">
        <f>'Base de Dados'!BG218</f>
        <v>0</v>
      </c>
    </row>
    <row r="237" spans="1:10" x14ac:dyDescent="0.25">
      <c r="A237" s="2" t="e">
        <f>'Base de Dados'!#REF!</f>
        <v>#REF!</v>
      </c>
      <c r="B237" s="2" t="e">
        <f>'Base de Dados'!#REF!</f>
        <v>#REF!</v>
      </c>
      <c r="C237" s="2" t="e">
        <f>'Base de Dados'!#REF!</f>
        <v>#REF!</v>
      </c>
      <c r="D237" s="2" t="e">
        <f>'Base de Dados'!#REF!</f>
        <v>#REF!</v>
      </c>
      <c r="E237" s="2" t="e">
        <f>'Base de Dados'!#REF!</f>
        <v>#REF!</v>
      </c>
      <c r="F237" s="2" t="e">
        <f>'Base de Dados'!#REF!</f>
        <v>#REF!</v>
      </c>
      <c r="G237" s="2" t="e">
        <f>'Base de Dados'!#REF!</f>
        <v>#REF!</v>
      </c>
      <c r="H237" s="2" t="e">
        <f>'Base de Dados'!#REF!</f>
        <v>#REF!</v>
      </c>
      <c r="I237" s="2" t="e">
        <f>'Base de Dados'!#REF!</f>
        <v>#REF!</v>
      </c>
      <c r="J237" s="2" t="e">
        <f>'Base de Dados'!#REF!</f>
        <v>#REF!</v>
      </c>
    </row>
    <row r="238" spans="1:10" x14ac:dyDescent="0.25">
      <c r="A238" s="2" t="str">
        <f>'Base de Dados'!D219</f>
        <v>Ministério Público Eleitoral</v>
      </c>
      <c r="B238" s="2">
        <f>'Base de Dados'!J219</f>
        <v>0</v>
      </c>
      <c r="C238" s="2">
        <f>'Base de Dados'!P219</f>
        <v>0</v>
      </c>
      <c r="D238" s="2">
        <f>'Base de Dados'!V219</f>
        <v>0</v>
      </c>
      <c r="E238" s="2">
        <f>'Base de Dados'!AB219</f>
        <v>0</v>
      </c>
      <c r="F238" s="2" t="str">
        <f>'Base de Dados'!AI219</f>
        <v>Luziane de Lima Solon Oliveira</v>
      </c>
      <c r="G238" s="2" t="str">
        <f>'Base de Dados'!AO219</f>
        <v>Facebook</v>
      </c>
      <c r="H238" s="2">
        <f>'Base de Dados'!AU219</f>
        <v>0</v>
      </c>
      <c r="I238" s="2">
        <f>'Base de Dados'!BA219</f>
        <v>0</v>
      </c>
      <c r="J238" s="2">
        <f>'Base de Dados'!BG219</f>
        <v>0</v>
      </c>
    </row>
    <row r="239" spans="1:10" x14ac:dyDescent="0.25">
      <c r="A239" s="2" t="str">
        <f>'Base de Dados'!D220</f>
        <v>Ministério Público Eleitoral</v>
      </c>
      <c r="B239" s="2">
        <f>'Base de Dados'!J220</f>
        <v>0</v>
      </c>
      <c r="C239" s="2">
        <f>'Base de Dados'!P220</f>
        <v>0</v>
      </c>
      <c r="D239" s="2">
        <f>'Base de Dados'!V220</f>
        <v>0</v>
      </c>
      <c r="E239" s="2">
        <f>'Base de Dados'!AB220</f>
        <v>0</v>
      </c>
      <c r="F239" s="2" t="str">
        <f>'Base de Dados'!AI220</f>
        <v>Éder Mauro Cardoso Barra</v>
      </c>
      <c r="G239" s="2" t="str">
        <f>'Base de Dados'!AO220</f>
        <v>Facebook</v>
      </c>
      <c r="H239" s="2">
        <f>'Base de Dados'!AU220</f>
        <v>0</v>
      </c>
      <c r="I239" s="2">
        <f>'Base de Dados'!BA220</f>
        <v>0</v>
      </c>
      <c r="J239" s="2">
        <f>'Base de Dados'!BG220</f>
        <v>0</v>
      </c>
    </row>
    <row r="240" spans="1:10" x14ac:dyDescent="0.25">
      <c r="A240" s="2" t="e">
        <f>'Base de Dados'!#REF!</f>
        <v>#REF!</v>
      </c>
      <c r="B240" s="2" t="e">
        <f>'Base de Dados'!#REF!</f>
        <v>#REF!</v>
      </c>
      <c r="C240" s="2" t="e">
        <f>'Base de Dados'!#REF!</f>
        <v>#REF!</v>
      </c>
      <c r="D240" s="2" t="e">
        <f>'Base de Dados'!#REF!</f>
        <v>#REF!</v>
      </c>
      <c r="E240" s="2" t="e">
        <f>'Base de Dados'!#REF!</f>
        <v>#REF!</v>
      </c>
      <c r="F240" s="2" t="e">
        <f>'Base de Dados'!#REF!</f>
        <v>#REF!</v>
      </c>
      <c r="G240" s="2" t="e">
        <f>'Base de Dados'!#REF!</f>
        <v>#REF!</v>
      </c>
      <c r="H240" s="2" t="e">
        <f>'Base de Dados'!#REF!</f>
        <v>#REF!</v>
      </c>
      <c r="I240" s="2" t="e">
        <f>'Base de Dados'!#REF!</f>
        <v>#REF!</v>
      </c>
      <c r="J240" s="2" t="e">
        <f>'Base de Dados'!#REF!</f>
        <v>#REF!</v>
      </c>
    </row>
    <row r="241" spans="1:10" x14ac:dyDescent="0.25">
      <c r="A241" s="2" t="str">
        <f>'Base de Dados'!D221</f>
        <v>Ministério Público Eleitoral</v>
      </c>
      <c r="B241" s="2">
        <f>'Base de Dados'!J221</f>
        <v>0</v>
      </c>
      <c r="C241" s="2">
        <f>'Base de Dados'!P221</f>
        <v>0</v>
      </c>
      <c r="D241" s="2">
        <f>'Base de Dados'!V221</f>
        <v>0</v>
      </c>
      <c r="E241" s="2">
        <f>'Base de Dados'!AB221</f>
        <v>0</v>
      </c>
      <c r="F241" s="2" t="str">
        <f>'Base de Dados'!AI221</f>
        <v>Rubens Germano Costa</v>
      </c>
      <c r="G241" s="2">
        <f>'Base de Dados'!AO221</f>
        <v>0</v>
      </c>
      <c r="H241" s="2">
        <f>'Base de Dados'!AU221</f>
        <v>0</v>
      </c>
      <c r="I241" s="2">
        <f>'Base de Dados'!BA221</f>
        <v>0</v>
      </c>
      <c r="J241" s="2">
        <f>'Base de Dados'!BG221</f>
        <v>0</v>
      </c>
    </row>
    <row r="242" spans="1:10" x14ac:dyDescent="0.25">
      <c r="A242" s="2" t="str">
        <f>'Base de Dados'!D222</f>
        <v>Ministério Público Eleitoral</v>
      </c>
      <c r="B242" s="2">
        <f>'Base de Dados'!J222</f>
        <v>0</v>
      </c>
      <c r="C242" s="2">
        <f>'Base de Dados'!P222</f>
        <v>0</v>
      </c>
      <c r="D242" s="2">
        <f>'Base de Dados'!V222</f>
        <v>0</v>
      </c>
      <c r="E242" s="2">
        <f>'Base de Dados'!AB222</f>
        <v>0</v>
      </c>
      <c r="F242" s="2" t="str">
        <f>'Base de Dados'!AI222</f>
        <v>Ricardo Vieira Coutinho</v>
      </c>
      <c r="G242" s="2">
        <f>'Base de Dados'!AO222</f>
        <v>0</v>
      </c>
      <c r="H242" s="2">
        <f>'Base de Dados'!AU222</f>
        <v>0</v>
      </c>
      <c r="I242" s="2">
        <f>'Base de Dados'!BA222</f>
        <v>0</v>
      </c>
      <c r="J242" s="2">
        <f>'Base de Dados'!BG222</f>
        <v>0</v>
      </c>
    </row>
    <row r="243" spans="1:10" x14ac:dyDescent="0.25">
      <c r="A243" s="2" t="e">
        <f>'Base de Dados'!#REF!</f>
        <v>#REF!</v>
      </c>
      <c r="B243" s="2" t="e">
        <f>'Base de Dados'!#REF!</f>
        <v>#REF!</v>
      </c>
      <c r="C243" s="2" t="e">
        <f>'Base de Dados'!#REF!</f>
        <v>#REF!</v>
      </c>
      <c r="D243" s="2" t="e">
        <f>'Base de Dados'!#REF!</f>
        <v>#REF!</v>
      </c>
      <c r="E243" s="2" t="e">
        <f>'Base de Dados'!#REF!</f>
        <v>#REF!</v>
      </c>
      <c r="F243" s="2" t="e">
        <f>'Base de Dados'!#REF!</f>
        <v>#REF!</v>
      </c>
      <c r="G243" s="2" t="e">
        <f>'Base de Dados'!#REF!</f>
        <v>#REF!</v>
      </c>
      <c r="H243" s="2" t="e">
        <f>'Base de Dados'!#REF!</f>
        <v>#REF!</v>
      </c>
      <c r="I243" s="2" t="e">
        <f>'Base de Dados'!#REF!</f>
        <v>#REF!</v>
      </c>
      <c r="J243" s="2" t="e">
        <f>'Base de Dados'!#REF!</f>
        <v>#REF!</v>
      </c>
    </row>
    <row r="244" spans="1:10" x14ac:dyDescent="0.25">
      <c r="A244" s="2" t="str">
        <f>'Base de Dados'!D223</f>
        <v>02.15.01</v>
      </c>
      <c r="B244" s="2">
        <f>'Base de Dados'!J223</f>
        <v>0</v>
      </c>
      <c r="C244" s="2">
        <f>'Base de Dados'!P223</f>
        <v>0</v>
      </c>
      <c r="D244" s="2">
        <f>'Base de Dados'!V223</f>
        <v>0</v>
      </c>
      <c r="E244" s="2">
        <f>'Base de Dados'!AB223</f>
        <v>0</v>
      </c>
      <c r="F244" s="2" t="str">
        <f>'Base de Dados'!AI223</f>
        <v>BLOG DO LOBO</v>
      </c>
      <c r="G244" s="2" t="str">
        <f>'Base de Dados'!AO223</f>
        <v>Google</v>
      </c>
      <c r="H244" s="2">
        <f>'Base de Dados'!AU223</f>
        <v>0</v>
      </c>
      <c r="I244" s="2">
        <f>'Base de Dados'!BA223</f>
        <v>0</v>
      </c>
      <c r="J244" s="2">
        <f>'Base de Dados'!BG223</f>
        <v>0</v>
      </c>
    </row>
    <row r="245" spans="1:10" x14ac:dyDescent="0.25">
      <c r="A245" s="2" t="str">
        <f>'Base de Dados'!D224</f>
        <v>Hugo Motta Wanderley da Nobrega</v>
      </c>
      <c r="B245" s="2">
        <f>'Base de Dados'!J224</f>
        <v>0</v>
      </c>
      <c r="C245" s="2">
        <f>'Base de Dados'!P224</f>
        <v>0</v>
      </c>
      <c r="D245" s="2">
        <f>'Base de Dados'!V224</f>
        <v>0</v>
      </c>
      <c r="E245" s="2">
        <f>'Base de Dados'!AB224</f>
        <v>0</v>
      </c>
      <c r="F245" s="2" t="str">
        <f>'Base de Dados'!AI224</f>
        <v>Facebook</v>
      </c>
      <c r="G245" s="2" t="str">
        <f>'Base de Dados'!AO224</f>
        <v>Google</v>
      </c>
      <c r="H245" s="2">
        <f>'Base de Dados'!AU224</f>
        <v>0</v>
      </c>
      <c r="I245" s="2">
        <f>'Base de Dados'!BA224</f>
        <v>0</v>
      </c>
      <c r="J245" s="2">
        <f>'Base de Dados'!BG224</f>
        <v>0</v>
      </c>
    </row>
    <row r="246" spans="1:10" x14ac:dyDescent="0.25">
      <c r="A246" s="2" t="str">
        <f>'Base de Dados'!D225</f>
        <v>02.15.01</v>
      </c>
      <c r="B246" s="2" t="str">
        <f>'Base de Dados'!J225</f>
        <v>Ricardo Vieira Coutinho</v>
      </c>
      <c r="C246" s="2">
        <f>'Base de Dados'!P225</f>
        <v>0</v>
      </c>
      <c r="D246" s="2">
        <f>'Base de Dados'!V225</f>
        <v>0</v>
      </c>
      <c r="E246" s="2">
        <f>'Base de Dados'!AB225</f>
        <v>0</v>
      </c>
      <c r="F246" s="2" t="str">
        <f>'Base de Dados'!AI225</f>
        <v>REDE LITORÂNEA DE RÁDIO LTDA - EPP</v>
      </c>
      <c r="G246" s="2">
        <f>'Base de Dados'!AO225</f>
        <v>0</v>
      </c>
      <c r="H246" s="2">
        <f>'Base de Dados'!AU225</f>
        <v>0</v>
      </c>
      <c r="I246" s="2">
        <f>'Base de Dados'!BA225</f>
        <v>0</v>
      </c>
      <c r="J246" s="2">
        <f>'Base de Dados'!BG225</f>
        <v>0</v>
      </c>
    </row>
    <row r="247" spans="1:10" x14ac:dyDescent="0.25">
      <c r="A247" s="2" t="str">
        <f>'Base de Dados'!D226</f>
        <v>02.15.01</v>
      </c>
      <c r="B247" s="2" t="str">
        <f>'Base de Dados'!J226</f>
        <v>Ricardo Vieira Coutinho</v>
      </c>
      <c r="C247" s="2">
        <f>'Base de Dados'!P226</f>
        <v>0</v>
      </c>
      <c r="D247" s="2">
        <f>'Base de Dados'!V226</f>
        <v>0</v>
      </c>
      <c r="E247" s="2">
        <f>'Base de Dados'!AB226</f>
        <v>0</v>
      </c>
      <c r="F247" s="2" t="str">
        <f>'Base de Dados'!AI226</f>
        <v>SALA 10 COMUNICAÇÃO LTDA</v>
      </c>
      <c r="G247" s="2">
        <f>'Base de Dados'!AO226</f>
        <v>0</v>
      </c>
      <c r="H247" s="2">
        <f>'Base de Dados'!AU226</f>
        <v>0</v>
      </c>
      <c r="I247" s="2">
        <f>'Base de Dados'!BA226</f>
        <v>0</v>
      </c>
      <c r="J247" s="2">
        <f>'Base de Dados'!BG226</f>
        <v>0</v>
      </c>
    </row>
    <row r="248" spans="1:10" x14ac:dyDescent="0.25">
      <c r="A248" s="2" t="str">
        <f>'Base de Dados'!D227</f>
        <v>02.15.02</v>
      </c>
      <c r="B248" s="2">
        <f>'Base de Dados'!J227</f>
        <v>0</v>
      </c>
      <c r="C248" s="2">
        <f>'Base de Dados'!P227</f>
        <v>0</v>
      </c>
      <c r="D248" s="2">
        <f>'Base de Dados'!V227</f>
        <v>0</v>
      </c>
      <c r="E248" s="2">
        <f>'Base de Dados'!AB227</f>
        <v>0</v>
      </c>
      <c r="F248" s="2" t="str">
        <f>'Base de Dados'!AI227</f>
        <v>Flávio Emiliano Moreira Damião Soares</v>
      </c>
      <c r="G248" s="2">
        <f>'Base de Dados'!AO227</f>
        <v>0</v>
      </c>
      <c r="H248" s="2">
        <f>'Base de Dados'!AU227</f>
        <v>0</v>
      </c>
      <c r="I248" s="2">
        <f>'Base de Dados'!BA227</f>
        <v>0</v>
      </c>
      <c r="J248" s="2">
        <f>'Base de Dados'!BG227</f>
        <v>0</v>
      </c>
    </row>
    <row r="249" spans="1:10" x14ac:dyDescent="0.25">
      <c r="A249" s="2" t="e">
        <f>'Base de Dados'!#REF!</f>
        <v>#REF!</v>
      </c>
      <c r="B249" s="2" t="e">
        <f>'Base de Dados'!#REF!</f>
        <v>#REF!</v>
      </c>
      <c r="C249" s="2" t="e">
        <f>'Base de Dados'!#REF!</f>
        <v>#REF!</v>
      </c>
      <c r="D249" s="2" t="e">
        <f>'Base de Dados'!#REF!</f>
        <v>#REF!</v>
      </c>
      <c r="E249" s="2" t="e">
        <f>'Base de Dados'!#REF!</f>
        <v>#REF!</v>
      </c>
      <c r="F249" s="2" t="e">
        <f>'Base de Dados'!#REF!</f>
        <v>#REF!</v>
      </c>
      <c r="G249" s="2" t="e">
        <f>'Base de Dados'!#REF!</f>
        <v>#REF!</v>
      </c>
      <c r="H249" s="2" t="e">
        <f>'Base de Dados'!#REF!</f>
        <v>#REF!</v>
      </c>
      <c r="I249" s="2" t="e">
        <f>'Base de Dados'!#REF!</f>
        <v>#REF!</v>
      </c>
      <c r="J249" s="2" t="e">
        <f>'Base de Dados'!#REF!</f>
        <v>#REF!</v>
      </c>
    </row>
    <row r="250" spans="1:10" x14ac:dyDescent="0.25">
      <c r="A250" s="2" t="e">
        <f>'Base de Dados'!#REF!</f>
        <v>#REF!</v>
      </c>
      <c r="B250" s="2" t="e">
        <f>'Base de Dados'!#REF!</f>
        <v>#REF!</v>
      </c>
      <c r="C250" s="2" t="e">
        <f>'Base de Dados'!#REF!</f>
        <v>#REF!</v>
      </c>
      <c r="D250" s="2" t="e">
        <f>'Base de Dados'!#REF!</f>
        <v>#REF!</v>
      </c>
      <c r="E250" s="2" t="e">
        <f>'Base de Dados'!#REF!</f>
        <v>#REF!</v>
      </c>
      <c r="F250" s="2" t="e">
        <f>'Base de Dados'!#REF!</f>
        <v>#REF!</v>
      </c>
      <c r="G250" s="2" t="e">
        <f>'Base de Dados'!#REF!</f>
        <v>#REF!</v>
      </c>
      <c r="H250" s="2" t="e">
        <f>'Base de Dados'!#REF!</f>
        <v>#REF!</v>
      </c>
      <c r="I250" s="2" t="e">
        <f>'Base de Dados'!#REF!</f>
        <v>#REF!</v>
      </c>
      <c r="J250" s="2" t="e">
        <f>'Base de Dados'!#REF!</f>
        <v>#REF!</v>
      </c>
    </row>
    <row r="251" spans="1:10" x14ac:dyDescent="0.25">
      <c r="A251" s="2" t="str">
        <f>'Base de Dados'!D228</f>
        <v>02.15.01</v>
      </c>
      <c r="B251" s="2" t="str">
        <f>'Base de Dados'!J228</f>
        <v>Ricardo Vieira Coutinho</v>
      </c>
      <c r="C251" s="2">
        <f>'Base de Dados'!P228</f>
        <v>0</v>
      </c>
      <c r="D251" s="2">
        <f>'Base de Dados'!V228</f>
        <v>0</v>
      </c>
      <c r="E251" s="2">
        <f>'Base de Dados'!AB228</f>
        <v>0</v>
      </c>
      <c r="F251" s="2" t="str">
        <f>'Base de Dados'!AI228</f>
        <v>MARCONI XAVIER DE LUCENA</v>
      </c>
      <c r="G251" s="2">
        <f>'Base de Dados'!AO228</f>
        <v>0</v>
      </c>
      <c r="H251" s="2">
        <f>'Base de Dados'!AU228</f>
        <v>0</v>
      </c>
      <c r="I251" s="2">
        <f>'Base de Dados'!BA228</f>
        <v>0</v>
      </c>
      <c r="J251" s="2">
        <f>'Base de Dados'!BG228</f>
        <v>0</v>
      </c>
    </row>
    <row r="252" spans="1:10" x14ac:dyDescent="0.25">
      <c r="A252" s="2" t="str">
        <f>'Base de Dados'!D229</f>
        <v>Jales Java dos Santos Lacerda Caliman</v>
      </c>
      <c r="B252" s="2">
        <f>'Base de Dados'!J229</f>
        <v>0</v>
      </c>
      <c r="C252" s="2">
        <f>'Base de Dados'!P229</f>
        <v>0</v>
      </c>
      <c r="D252" s="2">
        <f>'Base de Dados'!V229</f>
        <v>0</v>
      </c>
      <c r="E252" s="2">
        <f>'Base de Dados'!AB229</f>
        <v>0</v>
      </c>
      <c r="F252" s="2" t="str">
        <f>'Base de Dados'!AI229</f>
        <v>PROGRAMA NACIONAL DE MODERNIZAÇÃO DA ADVOCACIA</v>
      </c>
      <c r="G252" s="2">
        <f>'Base de Dados'!AO229</f>
        <v>0</v>
      </c>
      <c r="H252" s="2">
        <f>'Base de Dados'!AU229</f>
        <v>0</v>
      </c>
      <c r="I252" s="2">
        <f>'Base de Dados'!BA229</f>
        <v>0</v>
      </c>
      <c r="J252" s="2">
        <f>'Base de Dados'!BG229</f>
        <v>0</v>
      </c>
    </row>
    <row r="253" spans="1:10" x14ac:dyDescent="0.25">
      <c r="A253" s="2" t="str">
        <f>'Base de Dados'!D230</f>
        <v>Jales Java dos Santos Lacerda Caliman</v>
      </c>
      <c r="B253" s="2">
        <f>'Base de Dados'!J230</f>
        <v>0</v>
      </c>
      <c r="C253" s="2">
        <f>'Base de Dados'!P230</f>
        <v>0</v>
      </c>
      <c r="D253" s="2">
        <f>'Base de Dados'!V230</f>
        <v>0</v>
      </c>
      <c r="E253" s="2">
        <f>'Base de Dados'!AB230</f>
        <v>0</v>
      </c>
      <c r="F253" s="2" t="str">
        <f>'Base de Dados'!AI230</f>
        <v>ASSOCIAÇÃO DOS MAGISTRADOS DO ESTADO DE GOIÁS</v>
      </c>
      <c r="G253" s="2">
        <f>'Base de Dados'!AO230</f>
        <v>0</v>
      </c>
      <c r="H253" s="2">
        <f>'Base de Dados'!AU230</f>
        <v>0</v>
      </c>
      <c r="I253" s="2">
        <f>'Base de Dados'!BA230</f>
        <v>0</v>
      </c>
      <c r="J253" s="2">
        <f>'Base de Dados'!BG230</f>
        <v>0</v>
      </c>
    </row>
    <row r="254" spans="1:10" x14ac:dyDescent="0.25">
      <c r="A254" s="2" t="str">
        <f>'Base de Dados'!D231</f>
        <v>Jales Java dos Santos Lacerda Caliman</v>
      </c>
      <c r="B254" s="2">
        <f>'Base de Dados'!J231</f>
        <v>0</v>
      </c>
      <c r="C254" s="2">
        <f>'Base de Dados'!P231</f>
        <v>0</v>
      </c>
      <c r="D254" s="2">
        <f>'Base de Dados'!V231</f>
        <v>0</v>
      </c>
      <c r="E254" s="2">
        <f>'Base de Dados'!AB231</f>
        <v>0</v>
      </c>
      <c r="F254" s="2" t="str">
        <f>'Base de Dados'!AI231</f>
        <v>COMUNIQUE-SE COMUNICAÇÃO CORP LTDA</v>
      </c>
      <c r="G254" s="2">
        <f>'Base de Dados'!AO231</f>
        <v>0</v>
      </c>
      <c r="H254" s="2">
        <f>'Base de Dados'!AU231</f>
        <v>0</v>
      </c>
      <c r="I254" s="2">
        <f>'Base de Dados'!BA231</f>
        <v>0</v>
      </c>
      <c r="J254" s="2">
        <f>'Base de Dados'!BG231</f>
        <v>0</v>
      </c>
    </row>
    <row r="255" spans="1:10" x14ac:dyDescent="0.25">
      <c r="A255" s="2" t="str">
        <f>'Base de Dados'!D232</f>
        <v>Jales Java dos Santos Lacerda Caliman</v>
      </c>
      <c r="B255" s="2">
        <f>'Base de Dados'!J232</f>
        <v>0</v>
      </c>
      <c r="C255" s="2">
        <f>'Base de Dados'!P232</f>
        <v>0</v>
      </c>
      <c r="D255" s="2">
        <f>'Base de Dados'!V232</f>
        <v>0</v>
      </c>
      <c r="E255" s="2">
        <f>'Base de Dados'!AB232</f>
        <v>0</v>
      </c>
      <c r="F255" s="2" t="str">
        <f>'Base de Dados'!AI232</f>
        <v>JORNAL POPULACIONAL</v>
      </c>
      <c r="G255" s="2">
        <f>'Base de Dados'!AO232</f>
        <v>0</v>
      </c>
      <c r="H255" s="2">
        <f>'Base de Dados'!AU232</f>
        <v>0</v>
      </c>
      <c r="I255" s="2">
        <f>'Base de Dados'!BA232</f>
        <v>0</v>
      </c>
      <c r="J255" s="2">
        <f>'Base de Dados'!BG232</f>
        <v>0</v>
      </c>
    </row>
    <row r="256" spans="1:10" x14ac:dyDescent="0.25">
      <c r="A256" s="2" t="str">
        <f>'Base de Dados'!D233</f>
        <v>Jales Java dos Santos Lacerda Caliman</v>
      </c>
      <c r="B256" s="2">
        <f>'Base de Dados'!J233</f>
        <v>0</v>
      </c>
      <c r="C256" s="2">
        <f>'Base de Dados'!P233</f>
        <v>0</v>
      </c>
      <c r="D256" s="2">
        <f>'Base de Dados'!V233</f>
        <v>0</v>
      </c>
      <c r="E256" s="2">
        <f>'Base de Dados'!AB233</f>
        <v>0</v>
      </c>
      <c r="F256" s="2" t="str">
        <f>'Base de Dados'!AI233</f>
        <v>PORTAL DE NOTICIAS ROTA JURIDICA</v>
      </c>
      <c r="G256" s="2">
        <f>'Base de Dados'!AO233</f>
        <v>0</v>
      </c>
      <c r="H256" s="2">
        <f>'Base de Dados'!AU233</f>
        <v>0</v>
      </c>
      <c r="I256" s="2">
        <f>'Base de Dados'!BA233</f>
        <v>0</v>
      </c>
      <c r="J256" s="2">
        <f>'Base de Dados'!BG233</f>
        <v>0</v>
      </c>
    </row>
    <row r="257" spans="1:10" x14ac:dyDescent="0.25">
      <c r="A257" s="2" t="str">
        <f>'Base de Dados'!D234</f>
        <v>Jales Java dos Santos Lacerda Caliman</v>
      </c>
      <c r="B257" s="2">
        <f>'Base de Dados'!J234</f>
        <v>0</v>
      </c>
      <c r="C257" s="2">
        <f>'Base de Dados'!P234</f>
        <v>0</v>
      </c>
      <c r="D257" s="2">
        <f>'Base de Dados'!V234</f>
        <v>0</v>
      </c>
      <c r="E257" s="2">
        <f>'Base de Dados'!AB234</f>
        <v>0</v>
      </c>
      <c r="F257" s="2" t="str">
        <f>'Base de Dados'!AI234</f>
        <v>MINISTERIO PUBLICO DO ESTADO DE GOIAS</v>
      </c>
      <c r="G257" s="2">
        <f>'Base de Dados'!AO234</f>
        <v>0</v>
      </c>
      <c r="H257" s="2">
        <f>'Base de Dados'!AU234</f>
        <v>0</v>
      </c>
      <c r="I257" s="2">
        <f>'Base de Dados'!BA234</f>
        <v>0</v>
      </c>
      <c r="J257" s="2">
        <f>'Base de Dados'!BG234</f>
        <v>0</v>
      </c>
    </row>
    <row r="258" spans="1:10" x14ac:dyDescent="0.25">
      <c r="A258" s="2" t="str">
        <f>'Base de Dados'!D235</f>
        <v>02.15.01</v>
      </c>
      <c r="B258" s="2" t="str">
        <f>'Base de Dados'!J235</f>
        <v>Ricardo Vieira Coutinho</v>
      </c>
      <c r="C258" s="2">
        <f>'Base de Dados'!P235</f>
        <v>0</v>
      </c>
      <c r="D258" s="2">
        <f>'Base de Dados'!V235</f>
        <v>0</v>
      </c>
      <c r="E258" s="2">
        <f>'Base de Dados'!AB235</f>
        <v>0</v>
      </c>
      <c r="F258" s="2" t="str">
        <f>'Base de Dados'!AI235</f>
        <v>BLOG PAPAIRC40</v>
      </c>
      <c r="G258" s="2" t="str">
        <f>'Base de Dados'!AO235</f>
        <v>Google</v>
      </c>
      <c r="H258" s="2">
        <f>'Base de Dados'!AU235</f>
        <v>0</v>
      </c>
      <c r="I258" s="2">
        <f>'Base de Dados'!BA235</f>
        <v>0</v>
      </c>
      <c r="J258" s="2">
        <f>'Base de Dados'!BG235</f>
        <v>0</v>
      </c>
    </row>
    <row r="259" spans="1:10" x14ac:dyDescent="0.25">
      <c r="A259" s="2" t="e">
        <f>'Base de Dados'!#REF!</f>
        <v>#REF!</v>
      </c>
      <c r="B259" s="2" t="e">
        <f>'Base de Dados'!#REF!</f>
        <v>#REF!</v>
      </c>
      <c r="C259" s="2" t="e">
        <f>'Base de Dados'!#REF!</f>
        <v>#REF!</v>
      </c>
      <c r="D259" s="2" t="e">
        <f>'Base de Dados'!#REF!</f>
        <v>#REF!</v>
      </c>
      <c r="E259" s="2" t="e">
        <f>'Base de Dados'!#REF!</f>
        <v>#REF!</v>
      </c>
      <c r="F259" s="2" t="e">
        <f>'Base de Dados'!#REF!</f>
        <v>#REF!</v>
      </c>
      <c r="G259" s="2" t="e">
        <f>'Base de Dados'!#REF!</f>
        <v>#REF!</v>
      </c>
      <c r="H259" s="2" t="e">
        <f>'Base de Dados'!#REF!</f>
        <v>#REF!</v>
      </c>
      <c r="I259" s="2" t="e">
        <f>'Base de Dados'!#REF!</f>
        <v>#REF!</v>
      </c>
      <c r="J259" s="2" t="e">
        <f>'Base de Dados'!#REF!</f>
        <v>#REF!</v>
      </c>
    </row>
    <row r="260" spans="1:10" x14ac:dyDescent="0.25">
      <c r="A260" s="2" t="str">
        <f>'Base de Dados'!D236</f>
        <v>02.15.01</v>
      </c>
      <c r="B260" s="2" t="str">
        <f>'Base de Dados'!J236</f>
        <v>Ricardo Vieira Coutinho</v>
      </c>
      <c r="C260" s="2">
        <f>'Base de Dados'!P236</f>
        <v>0</v>
      </c>
      <c r="D260" s="2">
        <f>'Base de Dados'!V236</f>
        <v>0</v>
      </c>
      <c r="E260" s="2">
        <f>'Base de Dados'!AB236</f>
        <v>0</v>
      </c>
      <c r="F260" s="2" t="str">
        <f>'Base de Dados'!AI236</f>
        <v>Ricardo Pereira da Silva</v>
      </c>
      <c r="G260" s="2">
        <f>'Base de Dados'!AO236</f>
        <v>0</v>
      </c>
      <c r="H260" s="2">
        <f>'Base de Dados'!AU236</f>
        <v>0</v>
      </c>
      <c r="I260" s="2">
        <f>'Base de Dados'!BA236</f>
        <v>0</v>
      </c>
      <c r="J260" s="2">
        <f>'Base de Dados'!BG236</f>
        <v>0</v>
      </c>
    </row>
    <row r="261" spans="1:10" x14ac:dyDescent="0.25">
      <c r="A261" s="2" t="str">
        <f>'Base de Dados'!D237</f>
        <v>02.15.01</v>
      </c>
      <c r="B261" s="2" t="str">
        <f>'Base de Dados'!J237</f>
        <v>Ricardo Vieira Coutinho</v>
      </c>
      <c r="C261" s="2">
        <f>'Base de Dados'!P237</f>
        <v>0</v>
      </c>
      <c r="D261" s="2">
        <f>'Base de Dados'!V237</f>
        <v>0</v>
      </c>
      <c r="E261" s="2">
        <f>'Base de Dados'!AB237</f>
        <v>0</v>
      </c>
      <c r="F261" s="2" t="str">
        <f>'Base de Dados'!AI237</f>
        <v>WSCOM COMUNICAÇÕES E ARTES LTDA-ME</v>
      </c>
      <c r="G261" s="2">
        <f>'Base de Dados'!AO237</f>
        <v>0</v>
      </c>
      <c r="H261" s="2">
        <f>'Base de Dados'!AU237</f>
        <v>0</v>
      </c>
      <c r="I261" s="2">
        <f>'Base de Dados'!BA237</f>
        <v>0</v>
      </c>
      <c r="J261" s="2">
        <f>'Base de Dados'!BG237</f>
        <v>0</v>
      </c>
    </row>
    <row r="262" spans="1:10" x14ac:dyDescent="0.25">
      <c r="A262" s="2" t="str">
        <f>'Base de Dados'!D238</f>
        <v>02.15.02</v>
      </c>
      <c r="B262" s="2">
        <f>'Base de Dados'!J238</f>
        <v>0</v>
      </c>
      <c r="C262" s="2">
        <f>'Base de Dados'!P238</f>
        <v>0</v>
      </c>
      <c r="D262" s="2">
        <f>'Base de Dados'!V238</f>
        <v>0</v>
      </c>
      <c r="E262" s="2">
        <f>'Base de Dados'!AB238</f>
        <v>0</v>
      </c>
      <c r="F262" s="2" t="str">
        <f>'Base de Dados'!AI238</f>
        <v>HEBER TIBURTINO LEITE</v>
      </c>
      <c r="G262" s="2" t="str">
        <f>'Base de Dados'!AO238</f>
        <v>Facebook</v>
      </c>
      <c r="H262" s="2">
        <f>'Base de Dados'!AU238</f>
        <v>0</v>
      </c>
      <c r="I262" s="2">
        <f>'Base de Dados'!BA238</f>
        <v>0</v>
      </c>
      <c r="J262" s="2">
        <f>'Base de Dados'!BG238</f>
        <v>0</v>
      </c>
    </row>
    <row r="263" spans="1:10" x14ac:dyDescent="0.25">
      <c r="A263" s="2" t="str">
        <f>'Base de Dados'!D239</f>
        <v>Ministério Público Eleitoral</v>
      </c>
      <c r="B263" s="2">
        <f>'Base de Dados'!J239</f>
        <v>0</v>
      </c>
      <c r="C263" s="2">
        <f>'Base de Dados'!P239</f>
        <v>0</v>
      </c>
      <c r="D263" s="2">
        <f>'Base de Dados'!V239</f>
        <v>0</v>
      </c>
      <c r="E263" s="2">
        <f>'Base de Dados'!AB239</f>
        <v>0</v>
      </c>
      <c r="F263" s="2" t="str">
        <f>'Base de Dados'!AI239</f>
        <v>LUIZ FÁBIO TARGINO DE PAIVA CAVALCANTI</v>
      </c>
      <c r="G263" s="2">
        <f>'Base de Dados'!AO239</f>
        <v>0</v>
      </c>
      <c r="H263" s="2">
        <f>'Base de Dados'!AU239</f>
        <v>0</v>
      </c>
      <c r="I263" s="2">
        <f>'Base de Dados'!BA239</f>
        <v>0</v>
      </c>
      <c r="J263" s="2">
        <f>'Base de Dados'!BG239</f>
        <v>0</v>
      </c>
    </row>
    <row r="264" spans="1:10" x14ac:dyDescent="0.25">
      <c r="A264" s="2" t="str">
        <f>'Base de Dados'!D240</f>
        <v>02.15.02</v>
      </c>
      <c r="B264" s="2">
        <f>'Base de Dados'!J240</f>
        <v>0</v>
      </c>
      <c r="C264" s="2">
        <f>'Base de Dados'!P240</f>
        <v>0</v>
      </c>
      <c r="D264" s="2">
        <f>'Base de Dados'!V240</f>
        <v>0</v>
      </c>
      <c r="E264" s="2">
        <f>'Base de Dados'!AB240</f>
        <v>0</v>
      </c>
      <c r="F264" s="2" t="str">
        <f>'Base de Dados'!AI240</f>
        <v>Adriano Cezar Galdino de Araújo</v>
      </c>
      <c r="G264" s="2" t="str">
        <f>'Base de Dados'!AO240</f>
        <v>Facebook</v>
      </c>
      <c r="H264" s="2">
        <f>'Base de Dados'!AU240</f>
        <v>0</v>
      </c>
      <c r="I264" s="2">
        <f>'Base de Dados'!BA240</f>
        <v>0</v>
      </c>
      <c r="J264" s="2">
        <f>'Base de Dados'!BG240</f>
        <v>0</v>
      </c>
    </row>
    <row r="265" spans="1:10" x14ac:dyDescent="0.25">
      <c r="A265" s="2" t="str">
        <f>'Base de Dados'!D241</f>
        <v>PSB</v>
      </c>
      <c r="B265" s="2">
        <f>'Base de Dados'!J241</f>
        <v>0</v>
      </c>
      <c r="C265" s="2">
        <f>'Base de Dados'!P241</f>
        <v>0</v>
      </c>
      <c r="D265" s="2">
        <f>'Base de Dados'!V241</f>
        <v>0</v>
      </c>
      <c r="E265" s="2">
        <f>'Base de Dados'!AB241</f>
        <v>0</v>
      </c>
      <c r="F265" s="2" t="str">
        <f>'Base de Dados'!AI241</f>
        <v>Armando de Queiroz Monteiro Neto</v>
      </c>
      <c r="G265" s="2">
        <f>'Base de Dados'!AO241</f>
        <v>0</v>
      </c>
      <c r="H265" s="2">
        <f>'Base de Dados'!AU241</f>
        <v>0</v>
      </c>
      <c r="I265" s="2">
        <f>'Base de Dados'!BA241</f>
        <v>0</v>
      </c>
      <c r="J265" s="2">
        <f>'Base de Dados'!BG241</f>
        <v>0</v>
      </c>
    </row>
    <row r="266" spans="1:10" x14ac:dyDescent="0.25">
      <c r="A266" s="2" t="str">
        <f>'Base de Dados'!D242</f>
        <v>Ministério Público Eleitoral</v>
      </c>
      <c r="B266" s="2">
        <f>'Base de Dados'!J242</f>
        <v>0</v>
      </c>
      <c r="C266" s="2">
        <f>'Base de Dados'!P242</f>
        <v>0</v>
      </c>
      <c r="D266" s="2">
        <f>'Base de Dados'!V242</f>
        <v>0</v>
      </c>
      <c r="E266" s="2">
        <f>'Base de Dados'!AB242</f>
        <v>0</v>
      </c>
      <c r="F266" s="2" t="str">
        <f>'Base de Dados'!AI242</f>
        <v>PSB</v>
      </c>
      <c r="G266" s="2" t="str">
        <f>'Base de Dados'!AO242</f>
        <v>Facebook</v>
      </c>
      <c r="H266" s="2" t="str">
        <f>'Base de Dados'!AU242</f>
        <v>Paulo Henrique Saraiva Câmara</v>
      </c>
      <c r="I266" s="2">
        <f>'Base de Dados'!BA242</f>
        <v>0</v>
      </c>
      <c r="J266" s="2">
        <f>'Base de Dados'!BG242</f>
        <v>0</v>
      </c>
    </row>
    <row r="267" spans="1:10" x14ac:dyDescent="0.25">
      <c r="A267" s="2" t="e">
        <f>'Base de Dados'!#REF!</f>
        <v>#REF!</v>
      </c>
      <c r="B267" s="2" t="e">
        <f>'Base de Dados'!#REF!</f>
        <v>#REF!</v>
      </c>
      <c r="C267" s="2" t="e">
        <f>'Base de Dados'!#REF!</f>
        <v>#REF!</v>
      </c>
      <c r="D267" s="2" t="e">
        <f>'Base de Dados'!#REF!</f>
        <v>#REF!</v>
      </c>
      <c r="E267" s="2" t="e">
        <f>'Base de Dados'!#REF!</f>
        <v>#REF!</v>
      </c>
      <c r="F267" s="2" t="e">
        <f>'Base de Dados'!#REF!</f>
        <v>#REF!</v>
      </c>
      <c r="G267" s="2" t="e">
        <f>'Base de Dados'!#REF!</f>
        <v>#REF!</v>
      </c>
      <c r="H267" s="2" t="e">
        <f>'Base de Dados'!#REF!</f>
        <v>#REF!</v>
      </c>
      <c r="I267" s="2" t="e">
        <f>'Base de Dados'!#REF!</f>
        <v>#REF!</v>
      </c>
      <c r="J267" s="2" t="e">
        <f>'Base de Dados'!#REF!</f>
        <v>#REF!</v>
      </c>
    </row>
    <row r="268" spans="1:10" x14ac:dyDescent="0.25">
      <c r="A268" s="2" t="str">
        <f>'Base de Dados'!D243</f>
        <v>PSB</v>
      </c>
      <c r="B268" s="2">
        <f>'Base de Dados'!J243</f>
        <v>0</v>
      </c>
      <c r="C268" s="2">
        <f>'Base de Dados'!P243</f>
        <v>0</v>
      </c>
      <c r="D268" s="2">
        <f>'Base de Dados'!V243</f>
        <v>0</v>
      </c>
      <c r="E268" s="2">
        <f>'Base de Dados'!AB243</f>
        <v>0</v>
      </c>
      <c r="F268" s="2" t="str">
        <f>'Base de Dados'!AI243</f>
        <v>Armando de Queiroz Monteiro Neto</v>
      </c>
      <c r="G268" s="2" t="str">
        <f>'Base de Dados'!AO243</f>
        <v>João Paulo Lima e Silva</v>
      </c>
      <c r="H268" s="2" t="str">
        <f>'Base de Dados'!AU243</f>
        <v>EGRINALDO FLORIANO COUTINHO</v>
      </c>
      <c r="I268" s="2">
        <f>'Base de Dados'!BA243</f>
        <v>0</v>
      </c>
      <c r="J268" s="2">
        <f>'Base de Dados'!BG243</f>
        <v>0</v>
      </c>
    </row>
    <row r="269" spans="1:10" x14ac:dyDescent="0.25">
      <c r="A269" s="2" t="str">
        <f>'Base de Dados'!D244</f>
        <v>PTB</v>
      </c>
      <c r="B269" s="2">
        <f>'Base de Dados'!J244</f>
        <v>0</v>
      </c>
      <c r="C269" s="2">
        <f>'Base de Dados'!P244</f>
        <v>0</v>
      </c>
      <c r="D269" s="2">
        <f>'Base de Dados'!V244</f>
        <v>0</v>
      </c>
      <c r="E269" s="2">
        <f>'Base de Dados'!AB244</f>
        <v>0</v>
      </c>
      <c r="F269" s="2" t="str">
        <f>'Base de Dados'!AI244</f>
        <v>Facebook</v>
      </c>
      <c r="G269" s="2" t="str">
        <f>'Base de Dados'!AO244</f>
        <v>Paulo Henrique Saraiva Câmara</v>
      </c>
      <c r="H269" s="2" t="str">
        <f>'Base de Dados'!AU244</f>
        <v>Maria Madalena Santos de Brito</v>
      </c>
      <c r="I269" s="2">
        <f>'Base de Dados'!BA244</f>
        <v>0</v>
      </c>
      <c r="J269" s="2">
        <f>'Base de Dados'!BG244</f>
        <v>0</v>
      </c>
    </row>
    <row r="270" spans="1:10" x14ac:dyDescent="0.25">
      <c r="A270" s="2" t="str">
        <f>'Base de Dados'!D245</f>
        <v>PTB</v>
      </c>
      <c r="B270" s="2">
        <f>'Base de Dados'!J245</f>
        <v>0</v>
      </c>
      <c r="C270" s="2">
        <f>'Base de Dados'!P245</f>
        <v>0</v>
      </c>
      <c r="D270" s="2">
        <f>'Base de Dados'!V245</f>
        <v>0</v>
      </c>
      <c r="E270" s="2">
        <f>'Base de Dados'!AB245</f>
        <v>0</v>
      </c>
      <c r="F270" s="2" t="str">
        <f>'Base de Dados'!AI245</f>
        <v>Paulo Henrique Saraiva Câmara</v>
      </c>
      <c r="G270" s="2">
        <f>'Base de Dados'!AO245</f>
        <v>0</v>
      </c>
      <c r="H270" s="2">
        <f>'Base de Dados'!AU245</f>
        <v>0</v>
      </c>
      <c r="I270" s="2">
        <f>'Base de Dados'!BA245</f>
        <v>0</v>
      </c>
      <c r="J270" s="2">
        <f>'Base de Dados'!BG245</f>
        <v>0</v>
      </c>
    </row>
    <row r="271" spans="1:10" x14ac:dyDescent="0.25">
      <c r="A271" s="2" t="str">
        <f>'Base de Dados'!D246</f>
        <v>PTB</v>
      </c>
      <c r="B271" s="2">
        <f>'Base de Dados'!J246</f>
        <v>0</v>
      </c>
      <c r="C271" s="2">
        <f>'Base de Dados'!P246</f>
        <v>0</v>
      </c>
      <c r="D271" s="2">
        <f>'Base de Dados'!V246</f>
        <v>0</v>
      </c>
      <c r="E271" s="2">
        <f>'Base de Dados'!AB246</f>
        <v>0</v>
      </c>
      <c r="F271" s="2" t="str">
        <f>'Base de Dados'!AI246</f>
        <v>Paulo Henrique Saraiva Câmara</v>
      </c>
      <c r="G271" s="2">
        <f>'Base de Dados'!AO246</f>
        <v>0</v>
      </c>
      <c r="H271" s="2">
        <f>'Base de Dados'!AU246</f>
        <v>0</v>
      </c>
      <c r="I271" s="2">
        <f>'Base de Dados'!BA246</f>
        <v>0</v>
      </c>
      <c r="J271" s="2">
        <f>'Base de Dados'!BG246</f>
        <v>0</v>
      </c>
    </row>
    <row r="272" spans="1:10" x14ac:dyDescent="0.25">
      <c r="A272" s="2" t="str">
        <f>'Base de Dados'!D247</f>
        <v>PTB</v>
      </c>
      <c r="B272" s="2">
        <f>'Base de Dados'!J247</f>
        <v>0</v>
      </c>
      <c r="C272" s="2">
        <f>'Base de Dados'!P247</f>
        <v>0</v>
      </c>
      <c r="D272" s="2">
        <f>'Base de Dados'!V247</f>
        <v>0</v>
      </c>
      <c r="E272" s="2">
        <f>'Base de Dados'!AB247</f>
        <v>0</v>
      </c>
      <c r="F272" s="2" t="str">
        <f>'Base de Dados'!AI247</f>
        <v>Paulo Henrique Saraiva Câmara</v>
      </c>
      <c r="G272" s="2">
        <f>'Base de Dados'!AO247</f>
        <v>0</v>
      </c>
      <c r="H272" s="2">
        <f>'Base de Dados'!AU247</f>
        <v>0</v>
      </c>
      <c r="I272" s="2">
        <f>'Base de Dados'!BA247</f>
        <v>0</v>
      </c>
      <c r="J272" s="2">
        <f>'Base de Dados'!BG247</f>
        <v>0</v>
      </c>
    </row>
    <row r="273" spans="1:10" x14ac:dyDescent="0.25">
      <c r="A273" s="2" t="str">
        <f>'Base de Dados'!D248</f>
        <v>PTB</v>
      </c>
      <c r="B273" s="2">
        <f>'Base de Dados'!J248</f>
        <v>0</v>
      </c>
      <c r="C273" s="2">
        <f>'Base de Dados'!P248</f>
        <v>0</v>
      </c>
      <c r="D273" s="2">
        <f>'Base de Dados'!V248</f>
        <v>0</v>
      </c>
      <c r="E273" s="2">
        <f>'Base de Dados'!AB248</f>
        <v>0</v>
      </c>
      <c r="F273" s="2" t="str">
        <f>'Base de Dados'!AI248</f>
        <v>Danilo Jorge de Barros Cabral</v>
      </c>
      <c r="G273" s="2" t="str">
        <f>'Base de Dados'!AO248</f>
        <v>PSB</v>
      </c>
      <c r="H273" s="2">
        <f>'Base de Dados'!AU248</f>
        <v>0</v>
      </c>
      <c r="I273" s="2">
        <f>'Base de Dados'!BA248</f>
        <v>0</v>
      </c>
      <c r="J273" s="2">
        <f>'Base de Dados'!BG248</f>
        <v>0</v>
      </c>
    </row>
    <row r="274" spans="1:10" x14ac:dyDescent="0.25">
      <c r="A274" s="2" t="str">
        <f>'Base de Dados'!D249</f>
        <v>Ministério Público Eleitoral</v>
      </c>
      <c r="B274" s="2">
        <f>'Base de Dados'!J249</f>
        <v>0</v>
      </c>
      <c r="C274" s="2">
        <f>'Base de Dados'!P249</f>
        <v>0</v>
      </c>
      <c r="D274" s="2">
        <f>'Base de Dados'!V249</f>
        <v>0</v>
      </c>
      <c r="E274" s="2">
        <f>'Base de Dados'!AB249</f>
        <v>0</v>
      </c>
      <c r="F274" s="2" t="str">
        <f>'Base de Dados'!AI249</f>
        <v>PSB</v>
      </c>
      <c r="G274" s="2" t="str">
        <f>'Base de Dados'!AO249</f>
        <v>Felipe Augusto Lyra Carreras</v>
      </c>
      <c r="H274" s="2" t="str">
        <f>'Base de Dados'!AU249</f>
        <v>Facebook</v>
      </c>
      <c r="I274" s="2">
        <f>'Base de Dados'!BA249</f>
        <v>0</v>
      </c>
      <c r="J274" s="2">
        <f>'Base de Dados'!BG249</f>
        <v>0</v>
      </c>
    </row>
    <row r="275" spans="1:10" x14ac:dyDescent="0.25">
      <c r="A275" s="2" t="str">
        <f>'Base de Dados'!D250</f>
        <v>Ministério Público Eleitoral</v>
      </c>
      <c r="B275" s="2">
        <f>'Base de Dados'!J250</f>
        <v>0</v>
      </c>
      <c r="C275" s="2">
        <f>'Base de Dados'!P250</f>
        <v>0</v>
      </c>
      <c r="D275" s="2">
        <f>'Base de Dados'!V250</f>
        <v>0</v>
      </c>
      <c r="E275" s="2">
        <f>'Base de Dados'!AB250</f>
        <v>0</v>
      </c>
      <c r="F275" s="2" t="str">
        <f>'Base de Dados'!AI250</f>
        <v>Henrique José Queiroz Costa</v>
      </c>
      <c r="G275" s="2">
        <f>'Base de Dados'!AO250</f>
        <v>0</v>
      </c>
      <c r="H275" s="2">
        <f>'Base de Dados'!AU250</f>
        <v>0</v>
      </c>
      <c r="I275" s="2">
        <f>'Base de Dados'!BA250</f>
        <v>0</v>
      </c>
      <c r="J275" s="2">
        <f>'Base de Dados'!BG250</f>
        <v>0</v>
      </c>
    </row>
    <row r="276" spans="1:10" x14ac:dyDescent="0.25">
      <c r="A276" s="2" t="str">
        <f>'Base de Dados'!D251</f>
        <v>02.16.02</v>
      </c>
      <c r="B276" s="2">
        <f>'Base de Dados'!J251</f>
        <v>0</v>
      </c>
      <c r="C276" s="2">
        <f>'Base de Dados'!P251</f>
        <v>0</v>
      </c>
      <c r="D276" s="2">
        <f>'Base de Dados'!V251</f>
        <v>0</v>
      </c>
      <c r="E276" s="2">
        <f>'Base de Dados'!AB251</f>
        <v>0</v>
      </c>
      <c r="F276" s="2" t="str">
        <f>'Base de Dados'!AI251</f>
        <v>Armando de Queiroz Monteiro Neto</v>
      </c>
      <c r="G276" s="2" t="str">
        <f>'Base de Dados'!AO251</f>
        <v>Paulo Rubem Santiago Ferreira</v>
      </c>
      <c r="H276" s="2">
        <f>'Base de Dados'!AU251</f>
        <v>0</v>
      </c>
      <c r="I276" s="2">
        <f>'Base de Dados'!BA251</f>
        <v>0</v>
      </c>
      <c r="J276" s="2">
        <f>'Base de Dados'!BG251</f>
        <v>0</v>
      </c>
    </row>
    <row r="277" spans="1:10" x14ac:dyDescent="0.25">
      <c r="A277" s="2" t="e">
        <f>'Base de Dados'!#REF!</f>
        <v>#REF!</v>
      </c>
      <c r="B277" s="2" t="e">
        <f>'Base de Dados'!#REF!</f>
        <v>#REF!</v>
      </c>
      <c r="C277" s="2" t="e">
        <f>'Base de Dados'!#REF!</f>
        <v>#REF!</v>
      </c>
      <c r="D277" s="2" t="e">
        <f>'Base de Dados'!#REF!</f>
        <v>#REF!</v>
      </c>
      <c r="E277" s="2" t="e">
        <f>'Base de Dados'!#REF!</f>
        <v>#REF!</v>
      </c>
      <c r="F277" s="2" t="e">
        <f>'Base de Dados'!#REF!</f>
        <v>#REF!</v>
      </c>
      <c r="G277" s="2" t="e">
        <f>'Base de Dados'!#REF!</f>
        <v>#REF!</v>
      </c>
      <c r="H277" s="2" t="e">
        <f>'Base de Dados'!#REF!</f>
        <v>#REF!</v>
      </c>
      <c r="I277" s="2" t="e">
        <f>'Base de Dados'!#REF!</f>
        <v>#REF!</v>
      </c>
      <c r="J277" s="2" t="e">
        <f>'Base de Dados'!#REF!</f>
        <v>#REF!</v>
      </c>
    </row>
    <row r="278" spans="1:10" x14ac:dyDescent="0.25">
      <c r="A278" s="2" t="str">
        <f>'Base de Dados'!D252</f>
        <v>02.16.02</v>
      </c>
      <c r="B278" s="2">
        <f>'Base de Dados'!J252</f>
        <v>0</v>
      </c>
      <c r="C278" s="2">
        <f>'Base de Dados'!P252</f>
        <v>0</v>
      </c>
      <c r="D278" s="2">
        <f>'Base de Dados'!V252</f>
        <v>0</v>
      </c>
      <c r="E278" s="2">
        <f>'Base de Dados'!AB252</f>
        <v>0</v>
      </c>
      <c r="F278" s="2" t="str">
        <f>'Base de Dados'!AI252</f>
        <v>Armando de Queiroz Monteiro Neto</v>
      </c>
      <c r="G278" s="2">
        <f>'Base de Dados'!AO252</f>
        <v>0</v>
      </c>
      <c r="H278" s="2">
        <f>'Base de Dados'!AU252</f>
        <v>0</v>
      </c>
      <c r="I278" s="2">
        <f>'Base de Dados'!BA252</f>
        <v>0</v>
      </c>
      <c r="J278" s="2">
        <f>'Base de Dados'!BG252</f>
        <v>0</v>
      </c>
    </row>
    <row r="279" spans="1:10" x14ac:dyDescent="0.25">
      <c r="A279" s="2" t="e">
        <f>'Base de Dados'!#REF!</f>
        <v>#REF!</v>
      </c>
      <c r="B279" s="2" t="e">
        <f>'Base de Dados'!#REF!</f>
        <v>#REF!</v>
      </c>
      <c r="C279" s="2" t="e">
        <f>'Base de Dados'!#REF!</f>
        <v>#REF!</v>
      </c>
      <c r="D279" s="2" t="e">
        <f>'Base de Dados'!#REF!</f>
        <v>#REF!</v>
      </c>
      <c r="E279" s="2" t="e">
        <f>'Base de Dados'!#REF!</f>
        <v>#REF!</v>
      </c>
      <c r="F279" s="2" t="e">
        <f>'Base de Dados'!#REF!</f>
        <v>#REF!</v>
      </c>
      <c r="G279" s="2" t="e">
        <f>'Base de Dados'!#REF!</f>
        <v>#REF!</v>
      </c>
      <c r="H279" s="2" t="e">
        <f>'Base de Dados'!#REF!</f>
        <v>#REF!</v>
      </c>
      <c r="I279" s="2" t="e">
        <f>'Base de Dados'!#REF!</f>
        <v>#REF!</v>
      </c>
      <c r="J279" s="2" t="e">
        <f>'Base de Dados'!#REF!</f>
        <v>#REF!</v>
      </c>
    </row>
    <row r="280" spans="1:10" x14ac:dyDescent="0.25">
      <c r="A280" s="2" t="e">
        <f>'Base de Dados'!#REF!</f>
        <v>#REF!</v>
      </c>
      <c r="B280" s="2" t="e">
        <f>'Base de Dados'!#REF!</f>
        <v>#REF!</v>
      </c>
      <c r="C280" s="2" t="e">
        <f>'Base de Dados'!#REF!</f>
        <v>#REF!</v>
      </c>
      <c r="D280" s="2" t="e">
        <f>'Base de Dados'!#REF!</f>
        <v>#REF!</v>
      </c>
      <c r="E280" s="2" t="e">
        <f>'Base de Dados'!#REF!</f>
        <v>#REF!</v>
      </c>
      <c r="F280" s="2" t="e">
        <f>'Base de Dados'!#REF!</f>
        <v>#REF!</v>
      </c>
      <c r="G280" s="2" t="e">
        <f>'Base de Dados'!#REF!</f>
        <v>#REF!</v>
      </c>
      <c r="H280" s="2" t="e">
        <f>'Base de Dados'!#REF!</f>
        <v>#REF!</v>
      </c>
      <c r="I280" s="2" t="e">
        <f>'Base de Dados'!#REF!</f>
        <v>#REF!</v>
      </c>
      <c r="J280" s="2" t="e">
        <f>'Base de Dados'!#REF!</f>
        <v>#REF!</v>
      </c>
    </row>
    <row r="281" spans="1:10" x14ac:dyDescent="0.25">
      <c r="A281" s="2" t="e">
        <f>'Base de Dados'!#REF!</f>
        <v>#REF!</v>
      </c>
      <c r="B281" s="2" t="e">
        <f>'Base de Dados'!#REF!</f>
        <v>#REF!</v>
      </c>
      <c r="C281" s="2" t="e">
        <f>'Base de Dados'!#REF!</f>
        <v>#REF!</v>
      </c>
      <c r="D281" s="2" t="e">
        <f>'Base de Dados'!#REF!</f>
        <v>#REF!</v>
      </c>
      <c r="E281" s="2" t="e">
        <f>'Base de Dados'!#REF!</f>
        <v>#REF!</v>
      </c>
      <c r="F281" s="2" t="e">
        <f>'Base de Dados'!#REF!</f>
        <v>#REF!</v>
      </c>
      <c r="G281" s="2" t="e">
        <f>'Base de Dados'!#REF!</f>
        <v>#REF!</v>
      </c>
      <c r="H281" s="2" t="e">
        <f>'Base de Dados'!#REF!</f>
        <v>#REF!</v>
      </c>
      <c r="I281" s="2" t="e">
        <f>'Base de Dados'!#REF!</f>
        <v>#REF!</v>
      </c>
      <c r="J281" s="2" t="e">
        <f>'Base de Dados'!#REF!</f>
        <v>#REF!</v>
      </c>
    </row>
    <row r="282" spans="1:10" x14ac:dyDescent="0.25">
      <c r="A282" s="2" t="str">
        <f>'Base de Dados'!D253</f>
        <v>Paulo Henrique Saraiva Câmara</v>
      </c>
      <c r="B282" s="2">
        <f>'Base de Dados'!J253</f>
        <v>0</v>
      </c>
      <c r="C282" s="2">
        <f>'Base de Dados'!P253</f>
        <v>0</v>
      </c>
      <c r="D282" s="2">
        <f>'Base de Dados'!V253</f>
        <v>0</v>
      </c>
      <c r="E282" s="2">
        <f>'Base de Dados'!AB253</f>
        <v>0</v>
      </c>
      <c r="F282" s="2" t="str">
        <f>'Base de Dados'!AI253</f>
        <v>EMPRESA FOLHA DA MANHÃ S/A</v>
      </c>
      <c r="G282" s="2">
        <f>'Base de Dados'!AO253</f>
        <v>0</v>
      </c>
      <c r="H282" s="2">
        <f>'Base de Dados'!AU253</f>
        <v>0</v>
      </c>
      <c r="I282" s="2">
        <f>'Base de Dados'!BA253</f>
        <v>0</v>
      </c>
      <c r="J282" s="2">
        <f>'Base de Dados'!BG253</f>
        <v>0</v>
      </c>
    </row>
    <row r="283" spans="1:10" x14ac:dyDescent="0.25">
      <c r="A283" s="2" t="str">
        <f>'Base de Dados'!D254</f>
        <v>Armando de Queiroz Monteiro Neto</v>
      </c>
      <c r="B283" s="2">
        <f>'Base de Dados'!J254</f>
        <v>0</v>
      </c>
      <c r="C283" s="2">
        <f>'Base de Dados'!P254</f>
        <v>0</v>
      </c>
      <c r="D283" s="2">
        <f>'Base de Dados'!V254</f>
        <v>0</v>
      </c>
      <c r="E283" s="2">
        <f>'Base de Dados'!AB254</f>
        <v>0</v>
      </c>
      <c r="F283" s="2" t="str">
        <f>'Base de Dados'!AI254</f>
        <v>Facebook</v>
      </c>
      <c r="G283" s="2">
        <f>'Base de Dados'!AO254</f>
        <v>0</v>
      </c>
      <c r="H283" s="2">
        <f>'Base de Dados'!AU254</f>
        <v>0</v>
      </c>
      <c r="I283" s="2">
        <f>'Base de Dados'!BA254</f>
        <v>0</v>
      </c>
      <c r="J283" s="2">
        <f>'Base de Dados'!BG254</f>
        <v>0</v>
      </c>
    </row>
    <row r="284" spans="1:10" x14ac:dyDescent="0.25">
      <c r="A284" s="2" t="str">
        <f>'Base de Dados'!D255</f>
        <v>Ministério Público Eleitoral</v>
      </c>
      <c r="B284" s="2">
        <f>'Base de Dados'!J255</f>
        <v>0</v>
      </c>
      <c r="C284" s="2">
        <f>'Base de Dados'!P255</f>
        <v>0</v>
      </c>
      <c r="D284" s="2">
        <f>'Base de Dados'!V255</f>
        <v>0</v>
      </c>
      <c r="E284" s="2">
        <f>'Base de Dados'!AB255</f>
        <v>0</v>
      </c>
      <c r="F284" s="2" t="str">
        <f>'Base de Dados'!AI255</f>
        <v>02.16.02</v>
      </c>
      <c r="G284" s="2" t="str">
        <f>'Base de Dados'!AO255</f>
        <v>Paulo Henrique Saraiva Câmara</v>
      </c>
      <c r="H284" s="2">
        <f>'Base de Dados'!AU255</f>
        <v>0</v>
      </c>
      <c r="I284" s="2">
        <f>'Base de Dados'!BA255</f>
        <v>0</v>
      </c>
      <c r="J284" s="2">
        <f>'Base de Dados'!BG255</f>
        <v>0</v>
      </c>
    </row>
    <row r="285" spans="1:10" x14ac:dyDescent="0.25">
      <c r="A285" s="2" t="str">
        <f>'Base de Dados'!D256</f>
        <v>Armando de Queiroz Monteiro Neto</v>
      </c>
      <c r="B285" s="2">
        <f>'Base de Dados'!J256</f>
        <v>0</v>
      </c>
      <c r="C285" s="2">
        <f>'Base de Dados'!P256</f>
        <v>0</v>
      </c>
      <c r="D285" s="2">
        <f>'Base de Dados'!V256</f>
        <v>0</v>
      </c>
      <c r="E285" s="2">
        <f>'Base de Dados'!AB256</f>
        <v>0</v>
      </c>
      <c r="F285" s="2" t="str">
        <f>'Base de Dados'!AI256</f>
        <v>Facebook</v>
      </c>
      <c r="G285" s="2">
        <f>'Base de Dados'!AO256</f>
        <v>0</v>
      </c>
      <c r="H285" s="2">
        <f>'Base de Dados'!AU256</f>
        <v>0</v>
      </c>
      <c r="I285" s="2">
        <f>'Base de Dados'!BA256</f>
        <v>0</v>
      </c>
      <c r="J285" s="2">
        <f>'Base de Dados'!BG256</f>
        <v>0</v>
      </c>
    </row>
    <row r="286" spans="1:10" x14ac:dyDescent="0.25">
      <c r="A286" s="2" t="str">
        <f>'Base de Dados'!D257</f>
        <v>Ministério Público Eleitoral</v>
      </c>
      <c r="B286" s="2">
        <f>'Base de Dados'!J257</f>
        <v>0</v>
      </c>
      <c r="C286" s="2">
        <f>'Base de Dados'!P257</f>
        <v>0</v>
      </c>
      <c r="D286" s="2">
        <f>'Base de Dados'!V257</f>
        <v>0</v>
      </c>
      <c r="E286" s="2">
        <f>'Base de Dados'!AB257</f>
        <v>0</v>
      </c>
      <c r="F286" s="2" t="str">
        <f>'Base de Dados'!AI257</f>
        <v>Carlos Eduardo Cintra da Costa Pereira</v>
      </c>
      <c r="G286" s="2">
        <f>'Base de Dados'!AO257</f>
        <v>0</v>
      </c>
      <c r="H286" s="2">
        <f>'Base de Dados'!AU257</f>
        <v>0</v>
      </c>
      <c r="I286" s="2">
        <f>'Base de Dados'!BA257</f>
        <v>0</v>
      </c>
      <c r="J286" s="2">
        <f>'Base de Dados'!BG257</f>
        <v>0</v>
      </c>
    </row>
    <row r="287" spans="1:10" x14ac:dyDescent="0.25">
      <c r="A287" s="2" t="str">
        <f>'Base de Dados'!D258</f>
        <v>02.16.01</v>
      </c>
      <c r="B287" s="2">
        <f>'Base de Dados'!J258</f>
        <v>0</v>
      </c>
      <c r="C287" s="2">
        <f>'Base de Dados'!P258</f>
        <v>0</v>
      </c>
      <c r="D287" s="2">
        <f>'Base de Dados'!V258</f>
        <v>0</v>
      </c>
      <c r="E287" s="2">
        <f>'Base de Dados'!AB258</f>
        <v>0</v>
      </c>
      <c r="F287" s="2" t="str">
        <f>'Base de Dados'!AI258</f>
        <v>Facebook</v>
      </c>
      <c r="G287" s="2" t="str">
        <f>'Base de Dados'!AO258</f>
        <v>02.16.02</v>
      </c>
      <c r="H287" s="2" t="str">
        <f>'Base de Dados'!AU258</f>
        <v>Vinícius Labanca</v>
      </c>
      <c r="I287" s="2">
        <f>'Base de Dados'!BA258</f>
        <v>0</v>
      </c>
      <c r="J287" s="2">
        <f>'Base de Dados'!BG258</f>
        <v>0</v>
      </c>
    </row>
    <row r="288" spans="1:10" x14ac:dyDescent="0.25">
      <c r="A288" s="2" t="e">
        <f>'Base de Dados'!#REF!</f>
        <v>#REF!</v>
      </c>
      <c r="B288" s="2" t="e">
        <f>'Base de Dados'!#REF!</f>
        <v>#REF!</v>
      </c>
      <c r="C288" s="2" t="e">
        <f>'Base de Dados'!#REF!</f>
        <v>#REF!</v>
      </c>
      <c r="D288" s="2" t="e">
        <f>'Base de Dados'!#REF!</f>
        <v>#REF!</v>
      </c>
      <c r="E288" s="2" t="e">
        <f>'Base de Dados'!#REF!</f>
        <v>#REF!</v>
      </c>
      <c r="F288" s="2" t="e">
        <f>'Base de Dados'!#REF!</f>
        <v>#REF!</v>
      </c>
      <c r="G288" s="2" t="e">
        <f>'Base de Dados'!#REF!</f>
        <v>#REF!</v>
      </c>
      <c r="H288" s="2" t="e">
        <f>'Base de Dados'!#REF!</f>
        <v>#REF!</v>
      </c>
      <c r="I288" s="2" t="e">
        <f>'Base de Dados'!#REF!</f>
        <v>#REF!</v>
      </c>
      <c r="J288" s="2" t="e">
        <f>'Base de Dados'!#REF!</f>
        <v>#REF!</v>
      </c>
    </row>
    <row r="289" spans="1:10" x14ac:dyDescent="0.25">
      <c r="A289" s="2" t="str">
        <f>'Base de Dados'!D259</f>
        <v>Ministério Público Eleitoral</v>
      </c>
      <c r="B289" s="2">
        <f>'Base de Dados'!J259</f>
        <v>0</v>
      </c>
      <c r="C289" s="2">
        <f>'Base de Dados'!P259</f>
        <v>0</v>
      </c>
      <c r="D289" s="2">
        <f>'Base de Dados'!V259</f>
        <v>0</v>
      </c>
      <c r="E289" s="2">
        <f>'Base de Dados'!AB259</f>
        <v>0</v>
      </c>
      <c r="F289" s="2" t="str">
        <f>'Base de Dados'!AI259</f>
        <v>POMPÍLIO EVARISTO CARDOSO</v>
      </c>
      <c r="G289" s="2">
        <f>'Base de Dados'!AO259</f>
        <v>0</v>
      </c>
      <c r="H289" s="2">
        <f>'Base de Dados'!AU259</f>
        <v>0</v>
      </c>
      <c r="I289" s="2">
        <f>'Base de Dados'!BA259</f>
        <v>0</v>
      </c>
      <c r="J289" s="2">
        <f>'Base de Dados'!BG259</f>
        <v>0</v>
      </c>
    </row>
    <row r="290" spans="1:10" x14ac:dyDescent="0.25">
      <c r="A290" s="2" t="str">
        <f>'Base de Dados'!D260</f>
        <v>PT</v>
      </c>
      <c r="B290" s="2">
        <f>'Base de Dados'!J260</f>
        <v>0</v>
      </c>
      <c r="C290" s="2">
        <f>'Base de Dados'!P260</f>
        <v>0</v>
      </c>
      <c r="D290" s="2">
        <f>'Base de Dados'!V260</f>
        <v>0</v>
      </c>
      <c r="E290" s="2">
        <f>'Base de Dados'!AB260</f>
        <v>0</v>
      </c>
      <c r="F290" s="2" t="str">
        <f>'Base de Dados'!AI260</f>
        <v>Antonio Jose de Moraes Souza Filho</v>
      </c>
      <c r="G290" s="2">
        <f>'Base de Dados'!AO260</f>
        <v>0</v>
      </c>
      <c r="H290" s="2">
        <f>'Base de Dados'!AU260</f>
        <v>0</v>
      </c>
      <c r="I290" s="2">
        <f>'Base de Dados'!BA260</f>
        <v>0</v>
      </c>
      <c r="J290" s="2">
        <f>'Base de Dados'!BG260</f>
        <v>0</v>
      </c>
    </row>
    <row r="291" spans="1:10" x14ac:dyDescent="0.25">
      <c r="A291" s="2" t="e">
        <f>'Base de Dados'!#REF!</f>
        <v>#REF!</v>
      </c>
      <c r="B291" s="2" t="e">
        <f>'Base de Dados'!#REF!</f>
        <v>#REF!</v>
      </c>
      <c r="C291" s="2" t="e">
        <f>'Base de Dados'!#REF!</f>
        <v>#REF!</v>
      </c>
      <c r="D291" s="2" t="e">
        <f>'Base de Dados'!#REF!</f>
        <v>#REF!</v>
      </c>
      <c r="E291" s="2" t="e">
        <f>'Base de Dados'!#REF!</f>
        <v>#REF!</v>
      </c>
      <c r="F291" s="2" t="e">
        <f>'Base de Dados'!#REF!</f>
        <v>#REF!</v>
      </c>
      <c r="G291" s="2" t="e">
        <f>'Base de Dados'!#REF!</f>
        <v>#REF!</v>
      </c>
      <c r="H291" s="2" t="e">
        <f>'Base de Dados'!#REF!</f>
        <v>#REF!</v>
      </c>
      <c r="I291" s="2" t="e">
        <f>'Base de Dados'!#REF!</f>
        <v>#REF!</v>
      </c>
      <c r="J291" s="2" t="e">
        <f>'Base de Dados'!#REF!</f>
        <v>#REF!</v>
      </c>
    </row>
    <row r="292" spans="1:10" x14ac:dyDescent="0.25">
      <c r="A292" s="2" t="str">
        <f>'Base de Dados'!D261</f>
        <v>02.17.01</v>
      </c>
      <c r="B292" s="2">
        <f>'Base de Dados'!J261</f>
        <v>0</v>
      </c>
      <c r="C292" s="2">
        <f>'Base de Dados'!P261</f>
        <v>0</v>
      </c>
      <c r="D292" s="2">
        <f>'Base de Dados'!V261</f>
        <v>0</v>
      </c>
      <c r="E292" s="2">
        <f>'Base de Dados'!AB261</f>
        <v>0</v>
      </c>
      <c r="F292" s="2" t="str">
        <f>'Base de Dados'!AI261</f>
        <v>José Wellington Barroso de Araújo Dias</v>
      </c>
      <c r="G292" s="2" t="str">
        <f>'Base de Dados'!AO261</f>
        <v>Margarete de Castro Coelho</v>
      </c>
      <c r="H292" s="2">
        <f>'Base de Dados'!AU261</f>
        <v>0</v>
      </c>
      <c r="I292" s="2">
        <f>'Base de Dados'!BA261</f>
        <v>0</v>
      </c>
      <c r="J292" s="2">
        <f>'Base de Dados'!BG261</f>
        <v>0</v>
      </c>
    </row>
    <row r="293" spans="1:10" x14ac:dyDescent="0.25">
      <c r="A293" s="2" t="e">
        <f>'Base de Dados'!#REF!</f>
        <v>#REF!</v>
      </c>
      <c r="B293" s="2" t="e">
        <f>'Base de Dados'!#REF!</f>
        <v>#REF!</v>
      </c>
      <c r="C293" s="2" t="e">
        <f>'Base de Dados'!#REF!</f>
        <v>#REF!</v>
      </c>
      <c r="D293" s="2" t="e">
        <f>'Base de Dados'!#REF!</f>
        <v>#REF!</v>
      </c>
      <c r="E293" s="2" t="e">
        <f>'Base de Dados'!#REF!</f>
        <v>#REF!</v>
      </c>
      <c r="F293" s="2" t="e">
        <f>'Base de Dados'!#REF!</f>
        <v>#REF!</v>
      </c>
      <c r="G293" s="2" t="e">
        <f>'Base de Dados'!#REF!</f>
        <v>#REF!</v>
      </c>
      <c r="H293" s="2" t="e">
        <f>'Base de Dados'!#REF!</f>
        <v>#REF!</v>
      </c>
      <c r="I293" s="2" t="e">
        <f>'Base de Dados'!#REF!</f>
        <v>#REF!</v>
      </c>
      <c r="J293" s="2" t="e">
        <f>'Base de Dados'!#REF!</f>
        <v>#REF!</v>
      </c>
    </row>
    <row r="294" spans="1:10" x14ac:dyDescent="0.25">
      <c r="A294" s="2" t="str">
        <f>'Base de Dados'!D262</f>
        <v>PSC</v>
      </c>
      <c r="B294" s="2">
        <f>'Base de Dados'!J262</f>
        <v>0</v>
      </c>
      <c r="C294" s="2">
        <f>'Base de Dados'!P262</f>
        <v>0</v>
      </c>
      <c r="D294" s="2">
        <f>'Base de Dados'!V262</f>
        <v>0</v>
      </c>
      <c r="E294" s="2">
        <f>'Base de Dados'!AB262</f>
        <v>0</v>
      </c>
      <c r="F294" s="2" t="str">
        <f>'Base de Dados'!AI262</f>
        <v>José Wellington Barroso de Araújo Dias</v>
      </c>
      <c r="G294" s="2" t="str">
        <f>'Base de Dados'!AO262</f>
        <v>02.17.02</v>
      </c>
      <c r="H294" s="2" t="str">
        <f>'Base de Dados'!AU262</f>
        <v>PT</v>
      </c>
      <c r="I294" s="2">
        <f>'Base de Dados'!BA262</f>
        <v>0</v>
      </c>
      <c r="J294" s="2">
        <f>'Base de Dados'!BG262</f>
        <v>0</v>
      </c>
    </row>
    <row r="295" spans="1:10" x14ac:dyDescent="0.25">
      <c r="A295" s="2" t="str">
        <f>'Base de Dados'!D263</f>
        <v>02.17.02</v>
      </c>
      <c r="B295" s="2">
        <f>'Base de Dados'!J263</f>
        <v>0</v>
      </c>
      <c r="C295" s="2">
        <f>'Base de Dados'!P263</f>
        <v>0</v>
      </c>
      <c r="D295" s="2">
        <f>'Base de Dados'!V263</f>
        <v>0</v>
      </c>
      <c r="E295" s="2">
        <f>'Base de Dados'!AB263</f>
        <v>0</v>
      </c>
      <c r="F295" s="2" t="str">
        <f>'Base de Dados'!AI263</f>
        <v>Antonio Jose de Moraes Souza Filho</v>
      </c>
      <c r="G295" s="2" t="str">
        <f>'Base de Dados'!AO263</f>
        <v>Silvio Mendes de Oliveira Filho</v>
      </c>
      <c r="H295" s="2" t="str">
        <f>'Base de Dados'!AU263</f>
        <v>02.17.01</v>
      </c>
      <c r="I295" s="2">
        <f>'Base de Dados'!BA263</f>
        <v>0</v>
      </c>
      <c r="J295" s="2">
        <f>'Base de Dados'!BG263</f>
        <v>0</v>
      </c>
    </row>
    <row r="296" spans="1:10" x14ac:dyDescent="0.25">
      <c r="A296" s="2" t="e">
        <f>'Base de Dados'!#REF!</f>
        <v>#REF!</v>
      </c>
      <c r="B296" s="2" t="e">
        <f>'Base de Dados'!#REF!</f>
        <v>#REF!</v>
      </c>
      <c r="C296" s="2" t="e">
        <f>'Base de Dados'!#REF!</f>
        <v>#REF!</v>
      </c>
      <c r="D296" s="2" t="e">
        <f>'Base de Dados'!#REF!</f>
        <v>#REF!</v>
      </c>
      <c r="E296" s="2" t="e">
        <f>'Base de Dados'!#REF!</f>
        <v>#REF!</v>
      </c>
      <c r="F296" s="2" t="e">
        <f>'Base de Dados'!#REF!</f>
        <v>#REF!</v>
      </c>
      <c r="G296" s="2" t="e">
        <f>'Base de Dados'!#REF!</f>
        <v>#REF!</v>
      </c>
      <c r="H296" s="2" t="e">
        <f>'Base de Dados'!#REF!</f>
        <v>#REF!</v>
      </c>
      <c r="I296" s="2" t="e">
        <f>'Base de Dados'!#REF!</f>
        <v>#REF!</v>
      </c>
      <c r="J296" s="2" t="e">
        <f>'Base de Dados'!#REF!</f>
        <v>#REF!</v>
      </c>
    </row>
    <row r="297" spans="1:10" x14ac:dyDescent="0.25">
      <c r="A297" s="2" t="e">
        <f>'Base de Dados'!#REF!</f>
        <v>#REF!</v>
      </c>
      <c r="B297" s="2" t="e">
        <f>'Base de Dados'!#REF!</f>
        <v>#REF!</v>
      </c>
      <c r="C297" s="2" t="e">
        <f>'Base de Dados'!#REF!</f>
        <v>#REF!</v>
      </c>
      <c r="D297" s="2" t="e">
        <f>'Base de Dados'!#REF!</f>
        <v>#REF!</v>
      </c>
      <c r="E297" s="2" t="e">
        <f>'Base de Dados'!#REF!</f>
        <v>#REF!</v>
      </c>
      <c r="F297" s="2" t="e">
        <f>'Base de Dados'!#REF!</f>
        <v>#REF!</v>
      </c>
      <c r="G297" s="2" t="e">
        <f>'Base de Dados'!#REF!</f>
        <v>#REF!</v>
      </c>
      <c r="H297" s="2" t="e">
        <f>'Base de Dados'!#REF!</f>
        <v>#REF!</v>
      </c>
      <c r="I297" s="2" t="e">
        <f>'Base de Dados'!#REF!</f>
        <v>#REF!</v>
      </c>
      <c r="J297" s="2" t="e">
        <f>'Base de Dados'!#REF!</f>
        <v>#REF!</v>
      </c>
    </row>
    <row r="298" spans="1:10" x14ac:dyDescent="0.25">
      <c r="A298" s="2" t="str">
        <f>'Base de Dados'!D264</f>
        <v>José Wellington Barroso de Araújo Dias</v>
      </c>
      <c r="B298" s="2" t="str">
        <f>'Base de Dados'!J264</f>
        <v>02.17.02</v>
      </c>
      <c r="C298" s="2">
        <f>'Base de Dados'!P264</f>
        <v>0</v>
      </c>
      <c r="D298" s="2">
        <f>'Base de Dados'!V264</f>
        <v>0</v>
      </c>
      <c r="E298" s="2">
        <f>'Base de Dados'!AB264</f>
        <v>0</v>
      </c>
      <c r="F298" s="2" t="str">
        <f>'Base de Dados'!AI264</f>
        <v>Antonio Jose de Moraes Souza Filho</v>
      </c>
      <c r="G298" s="2">
        <f>'Base de Dados'!AO264</f>
        <v>0</v>
      </c>
      <c r="H298" s="2">
        <f>'Base de Dados'!AU264</f>
        <v>0</v>
      </c>
      <c r="I298" s="2">
        <f>'Base de Dados'!BA264</f>
        <v>0</v>
      </c>
      <c r="J298" s="2">
        <f>'Base de Dados'!BG264</f>
        <v>0</v>
      </c>
    </row>
    <row r="299" spans="1:10" x14ac:dyDescent="0.25">
      <c r="A299" s="2" t="str">
        <f>'Base de Dados'!D265</f>
        <v>Francisco de Assis Carvalho Gonçalves</v>
      </c>
      <c r="B299" s="2">
        <f>'Base de Dados'!J265</f>
        <v>0</v>
      </c>
      <c r="C299" s="2">
        <f>'Base de Dados'!P265</f>
        <v>0</v>
      </c>
      <c r="D299" s="2">
        <f>'Base de Dados'!V265</f>
        <v>0</v>
      </c>
      <c r="E299" s="2">
        <f>'Base de Dados'!AB265</f>
        <v>0</v>
      </c>
      <c r="F299" s="2" t="str">
        <f>'Base de Dados'!AI265</f>
        <v>Portal 180 graus</v>
      </c>
      <c r="G299" s="2" t="str">
        <f>'Base de Dados'!AO265</f>
        <v>Manoel José</v>
      </c>
      <c r="H299" s="2">
        <f>'Base de Dados'!AU265</f>
        <v>0</v>
      </c>
      <c r="I299" s="2">
        <f>'Base de Dados'!BA265</f>
        <v>0</v>
      </c>
      <c r="J299" s="2">
        <f>'Base de Dados'!BG265</f>
        <v>0</v>
      </c>
    </row>
    <row r="300" spans="1:10" x14ac:dyDescent="0.25">
      <c r="A300" s="2" t="str">
        <f>'Base de Dados'!D266</f>
        <v>Antonio Francisco Felix de Andrade</v>
      </c>
      <c r="B300" s="2">
        <f>'Base de Dados'!J266</f>
        <v>0</v>
      </c>
      <c r="C300" s="2">
        <f>'Base de Dados'!P266</f>
        <v>0</v>
      </c>
      <c r="D300" s="2">
        <f>'Base de Dados'!V266</f>
        <v>0</v>
      </c>
      <c r="E300" s="2">
        <f>'Base de Dados'!AB266</f>
        <v>0</v>
      </c>
      <c r="F300" s="2" t="str">
        <f>'Base de Dados'!AI266</f>
        <v>Portal de Campo Maior</v>
      </c>
      <c r="G300" s="2" t="str">
        <f>'Base de Dados'!AO266</f>
        <v>Aluisio de Souza Martins</v>
      </c>
      <c r="H300" s="2">
        <f>'Base de Dados'!AU266</f>
        <v>0</v>
      </c>
      <c r="I300" s="2">
        <f>'Base de Dados'!BA266</f>
        <v>0</v>
      </c>
      <c r="J300" s="2">
        <f>'Base de Dados'!BG266</f>
        <v>0</v>
      </c>
    </row>
    <row r="301" spans="1:10" x14ac:dyDescent="0.25">
      <c r="A301" s="2" t="str">
        <f>'Base de Dados'!D267</f>
        <v>Ministério Público Eleitoral</v>
      </c>
      <c r="B301" s="2">
        <f>'Base de Dados'!J267</f>
        <v>0</v>
      </c>
      <c r="C301" s="2">
        <f>'Base de Dados'!P267</f>
        <v>0</v>
      </c>
      <c r="D301" s="2">
        <f>'Base de Dados'!V267</f>
        <v>0</v>
      </c>
      <c r="E301" s="2">
        <f>'Base de Dados'!AB267</f>
        <v>0</v>
      </c>
      <c r="F301" s="2" t="str">
        <f>'Base de Dados'!AI267</f>
        <v>Brenno de Sousa Andrade</v>
      </c>
      <c r="G301" s="2" t="str">
        <f>'Base de Dados'!AO267</f>
        <v>COSTA &amp; BRITO COMUNICAÇÃO LTDA - R2 COMUNICAÇÃO</v>
      </c>
      <c r="H301" s="2">
        <f>'Base de Dados'!AU267</f>
        <v>0</v>
      </c>
      <c r="I301" s="2">
        <f>'Base de Dados'!BA267</f>
        <v>0</v>
      </c>
      <c r="J301" s="2">
        <f>'Base de Dados'!BG267</f>
        <v>0</v>
      </c>
    </row>
    <row r="302" spans="1:10" x14ac:dyDescent="0.25">
      <c r="A302" s="2" t="e">
        <f>'Base de Dados'!#REF!</f>
        <v>#REF!</v>
      </c>
      <c r="B302" s="2" t="e">
        <f>'Base de Dados'!#REF!</f>
        <v>#REF!</v>
      </c>
      <c r="C302" s="2" t="e">
        <f>'Base de Dados'!#REF!</f>
        <v>#REF!</v>
      </c>
      <c r="D302" s="2" t="e">
        <f>'Base de Dados'!#REF!</f>
        <v>#REF!</v>
      </c>
      <c r="E302" s="2" t="e">
        <f>'Base de Dados'!#REF!</f>
        <v>#REF!</v>
      </c>
      <c r="F302" s="2" t="e">
        <f>'Base de Dados'!#REF!</f>
        <v>#REF!</v>
      </c>
      <c r="G302" s="2" t="e">
        <f>'Base de Dados'!#REF!</f>
        <v>#REF!</v>
      </c>
      <c r="H302" s="2" t="e">
        <f>'Base de Dados'!#REF!</f>
        <v>#REF!</v>
      </c>
      <c r="I302" s="2" t="e">
        <f>'Base de Dados'!#REF!</f>
        <v>#REF!</v>
      </c>
      <c r="J302" s="2" t="e">
        <f>'Base de Dados'!#REF!</f>
        <v>#REF!</v>
      </c>
    </row>
    <row r="303" spans="1:10" x14ac:dyDescent="0.25">
      <c r="A303" s="2" t="str">
        <f>'Base de Dados'!D268</f>
        <v>Gleisi Helena Hoffmann</v>
      </c>
      <c r="B303" s="2">
        <f>'Base de Dados'!J268</f>
        <v>0</v>
      </c>
      <c r="C303" s="2">
        <f>'Base de Dados'!P268</f>
        <v>0</v>
      </c>
      <c r="D303" s="2">
        <f>'Base de Dados'!V268</f>
        <v>0</v>
      </c>
      <c r="E303" s="2">
        <f>'Base de Dados'!AB268</f>
        <v>0</v>
      </c>
      <c r="F303" s="2" t="str">
        <f>'Base de Dados'!AI268</f>
        <v>José Gilberto Maciel</v>
      </c>
      <c r="G303" s="2" t="str">
        <f>'Base de Dados'!AO268</f>
        <v>Clemerson Lima</v>
      </c>
      <c r="H303" s="2">
        <f>'Base de Dados'!AU268</f>
        <v>0</v>
      </c>
      <c r="I303" s="2">
        <f>'Base de Dados'!BA268</f>
        <v>0</v>
      </c>
      <c r="J303" s="2">
        <f>'Base de Dados'!BG268</f>
        <v>0</v>
      </c>
    </row>
    <row r="304" spans="1:10" x14ac:dyDescent="0.25">
      <c r="A304" s="2" t="e">
        <f>'Base de Dados'!#REF!</f>
        <v>#REF!</v>
      </c>
      <c r="B304" s="2" t="e">
        <f>'Base de Dados'!#REF!</f>
        <v>#REF!</v>
      </c>
      <c r="C304" s="2" t="e">
        <f>'Base de Dados'!#REF!</f>
        <v>#REF!</v>
      </c>
      <c r="D304" s="2" t="e">
        <f>'Base de Dados'!#REF!</f>
        <v>#REF!</v>
      </c>
      <c r="E304" s="2" t="e">
        <f>'Base de Dados'!#REF!</f>
        <v>#REF!</v>
      </c>
      <c r="F304" s="2" t="e">
        <f>'Base de Dados'!#REF!</f>
        <v>#REF!</v>
      </c>
      <c r="G304" s="2" t="e">
        <f>'Base de Dados'!#REF!</f>
        <v>#REF!</v>
      </c>
      <c r="H304" s="2" t="e">
        <f>'Base de Dados'!#REF!</f>
        <v>#REF!</v>
      </c>
      <c r="I304" s="2" t="e">
        <f>'Base de Dados'!#REF!</f>
        <v>#REF!</v>
      </c>
      <c r="J304" s="2" t="e">
        <f>'Base de Dados'!#REF!</f>
        <v>#REF!</v>
      </c>
    </row>
    <row r="305" spans="1:10" x14ac:dyDescent="0.25">
      <c r="A305" s="2" t="str">
        <f>'Base de Dados'!D269</f>
        <v>Gleisi Helena Hoffmann</v>
      </c>
      <c r="B305" s="2">
        <f>'Base de Dados'!J269</f>
        <v>0</v>
      </c>
      <c r="C305" s="2">
        <f>'Base de Dados'!P269</f>
        <v>0</v>
      </c>
      <c r="D305" s="2">
        <f>'Base de Dados'!V269</f>
        <v>0</v>
      </c>
      <c r="E305" s="2">
        <f>'Base de Dados'!AB269</f>
        <v>0</v>
      </c>
      <c r="F305" s="2" t="str">
        <f>'Base de Dados'!AI269</f>
        <v>Facebook</v>
      </c>
      <c r="G305" s="2">
        <f>'Base de Dados'!AO269</f>
        <v>0</v>
      </c>
      <c r="H305" s="2">
        <f>'Base de Dados'!AU269</f>
        <v>0</v>
      </c>
      <c r="I305" s="2">
        <f>'Base de Dados'!BA269</f>
        <v>0</v>
      </c>
      <c r="J305" s="2">
        <f>'Base de Dados'!BG269</f>
        <v>0</v>
      </c>
    </row>
    <row r="306" spans="1:10" x14ac:dyDescent="0.25">
      <c r="A306" s="2" t="str">
        <f>'Base de Dados'!D270</f>
        <v>02.18.01</v>
      </c>
      <c r="B306" s="2" t="str">
        <f>'Base de Dados'!J270</f>
        <v>Carlos Alberto Richa</v>
      </c>
      <c r="C306" s="2" t="str">
        <f>'Base de Dados'!P270</f>
        <v>Maria Aparecida Borghetti</v>
      </c>
      <c r="D306" s="2" t="str">
        <f>'Base de Dados'!V270</f>
        <v>03.18.04</v>
      </c>
      <c r="E306" s="2">
        <f>'Base de Dados'!AB270</f>
        <v>0</v>
      </c>
      <c r="F306" s="2" t="str">
        <f>'Base de Dados'!AI270</f>
        <v>Roberto Requião de Mello e Silva</v>
      </c>
      <c r="G306" s="2" t="str">
        <f>'Base de Dados'!AO270</f>
        <v>02.18.02</v>
      </c>
      <c r="H306" s="2">
        <f>'Base de Dados'!AU270</f>
        <v>0</v>
      </c>
      <c r="I306" s="2">
        <f>'Base de Dados'!BA270</f>
        <v>0</v>
      </c>
      <c r="J306" s="2">
        <f>'Base de Dados'!BG270</f>
        <v>0</v>
      </c>
    </row>
    <row r="307" spans="1:10" x14ac:dyDescent="0.25">
      <c r="A307" s="2" t="str">
        <f>'Base de Dados'!D271</f>
        <v>02.18.01</v>
      </c>
      <c r="B307" s="2" t="str">
        <f>'Base de Dados'!J271</f>
        <v>Maria Aparecida Borghetti</v>
      </c>
      <c r="C307" s="2" t="str">
        <f>'Base de Dados'!P271</f>
        <v>Carlos Alberto Richa</v>
      </c>
      <c r="D307" s="2">
        <f>'Base de Dados'!V271</f>
        <v>0</v>
      </c>
      <c r="E307" s="2">
        <f>'Base de Dados'!AB271</f>
        <v>0</v>
      </c>
      <c r="F307" s="2" t="str">
        <f>'Base de Dados'!AI271</f>
        <v>Roberto Requião de Mello e Silva</v>
      </c>
      <c r="G307" s="2" t="str">
        <f>'Base de Dados'!AO271</f>
        <v>02.18.02</v>
      </c>
      <c r="H307" s="2" t="str">
        <f>'Base de Dados'!AU271</f>
        <v>Mauricio Thadeu de Mello e Silva</v>
      </c>
      <c r="I307" s="2" t="str">
        <f>'Base de Dados'!BA271</f>
        <v>PMDB</v>
      </c>
      <c r="J307" s="2">
        <f>'Base de Dados'!BG271</f>
        <v>0</v>
      </c>
    </row>
    <row r="308" spans="1:10" x14ac:dyDescent="0.25">
      <c r="A308" s="2" t="str">
        <f>'Base de Dados'!D272</f>
        <v>02.18.03</v>
      </c>
      <c r="B308" s="2">
        <f>'Base de Dados'!J272</f>
        <v>0</v>
      </c>
      <c r="C308" s="2">
        <f>'Base de Dados'!P272</f>
        <v>0</v>
      </c>
      <c r="D308" s="2">
        <f>'Base de Dados'!V272</f>
        <v>0</v>
      </c>
      <c r="E308" s="2">
        <f>'Base de Dados'!AB272</f>
        <v>0</v>
      </c>
      <c r="F308" s="2" t="str">
        <f>'Base de Dados'!AI272</f>
        <v>Carlos Alberto Richa</v>
      </c>
      <c r="G308" s="2" t="str">
        <f>'Base de Dados'!AO272</f>
        <v>Maria Aparecida Borghetti</v>
      </c>
      <c r="H308" s="2" t="str">
        <f>'Base de Dados'!AU272</f>
        <v>02.18.01</v>
      </c>
      <c r="I308" s="2">
        <f>'Base de Dados'!BA272</f>
        <v>0</v>
      </c>
      <c r="J308" s="2">
        <f>'Base de Dados'!BG272</f>
        <v>0</v>
      </c>
    </row>
    <row r="309" spans="1:10" x14ac:dyDescent="0.25">
      <c r="A309" s="2" t="str">
        <f>'Base de Dados'!D273</f>
        <v>02.18.03</v>
      </c>
      <c r="B309" s="2">
        <f>'Base de Dados'!J273</f>
        <v>0</v>
      </c>
      <c r="C309" s="2">
        <f>'Base de Dados'!P273</f>
        <v>0</v>
      </c>
      <c r="D309" s="2">
        <f>'Base de Dados'!V273</f>
        <v>0</v>
      </c>
      <c r="E309" s="2">
        <f>'Base de Dados'!AB273</f>
        <v>0</v>
      </c>
      <c r="F309" s="2" t="str">
        <f>'Base de Dados'!AI273</f>
        <v>Carlos Alberto Richa</v>
      </c>
      <c r="G309" s="2" t="str">
        <f>'Base de Dados'!AO273</f>
        <v>Maria Aparecida Borghetti</v>
      </c>
      <c r="H309" s="2" t="str">
        <f>'Base de Dados'!AU273</f>
        <v>02.18.01</v>
      </c>
      <c r="I309" s="2">
        <f>'Base de Dados'!BA273</f>
        <v>0</v>
      </c>
      <c r="J309" s="2">
        <f>'Base de Dados'!BG273</f>
        <v>0</v>
      </c>
    </row>
    <row r="310" spans="1:10" x14ac:dyDescent="0.25">
      <c r="A310" s="2" t="str">
        <f>'Base de Dados'!D274</f>
        <v>02.18.03</v>
      </c>
      <c r="B310" s="2">
        <f>'Base de Dados'!J274</f>
        <v>0</v>
      </c>
      <c r="C310" s="2">
        <f>'Base de Dados'!P274</f>
        <v>0</v>
      </c>
      <c r="D310" s="2">
        <f>'Base de Dados'!V274</f>
        <v>0</v>
      </c>
      <c r="E310" s="2">
        <f>'Base de Dados'!AB274</f>
        <v>0</v>
      </c>
      <c r="F310" s="2" t="str">
        <f>'Base de Dados'!AI274</f>
        <v>Carlos Alberto Richa</v>
      </c>
      <c r="G310" s="2" t="str">
        <f>'Base de Dados'!AO274</f>
        <v>Maria Aparecida Borghetti</v>
      </c>
      <c r="H310" s="2" t="str">
        <f>'Base de Dados'!AU274</f>
        <v>02.18.01</v>
      </c>
      <c r="I310" s="2" t="str">
        <f>'Base de Dados'!BA274</f>
        <v>Marcos Elias Traad da Silva</v>
      </c>
      <c r="J310" s="2">
        <f>'Base de Dados'!BG274</f>
        <v>0</v>
      </c>
    </row>
    <row r="311" spans="1:10" x14ac:dyDescent="0.25">
      <c r="A311" s="2" t="str">
        <f>'Base de Dados'!D275</f>
        <v>02.18.03</v>
      </c>
      <c r="B311" s="2">
        <f>'Base de Dados'!J275</f>
        <v>0</v>
      </c>
      <c r="C311" s="2">
        <f>'Base de Dados'!P275</f>
        <v>0</v>
      </c>
      <c r="D311" s="2">
        <f>'Base de Dados'!V275</f>
        <v>0</v>
      </c>
      <c r="E311" s="2">
        <f>'Base de Dados'!AB275</f>
        <v>0</v>
      </c>
      <c r="F311" s="2" t="str">
        <f>'Base de Dados'!AI275</f>
        <v>Carlos Alberto Richa</v>
      </c>
      <c r="G311" s="2" t="str">
        <f>'Base de Dados'!AO275</f>
        <v>Maria Aparecida Borghetti</v>
      </c>
      <c r="H311" s="2" t="str">
        <f>'Base de Dados'!AU275</f>
        <v>02.18.01</v>
      </c>
      <c r="I311" s="2" t="str">
        <f>'Base de Dados'!BA275</f>
        <v>Lindolfo Zimmer</v>
      </c>
      <c r="J311" s="2">
        <f>'Base de Dados'!BG275</f>
        <v>0</v>
      </c>
    </row>
    <row r="312" spans="1:10" x14ac:dyDescent="0.25">
      <c r="A312" s="2" t="str">
        <f>'Base de Dados'!D276</f>
        <v>02.18.03</v>
      </c>
      <c r="B312" s="2">
        <f>'Base de Dados'!J276</f>
        <v>0</v>
      </c>
      <c r="C312" s="2">
        <f>'Base de Dados'!P276</f>
        <v>0</v>
      </c>
      <c r="D312" s="2">
        <f>'Base de Dados'!V276</f>
        <v>0</v>
      </c>
      <c r="E312" s="2">
        <f>'Base de Dados'!AB276</f>
        <v>0</v>
      </c>
      <c r="F312" s="2" t="str">
        <f>'Base de Dados'!AI276</f>
        <v>Carlos Alberto Richa</v>
      </c>
      <c r="G312" s="2" t="str">
        <f>'Base de Dados'!AO276</f>
        <v>Maria Aparecida Borghetti</v>
      </c>
      <c r="H312" s="2" t="str">
        <f>'Base de Dados'!AU276</f>
        <v>02.18.01</v>
      </c>
      <c r="I312" s="2" t="str">
        <f>'Base de Dados'!BA276</f>
        <v>Michele Caputo Neto</v>
      </c>
      <c r="J312" s="2" t="str">
        <f>'Base de Dados'!BG276</f>
        <v>Amin Hannouche</v>
      </c>
    </row>
    <row r="313" spans="1:10" x14ac:dyDescent="0.25">
      <c r="A313" s="2" t="str">
        <f>'Base de Dados'!D277</f>
        <v>02.18.01</v>
      </c>
      <c r="B313" s="2">
        <f>'Base de Dados'!J277</f>
        <v>0</v>
      </c>
      <c r="C313" s="2">
        <f>'Base de Dados'!P277</f>
        <v>0</v>
      </c>
      <c r="D313" s="2">
        <f>'Base de Dados'!V277</f>
        <v>0</v>
      </c>
      <c r="E313" s="2">
        <f>'Base de Dados'!AB277</f>
        <v>0</v>
      </c>
      <c r="F313" s="2" t="str">
        <f>'Base de Dados'!AI277</f>
        <v>02.18.02</v>
      </c>
      <c r="G313" s="2" t="str">
        <f>'Base de Dados'!AO277</f>
        <v>Roberto Requião de Mello e Silva</v>
      </c>
      <c r="H313" s="2" t="str">
        <f>'Base de Dados'!AU277</f>
        <v>Esmael Alves de Morais</v>
      </c>
      <c r="I313" s="2">
        <f>'Base de Dados'!BA277</f>
        <v>0</v>
      </c>
      <c r="J313" s="2">
        <f>'Base de Dados'!BG277</f>
        <v>0</v>
      </c>
    </row>
    <row r="314" spans="1:10" x14ac:dyDescent="0.25">
      <c r="A314" s="2" t="str">
        <f>'Base de Dados'!D278</f>
        <v>Roberto Requião de Mello e Silva</v>
      </c>
      <c r="B314" s="2">
        <f>'Base de Dados'!J278</f>
        <v>0</v>
      </c>
      <c r="C314" s="2">
        <f>'Base de Dados'!P278</f>
        <v>0</v>
      </c>
      <c r="D314" s="2">
        <f>'Base de Dados'!V278</f>
        <v>0</v>
      </c>
      <c r="E314" s="2">
        <f>'Base de Dados'!AB278</f>
        <v>0</v>
      </c>
      <c r="F314" s="2" t="str">
        <f>'Base de Dados'!AI278</f>
        <v>Editora CGNX Ltda.</v>
      </c>
      <c r="G314" s="2">
        <f>'Base de Dados'!AO278</f>
        <v>0</v>
      </c>
      <c r="H314" s="2">
        <f>'Base de Dados'!AU278</f>
        <v>0</v>
      </c>
      <c r="I314" s="2">
        <f>'Base de Dados'!BA278</f>
        <v>0</v>
      </c>
      <c r="J314" s="2">
        <f>'Base de Dados'!BG278</f>
        <v>0</v>
      </c>
    </row>
    <row r="315" spans="1:10" x14ac:dyDescent="0.25">
      <c r="A315" s="2" t="str">
        <f>'Base de Dados'!D279</f>
        <v>Roberto Requião de Mello e Silva</v>
      </c>
      <c r="B315" s="2">
        <f>'Base de Dados'!J279</f>
        <v>0</v>
      </c>
      <c r="C315" s="2">
        <f>'Base de Dados'!P279</f>
        <v>0</v>
      </c>
      <c r="D315" s="2">
        <f>'Base de Dados'!V279</f>
        <v>0</v>
      </c>
      <c r="E315" s="2">
        <f>'Base de Dados'!AB279</f>
        <v>0</v>
      </c>
      <c r="F315" s="2" t="str">
        <f>'Base de Dados'!AI279</f>
        <v>José Pedrali</v>
      </c>
      <c r="G315" s="2">
        <f>'Base de Dados'!AO279</f>
        <v>0</v>
      </c>
      <c r="H315" s="2">
        <f>'Base de Dados'!AU279</f>
        <v>0</v>
      </c>
      <c r="I315" s="2">
        <f>'Base de Dados'!BA279</f>
        <v>0</v>
      </c>
      <c r="J315" s="2">
        <f>'Base de Dados'!BG279</f>
        <v>0</v>
      </c>
    </row>
    <row r="316" spans="1:10" x14ac:dyDescent="0.25">
      <c r="A316" s="2" t="str">
        <f>'Base de Dados'!D280</f>
        <v>José Francisco Buhrer</v>
      </c>
      <c r="B316" s="2">
        <f>'Base de Dados'!J280</f>
        <v>0</v>
      </c>
      <c r="C316" s="2">
        <f>'Base de Dados'!P280</f>
        <v>0</v>
      </c>
      <c r="D316" s="2">
        <f>'Base de Dados'!V280</f>
        <v>0</v>
      </c>
      <c r="E316" s="2">
        <f>'Base de Dados'!AB280</f>
        <v>0</v>
      </c>
      <c r="F316" s="2" t="str">
        <f>'Base de Dados'!AI280</f>
        <v>Alberto Alexandre Gonçalves Nogueira</v>
      </c>
      <c r="G316" s="2">
        <f>'Base de Dados'!AO280</f>
        <v>0</v>
      </c>
      <c r="H316" s="2">
        <f>'Base de Dados'!AU280</f>
        <v>0</v>
      </c>
      <c r="I316" s="2">
        <f>'Base de Dados'!BA280</f>
        <v>0</v>
      </c>
      <c r="J316" s="2">
        <f>'Base de Dados'!BG280</f>
        <v>0</v>
      </c>
    </row>
    <row r="317" spans="1:10" x14ac:dyDescent="0.25">
      <c r="A317" s="2" t="str">
        <f>'Base de Dados'!D281</f>
        <v>02.18.03</v>
      </c>
      <c r="B317" s="2">
        <f>'Base de Dados'!J281</f>
        <v>0</v>
      </c>
      <c r="C317" s="2">
        <f>'Base de Dados'!P281</f>
        <v>0</v>
      </c>
      <c r="D317" s="2">
        <f>'Base de Dados'!V281</f>
        <v>0</v>
      </c>
      <c r="E317" s="2">
        <f>'Base de Dados'!AB281</f>
        <v>0</v>
      </c>
      <c r="F317" s="2" t="str">
        <f>'Base de Dados'!AI281</f>
        <v>Carlos Alberto Richa</v>
      </c>
      <c r="G317" s="2" t="str">
        <f>'Base de Dados'!AO281</f>
        <v>Maria Aparecida Borghetti</v>
      </c>
      <c r="H317" s="2" t="str">
        <f>'Base de Dados'!AU281</f>
        <v>02.18.01</v>
      </c>
      <c r="I317" s="2" t="str">
        <f>'Base de Dados'!BA281</f>
        <v>Fernanda Bernardi Vieira Richa</v>
      </c>
      <c r="J317" s="2" t="str">
        <f>'Base de Dados'!BG281</f>
        <v>Carlise Aparecida Kwiatkowski</v>
      </c>
    </row>
    <row r="318" spans="1:10" x14ac:dyDescent="0.25">
      <c r="A318" s="2" t="str">
        <f>'Base de Dados'!D282</f>
        <v>02.18.03</v>
      </c>
      <c r="B318" s="2">
        <f>'Base de Dados'!J282</f>
        <v>0</v>
      </c>
      <c r="C318" s="2">
        <f>'Base de Dados'!P282</f>
        <v>0</v>
      </c>
      <c r="D318" s="2">
        <f>'Base de Dados'!V282</f>
        <v>0</v>
      </c>
      <c r="E318" s="2">
        <f>'Base de Dados'!AB282</f>
        <v>0</v>
      </c>
      <c r="F318" s="2" t="str">
        <f>'Base de Dados'!AI282</f>
        <v>Carlos Alberto Richa</v>
      </c>
      <c r="G318" s="2" t="str">
        <f>'Base de Dados'!AO282</f>
        <v>Maria Aparecida Borghetti</v>
      </c>
      <c r="H318" s="2" t="str">
        <f>'Base de Dados'!AU282</f>
        <v>02.18.01</v>
      </c>
      <c r="I318" s="2" t="str">
        <f>'Base de Dados'!BA282</f>
        <v>MARCELO SIMAS DO AMARAL CATANI</v>
      </c>
      <c r="J318" s="2">
        <f>'Base de Dados'!BG282</f>
        <v>0</v>
      </c>
    </row>
    <row r="319" spans="1:10" x14ac:dyDescent="0.25">
      <c r="A319" s="2" t="str">
        <f>'Base de Dados'!D283</f>
        <v>02.18.01</v>
      </c>
      <c r="B319" s="2">
        <f>'Base de Dados'!J283</f>
        <v>0</v>
      </c>
      <c r="C319" s="2">
        <f>'Base de Dados'!P283</f>
        <v>0</v>
      </c>
      <c r="D319" s="2">
        <f>'Base de Dados'!V283</f>
        <v>0</v>
      </c>
      <c r="E319" s="2">
        <f>'Base de Dados'!AB283</f>
        <v>0</v>
      </c>
      <c r="F319" s="2" t="str">
        <f>'Base de Dados'!AI283</f>
        <v>02.18.02</v>
      </c>
      <c r="G319" s="2" t="str">
        <f>'Base de Dados'!AO283</f>
        <v>ESMAEL ALVES DE MORAIS</v>
      </c>
      <c r="H319" s="2" t="str">
        <f>'Base de Dados'!AU283</f>
        <v>Roberto Requião de Mello e Silva</v>
      </c>
      <c r="I319" s="2">
        <f>'Base de Dados'!BA283</f>
        <v>0</v>
      </c>
      <c r="J319" s="2">
        <f>'Base de Dados'!BG283</f>
        <v>0</v>
      </c>
    </row>
    <row r="320" spans="1:10" x14ac:dyDescent="0.25">
      <c r="A320" s="2" t="str">
        <f>'Base de Dados'!D284</f>
        <v>Carlos Roberto Massa Junior</v>
      </c>
      <c r="B320" s="2" t="str">
        <f>'Base de Dados'!J284</f>
        <v>03.18.05</v>
      </c>
      <c r="C320" s="2">
        <f>'Base de Dados'!P284</f>
        <v>0</v>
      </c>
      <c r="D320" s="2">
        <f>'Base de Dados'!V284</f>
        <v>0</v>
      </c>
      <c r="E320" s="2">
        <f>'Base de Dados'!AB284</f>
        <v>0</v>
      </c>
      <c r="F320" s="2" t="str">
        <f>'Base de Dados'!AI284</f>
        <v>LUIZ EDUARDO SKORA</v>
      </c>
      <c r="G320" s="2" t="str">
        <f>'Base de Dados'!AO284</f>
        <v>SKORA INFORMÁTICA LTDA</v>
      </c>
      <c r="H320" s="2">
        <f>'Base de Dados'!AU284</f>
        <v>0</v>
      </c>
      <c r="I320" s="2">
        <f>'Base de Dados'!BA284</f>
        <v>0</v>
      </c>
      <c r="J320" s="2">
        <f>'Base de Dados'!BG284</f>
        <v>0</v>
      </c>
    </row>
    <row r="321" spans="1:10" x14ac:dyDescent="0.25">
      <c r="A321" s="2" t="str">
        <f>'Base de Dados'!D285</f>
        <v>02.18.02</v>
      </c>
      <c r="B321" s="2">
        <f>'Base de Dados'!J285</f>
        <v>0</v>
      </c>
      <c r="C321" s="2">
        <f>'Base de Dados'!P285</f>
        <v>0</v>
      </c>
      <c r="D321" s="2">
        <f>'Base de Dados'!V285</f>
        <v>0</v>
      </c>
      <c r="E321" s="2">
        <f>'Base de Dados'!AB285</f>
        <v>0</v>
      </c>
      <c r="F321" s="2" t="str">
        <f>'Base de Dados'!AI285</f>
        <v>Carlos Alberto Richa</v>
      </c>
      <c r="G321" s="2">
        <f>'Base de Dados'!AO285</f>
        <v>0</v>
      </c>
      <c r="H321" s="2">
        <f>'Base de Dados'!AU285</f>
        <v>0</v>
      </c>
      <c r="I321" s="2">
        <f>'Base de Dados'!BA285</f>
        <v>0</v>
      </c>
      <c r="J321" s="2">
        <f>'Base de Dados'!BG285</f>
        <v>0</v>
      </c>
    </row>
    <row r="322" spans="1:10" x14ac:dyDescent="0.25">
      <c r="A322" s="2" t="str">
        <f>'Base de Dados'!D286</f>
        <v>Roberto Requião de Mello e Silva</v>
      </c>
      <c r="B322" s="2" t="str">
        <f>'Base de Dados'!J286</f>
        <v>Mauricio Thadeu de Mello e Silva</v>
      </c>
      <c r="C322" s="2">
        <f>'Base de Dados'!P286</f>
        <v>0</v>
      </c>
      <c r="D322" s="2">
        <f>'Base de Dados'!V286</f>
        <v>0</v>
      </c>
      <c r="E322" s="2">
        <f>'Base de Dados'!AB286</f>
        <v>0</v>
      </c>
      <c r="F322" s="2" t="str">
        <f>'Base de Dados'!AI286</f>
        <v>MARCO ANTONIO FELIPAK</v>
      </c>
      <c r="G322" s="2">
        <f>'Base de Dados'!AO286</f>
        <v>0</v>
      </c>
      <c r="H322" s="2">
        <f>'Base de Dados'!AU286</f>
        <v>0</v>
      </c>
      <c r="I322" s="2">
        <f>'Base de Dados'!BA286</f>
        <v>0</v>
      </c>
      <c r="J322" s="2">
        <f>'Base de Dados'!BG286</f>
        <v>0</v>
      </c>
    </row>
    <row r="323" spans="1:10" x14ac:dyDescent="0.25">
      <c r="A323" s="2" t="str">
        <f>'Base de Dados'!D287</f>
        <v>02.18.01</v>
      </c>
      <c r="B323" s="2">
        <f>'Base de Dados'!J287</f>
        <v>0</v>
      </c>
      <c r="C323" s="2">
        <f>'Base de Dados'!P287</f>
        <v>0</v>
      </c>
      <c r="D323" s="2">
        <f>'Base de Dados'!V287</f>
        <v>0</v>
      </c>
      <c r="E323" s="2">
        <f>'Base de Dados'!AB287</f>
        <v>0</v>
      </c>
      <c r="F323" s="2" t="str">
        <f>'Base de Dados'!AI287</f>
        <v>Roberto Requião de Mello e Silva</v>
      </c>
      <c r="G323" s="2" t="str">
        <f>'Base de Dados'!AO287</f>
        <v>Mauricio Thadeu de Mello e Silva</v>
      </c>
      <c r="H323" s="2">
        <f>'Base de Dados'!AU287</f>
        <v>0</v>
      </c>
      <c r="I323" s="2">
        <f>'Base de Dados'!BA287</f>
        <v>0</v>
      </c>
      <c r="J323" s="2">
        <f>'Base de Dados'!BG287</f>
        <v>0</v>
      </c>
    </row>
    <row r="324" spans="1:10" x14ac:dyDescent="0.25">
      <c r="A324" s="2" t="str">
        <f>'Base de Dados'!D288</f>
        <v>Carlos Alberto Richa</v>
      </c>
      <c r="B324" s="2">
        <f>'Base de Dados'!J288</f>
        <v>0</v>
      </c>
      <c r="C324" s="2">
        <f>'Base de Dados'!P288</f>
        <v>0</v>
      </c>
      <c r="D324" s="2">
        <f>'Base de Dados'!V288</f>
        <v>0</v>
      </c>
      <c r="E324" s="2">
        <f>'Base de Dados'!AB288</f>
        <v>0</v>
      </c>
      <c r="F324" s="2" t="str">
        <f>'Base de Dados'!AI288</f>
        <v>Roberto Requião de Mello e Silva</v>
      </c>
      <c r="G324" s="2" t="str">
        <f>'Base de Dados'!AO288</f>
        <v>02.18.02</v>
      </c>
      <c r="H324" s="2" t="str">
        <f>'Base de Dados'!AU288</f>
        <v>CLEUSA ROSANE RIBAS FERREIRA</v>
      </c>
      <c r="I324" s="2">
        <f>'Base de Dados'!BA288</f>
        <v>0</v>
      </c>
      <c r="J324" s="2">
        <f>'Base de Dados'!BG288</f>
        <v>0</v>
      </c>
    </row>
    <row r="325" spans="1:10" x14ac:dyDescent="0.25">
      <c r="A325" s="2" t="str">
        <f>'Base de Dados'!D289</f>
        <v>02.18.01</v>
      </c>
      <c r="B325" s="2">
        <f>'Base de Dados'!J289</f>
        <v>0</v>
      </c>
      <c r="C325" s="2">
        <f>'Base de Dados'!P289</f>
        <v>0</v>
      </c>
      <c r="D325" s="2">
        <f>'Base de Dados'!V289</f>
        <v>0</v>
      </c>
      <c r="E325" s="2">
        <f>'Base de Dados'!AB289</f>
        <v>0</v>
      </c>
      <c r="F325" s="2" t="str">
        <f>'Base de Dados'!AI289</f>
        <v>Roberto Requião de Mello e Silva</v>
      </c>
      <c r="G325" s="2" t="str">
        <f>'Base de Dados'!AO289</f>
        <v>CLEUSA ROSANE RIBAS FERREIRA</v>
      </c>
      <c r="H325" s="2">
        <f>'Base de Dados'!AU289</f>
        <v>0</v>
      </c>
      <c r="I325" s="2">
        <f>'Base de Dados'!BA289</f>
        <v>0</v>
      </c>
      <c r="J325" s="2">
        <f>'Base de Dados'!BG289</f>
        <v>0</v>
      </c>
    </row>
    <row r="326" spans="1:10" x14ac:dyDescent="0.25">
      <c r="A326" s="2" t="str">
        <f>'Base de Dados'!D290</f>
        <v>PMDB</v>
      </c>
      <c r="B326" s="2">
        <f>'Base de Dados'!J290</f>
        <v>0</v>
      </c>
      <c r="C326" s="2">
        <f>'Base de Dados'!P290</f>
        <v>0</v>
      </c>
      <c r="D326" s="2">
        <f>'Base de Dados'!V290</f>
        <v>0</v>
      </c>
      <c r="E326" s="2">
        <f>'Base de Dados'!AB290</f>
        <v>0</v>
      </c>
      <c r="F326" s="2" t="str">
        <f>'Base de Dados'!AI290</f>
        <v>José Carlos Becker de Oliveira e Silva</v>
      </c>
      <c r="G326" s="2" t="str">
        <f>'Base de Dados'!AO290</f>
        <v>ALEXANDRE LUCENA</v>
      </c>
      <c r="H326" s="2">
        <f>'Base de Dados'!AU290</f>
        <v>0</v>
      </c>
      <c r="I326" s="2">
        <f>'Base de Dados'!BA290</f>
        <v>0</v>
      </c>
      <c r="J326" s="2">
        <f>'Base de Dados'!BG290</f>
        <v>0</v>
      </c>
    </row>
    <row r="327" spans="1:10" x14ac:dyDescent="0.25">
      <c r="A327" s="2" t="str">
        <f>'Base de Dados'!D291</f>
        <v>02.18.01</v>
      </c>
      <c r="B327" s="2">
        <f>'Base de Dados'!J291</f>
        <v>0</v>
      </c>
      <c r="C327" s="2">
        <f>'Base de Dados'!P291</f>
        <v>0</v>
      </c>
      <c r="D327" s="2">
        <f>'Base de Dados'!V291</f>
        <v>0</v>
      </c>
      <c r="E327" s="2">
        <f>'Base de Dados'!AB291</f>
        <v>0</v>
      </c>
      <c r="F327" s="2" t="str">
        <f>'Base de Dados'!AI291</f>
        <v>Gleisi Helena Hoffmann</v>
      </c>
      <c r="G327" s="2" t="str">
        <f>'Base de Dados'!AO291</f>
        <v>HAROLDO RODRIGUES FERREIRA</v>
      </c>
      <c r="H327" s="2" t="str">
        <f>'Base de Dados'!AU291</f>
        <v>União</v>
      </c>
      <c r="I327" s="2" t="str">
        <f>'Base de Dados'!BA291</f>
        <v>União Federal</v>
      </c>
      <c r="J327" s="2" t="str">
        <f>'Base de Dados'!BG291</f>
        <v>Ministério da Saúde</v>
      </c>
    </row>
    <row r="328" spans="1:10" x14ac:dyDescent="0.25">
      <c r="A328" s="2" t="str">
        <f>'Base de Dados'!D292</f>
        <v>Carlos Alberto Richa</v>
      </c>
      <c r="B328" s="2">
        <f>'Base de Dados'!J292</f>
        <v>0</v>
      </c>
      <c r="C328" s="2">
        <f>'Base de Dados'!P292</f>
        <v>0</v>
      </c>
      <c r="D328" s="2">
        <f>'Base de Dados'!V292</f>
        <v>0</v>
      </c>
      <c r="E328" s="2">
        <f>'Base de Dados'!AB292</f>
        <v>0</v>
      </c>
      <c r="F328" s="2" t="str">
        <f>'Base de Dados'!AI292</f>
        <v>Roberto Requião de Mello e Silva</v>
      </c>
      <c r="G328" s="2" t="str">
        <f>'Base de Dados'!AO292</f>
        <v>CLEUSA ROSANE RIBAS FERREIRA</v>
      </c>
      <c r="H328" s="2" t="str">
        <f>'Base de Dados'!AU292</f>
        <v>Felipe Perelles Boscardin - Abrigo Virtual</v>
      </c>
      <c r="I328" s="2">
        <f>'Base de Dados'!BA292</f>
        <v>0</v>
      </c>
      <c r="J328" s="2">
        <f>'Base de Dados'!BG292</f>
        <v>0</v>
      </c>
    </row>
    <row r="329" spans="1:10" x14ac:dyDescent="0.25">
      <c r="A329" s="2" t="str">
        <f>'Base de Dados'!D293</f>
        <v>Carlos Alberto Richa</v>
      </c>
      <c r="B329" s="2" t="str">
        <f>'Base de Dados'!J293</f>
        <v>02.18.01</v>
      </c>
      <c r="C329" s="2">
        <f>'Base de Dados'!P293</f>
        <v>0</v>
      </c>
      <c r="D329" s="2">
        <f>'Base de Dados'!V293</f>
        <v>0</v>
      </c>
      <c r="E329" s="2">
        <f>'Base de Dados'!AB293</f>
        <v>0</v>
      </c>
      <c r="F329" s="2" t="str">
        <f>'Base de Dados'!AI293</f>
        <v>Roberto Requião de Mello e Silva</v>
      </c>
      <c r="G329" s="2" t="str">
        <f>'Base de Dados'!AO293</f>
        <v>CLEUSA ROSANE RIBAS FERREIRA</v>
      </c>
      <c r="H329" s="2" t="str">
        <f>'Base de Dados'!AU293</f>
        <v>02.18.02</v>
      </c>
      <c r="I329" s="2">
        <f>'Base de Dados'!BA293</f>
        <v>0</v>
      </c>
      <c r="J329" s="2">
        <f>'Base de Dados'!BG293</f>
        <v>0</v>
      </c>
    </row>
    <row r="330" spans="1:10" x14ac:dyDescent="0.25">
      <c r="A330" s="2" t="str">
        <f>'Base de Dados'!D294</f>
        <v>02.18.01</v>
      </c>
      <c r="B330" s="2">
        <f>'Base de Dados'!J294</f>
        <v>0</v>
      </c>
      <c r="C330" s="2">
        <f>'Base de Dados'!P294</f>
        <v>0</v>
      </c>
      <c r="D330" s="2">
        <f>'Base de Dados'!V294</f>
        <v>0</v>
      </c>
      <c r="E330" s="2">
        <f>'Base de Dados'!AB294</f>
        <v>0</v>
      </c>
      <c r="F330" s="2" t="str">
        <f>'Base de Dados'!AI294</f>
        <v>Roberto Requião de Mello e Silva</v>
      </c>
      <c r="G330" s="2" t="str">
        <f>'Base de Dados'!AO294</f>
        <v>02.18.02</v>
      </c>
      <c r="H330" s="2">
        <f>'Base de Dados'!AU294</f>
        <v>0</v>
      </c>
      <c r="I330" s="2">
        <f>'Base de Dados'!BA294</f>
        <v>0</v>
      </c>
      <c r="J330" s="2">
        <f>'Base de Dados'!BG294</f>
        <v>0</v>
      </c>
    </row>
    <row r="331" spans="1:10" x14ac:dyDescent="0.25">
      <c r="A331" s="2" t="str">
        <f>'Base de Dados'!D295</f>
        <v>02.18.01</v>
      </c>
      <c r="B331" s="2">
        <f>'Base de Dados'!J295</f>
        <v>0</v>
      </c>
      <c r="C331" s="2">
        <f>'Base de Dados'!P295</f>
        <v>0</v>
      </c>
      <c r="D331" s="2">
        <f>'Base de Dados'!V295</f>
        <v>0</v>
      </c>
      <c r="E331" s="2">
        <f>'Base de Dados'!AB295</f>
        <v>0</v>
      </c>
      <c r="F331" s="2" t="str">
        <f>'Base de Dados'!AI295</f>
        <v>Gleisi Helena Hoffmann</v>
      </c>
      <c r="G331" s="2" t="str">
        <f>'Base de Dados'!AO295</f>
        <v>HAROLDO RODRIGUES FERREIRA</v>
      </c>
      <c r="H331" s="2" t="str">
        <f>'Base de Dados'!AU295</f>
        <v>MARCELO NERI</v>
      </c>
      <c r="I331" s="2">
        <f>'Base de Dados'!BA295</f>
        <v>0</v>
      </c>
      <c r="J331" s="2">
        <f>'Base de Dados'!BG295</f>
        <v>0</v>
      </c>
    </row>
    <row r="332" spans="1:10" x14ac:dyDescent="0.25">
      <c r="A332" s="2" t="str">
        <f>'Base de Dados'!D296</f>
        <v>02.18.01</v>
      </c>
      <c r="B332" s="2">
        <f>'Base de Dados'!J296</f>
        <v>0</v>
      </c>
      <c r="C332" s="2">
        <f>'Base de Dados'!P296</f>
        <v>0</v>
      </c>
      <c r="D332" s="2">
        <f>'Base de Dados'!V296</f>
        <v>0</v>
      </c>
      <c r="E332" s="2">
        <f>'Base de Dados'!AB296</f>
        <v>0</v>
      </c>
      <c r="F332" s="2" t="str">
        <f>'Base de Dados'!AI296</f>
        <v>Roberto Requião de Mello e Silva</v>
      </c>
      <c r="G332" s="2" t="str">
        <f>'Base de Dados'!AO296</f>
        <v>02.18.02</v>
      </c>
      <c r="H332" s="2" t="str">
        <f>'Base de Dados'!AU296</f>
        <v>Felipe Perelles Boscardin - Abrigo Virtual</v>
      </c>
      <c r="I332" s="2">
        <f>'Base de Dados'!BA296</f>
        <v>0</v>
      </c>
      <c r="J332" s="2">
        <f>'Base de Dados'!BG296</f>
        <v>0</v>
      </c>
    </row>
    <row r="333" spans="1:10" x14ac:dyDescent="0.25">
      <c r="A333" s="2" t="str">
        <f>'Base de Dados'!D297</f>
        <v>02.18.01</v>
      </c>
      <c r="B333" s="2">
        <f>'Base de Dados'!J297</f>
        <v>0</v>
      </c>
      <c r="C333" s="2">
        <f>'Base de Dados'!P297</f>
        <v>0</v>
      </c>
      <c r="D333" s="2">
        <f>'Base de Dados'!V297</f>
        <v>0</v>
      </c>
      <c r="E333" s="2">
        <f>'Base de Dados'!AB297</f>
        <v>0</v>
      </c>
      <c r="F333" s="2" t="str">
        <f>'Base de Dados'!AI297</f>
        <v>Roberto Requião de Mello e Silva</v>
      </c>
      <c r="G333" s="2" t="str">
        <f>'Base de Dados'!AO297</f>
        <v>02.18.02</v>
      </c>
      <c r="H333" s="2" t="str">
        <f>'Base de Dados'!AU297</f>
        <v>Felipe Perelles Boscardin - Abrigo Virtual</v>
      </c>
      <c r="I333" s="2">
        <f>'Base de Dados'!BA297</f>
        <v>0</v>
      </c>
      <c r="J333" s="2">
        <f>'Base de Dados'!BG297</f>
        <v>0</v>
      </c>
    </row>
    <row r="334" spans="1:10" x14ac:dyDescent="0.25">
      <c r="A334" s="2" t="str">
        <f>'Base de Dados'!D298</f>
        <v>02.18.01</v>
      </c>
      <c r="B334" s="2">
        <f>'Base de Dados'!J298</f>
        <v>0</v>
      </c>
      <c r="C334" s="2">
        <f>'Base de Dados'!P298</f>
        <v>0</v>
      </c>
      <c r="D334" s="2">
        <f>'Base de Dados'!V298</f>
        <v>0</v>
      </c>
      <c r="E334" s="2">
        <f>'Base de Dados'!AB298</f>
        <v>0</v>
      </c>
      <c r="F334" s="2" t="str">
        <f>'Base de Dados'!AI298</f>
        <v>Gleisi Helena Hoffmann</v>
      </c>
      <c r="G334" s="2" t="str">
        <f>'Base de Dados'!AO298</f>
        <v>HAROLDO RODRIGUES FERREIRA</v>
      </c>
      <c r="H334" s="2" t="str">
        <f>'Base de Dados'!AU298</f>
        <v>José Eduardo Cardozo</v>
      </c>
      <c r="I334" s="2">
        <f>'Base de Dados'!BA298</f>
        <v>0</v>
      </c>
      <c r="J334" s="2">
        <f>'Base de Dados'!BG298</f>
        <v>0</v>
      </c>
    </row>
    <row r="335" spans="1:10" x14ac:dyDescent="0.25">
      <c r="A335" s="2" t="str">
        <f>'Base de Dados'!D299</f>
        <v>Roberto Requião de Mello e Silva</v>
      </c>
      <c r="B335" s="2">
        <f>'Base de Dados'!J299</f>
        <v>0</v>
      </c>
      <c r="C335" s="2">
        <f>'Base de Dados'!P299</f>
        <v>0</v>
      </c>
      <c r="D335" s="2">
        <f>'Base de Dados'!V299</f>
        <v>0</v>
      </c>
      <c r="E335" s="2">
        <f>'Base de Dados'!AB299</f>
        <v>0</v>
      </c>
      <c r="F335" s="2" t="str">
        <f>'Base de Dados'!AI299</f>
        <v>Google</v>
      </c>
      <c r="G335" s="2">
        <f>'Base de Dados'!AO299</f>
        <v>0</v>
      </c>
      <c r="H335" s="2">
        <f>'Base de Dados'!AU299</f>
        <v>0</v>
      </c>
      <c r="I335" s="2">
        <f>'Base de Dados'!BA299</f>
        <v>0</v>
      </c>
      <c r="J335" s="2">
        <f>'Base de Dados'!BG299</f>
        <v>0</v>
      </c>
    </row>
    <row r="336" spans="1:10" x14ac:dyDescent="0.25">
      <c r="A336" s="2" t="str">
        <f>'Base de Dados'!D300</f>
        <v>02.18.01</v>
      </c>
      <c r="B336" s="2">
        <f>'Base de Dados'!J300</f>
        <v>0</v>
      </c>
      <c r="C336" s="2">
        <f>'Base de Dados'!P300</f>
        <v>0</v>
      </c>
      <c r="D336" s="2">
        <f>'Base de Dados'!V300</f>
        <v>0</v>
      </c>
      <c r="E336" s="2">
        <f>'Base de Dados'!AB300</f>
        <v>0</v>
      </c>
      <c r="F336" s="2" t="str">
        <f>'Base de Dados'!AI300</f>
        <v>Roberto Requião de Mello e Silva</v>
      </c>
      <c r="G336" s="2" t="str">
        <f>'Base de Dados'!AO300</f>
        <v>CLEUSA ROSANE RIBAS FERREIRA</v>
      </c>
      <c r="H336" s="2" t="str">
        <f>'Base de Dados'!AU300</f>
        <v>02.18.02</v>
      </c>
      <c r="I336" s="2" t="str">
        <f>'Base de Dados'!BA300</f>
        <v>Luiz Gonzaga Pego de Macedo</v>
      </c>
      <c r="J336" s="2" t="str">
        <f>'Base de Dados'!BG300</f>
        <v>PMDB</v>
      </c>
    </row>
    <row r="337" spans="1:10" x14ac:dyDescent="0.25">
      <c r="A337" s="2" t="str">
        <f>'Base de Dados'!D301</f>
        <v>02.18.01</v>
      </c>
      <c r="B337" s="2">
        <f>'Base de Dados'!J301</f>
        <v>0</v>
      </c>
      <c r="C337" s="2">
        <f>'Base de Dados'!P301</f>
        <v>0</v>
      </c>
      <c r="D337" s="2">
        <f>'Base de Dados'!V301</f>
        <v>0</v>
      </c>
      <c r="E337" s="2">
        <f>'Base de Dados'!AB301</f>
        <v>0</v>
      </c>
      <c r="F337" s="2" t="str">
        <f>'Base de Dados'!AI301</f>
        <v>Roberto Requião de Mello e Silva</v>
      </c>
      <c r="G337" s="2" t="str">
        <f>'Base de Dados'!AO301</f>
        <v>CLEUSA ROSANE RIBAS FERREIRA</v>
      </c>
      <c r="H337" s="2" t="str">
        <f>'Base de Dados'!AU301</f>
        <v>Felipe Perelles Boscardin - Abrigo Virtual</v>
      </c>
      <c r="I337" s="2">
        <f>'Base de Dados'!BA301</f>
        <v>0</v>
      </c>
      <c r="J337" s="2">
        <f>'Base de Dados'!BG301</f>
        <v>0</v>
      </c>
    </row>
    <row r="338" spans="1:10" x14ac:dyDescent="0.25">
      <c r="A338" s="2" t="str">
        <f>'Base de Dados'!D302</f>
        <v>Roberto Requião de Mello e Silva</v>
      </c>
      <c r="B338" s="2">
        <f>'Base de Dados'!J302</f>
        <v>0</v>
      </c>
      <c r="C338" s="2">
        <f>'Base de Dados'!P302</f>
        <v>0</v>
      </c>
      <c r="D338" s="2">
        <f>'Base de Dados'!V302</f>
        <v>0</v>
      </c>
      <c r="E338" s="2">
        <f>'Base de Dados'!AB302</f>
        <v>0</v>
      </c>
      <c r="F338" s="2" t="str">
        <f>'Base de Dados'!AI302</f>
        <v>Google</v>
      </c>
      <c r="G338" s="2">
        <f>'Base de Dados'!AO302</f>
        <v>0</v>
      </c>
      <c r="H338" s="2">
        <f>'Base de Dados'!AU302</f>
        <v>0</v>
      </c>
      <c r="I338" s="2">
        <f>'Base de Dados'!BA302</f>
        <v>0</v>
      </c>
      <c r="J338" s="2">
        <f>'Base de Dados'!BG302</f>
        <v>0</v>
      </c>
    </row>
    <row r="339" spans="1:10" x14ac:dyDescent="0.25">
      <c r="A339" s="2" t="str">
        <f>'Base de Dados'!D303</f>
        <v>02.18.01</v>
      </c>
      <c r="B339" s="2" t="str">
        <f>'Base de Dados'!J303</f>
        <v>Carlos Alberto Richa</v>
      </c>
      <c r="C339" s="2" t="str">
        <f>'Base de Dados'!P303</f>
        <v>Maria Aparecida Borghetti</v>
      </c>
      <c r="D339" s="2">
        <f>'Base de Dados'!V303</f>
        <v>0</v>
      </c>
      <c r="E339" s="2">
        <f>'Base de Dados'!AB303</f>
        <v>0</v>
      </c>
      <c r="F339" s="2" t="str">
        <f>'Base de Dados'!AI303</f>
        <v>Roberto Requião de Mello e Silva</v>
      </c>
      <c r="G339" s="2" t="str">
        <f>'Base de Dados'!AO303</f>
        <v>CLEUSA ROSANE RIBAS FERREIRA</v>
      </c>
      <c r="H339" s="2" t="str">
        <f>'Base de Dados'!AU303</f>
        <v>02.18.02</v>
      </c>
      <c r="I339" s="2">
        <f>'Base de Dados'!BA303</f>
        <v>0</v>
      </c>
      <c r="J339" s="2">
        <f>'Base de Dados'!BG303</f>
        <v>0</v>
      </c>
    </row>
    <row r="340" spans="1:10" x14ac:dyDescent="0.25">
      <c r="A340" s="2" t="str">
        <f>'Base de Dados'!D304</f>
        <v>02.18.02</v>
      </c>
      <c r="B340" s="2" t="str">
        <f>'Base de Dados'!J304</f>
        <v>Roberto Requião de Mello e Silva</v>
      </c>
      <c r="C340" s="2">
        <f>'Base de Dados'!P304</f>
        <v>0</v>
      </c>
      <c r="D340" s="2">
        <f>'Base de Dados'!V304</f>
        <v>0</v>
      </c>
      <c r="E340" s="2">
        <f>'Base de Dados'!AB304</f>
        <v>0</v>
      </c>
      <c r="F340" s="2" t="str">
        <f>'Base de Dados'!AI304</f>
        <v>Google</v>
      </c>
      <c r="G340" s="2">
        <f>'Base de Dados'!AO304</f>
        <v>0</v>
      </c>
      <c r="H340" s="2">
        <f>'Base de Dados'!AU304</f>
        <v>0</v>
      </c>
      <c r="I340" s="2">
        <f>'Base de Dados'!BA304</f>
        <v>0</v>
      </c>
      <c r="J340" s="2">
        <f>'Base de Dados'!BG304</f>
        <v>0</v>
      </c>
    </row>
    <row r="341" spans="1:10" x14ac:dyDescent="0.25">
      <c r="A341" s="2" t="str">
        <f>'Base de Dados'!D305</f>
        <v>02.18.01</v>
      </c>
      <c r="B341" s="2" t="str">
        <f>'Base de Dados'!J305</f>
        <v>Carlos Alberto Richa</v>
      </c>
      <c r="C341" s="2">
        <f>'Base de Dados'!P305</f>
        <v>0</v>
      </c>
      <c r="D341" s="2">
        <f>'Base de Dados'!V305</f>
        <v>0</v>
      </c>
      <c r="E341" s="2">
        <f>'Base de Dados'!AB305</f>
        <v>0</v>
      </c>
      <c r="F341" s="2" t="str">
        <f>'Base de Dados'!AI305</f>
        <v>ESMAEL ALVES DE MORAIS</v>
      </c>
      <c r="G341" s="2">
        <f>'Base de Dados'!AO305</f>
        <v>0</v>
      </c>
      <c r="H341" s="2">
        <f>'Base de Dados'!AU305</f>
        <v>0</v>
      </c>
      <c r="I341" s="2">
        <f>'Base de Dados'!BA305</f>
        <v>0</v>
      </c>
      <c r="J341" s="2">
        <f>'Base de Dados'!BG305</f>
        <v>0</v>
      </c>
    </row>
    <row r="342" spans="1:10" x14ac:dyDescent="0.25">
      <c r="A342" s="2" t="str">
        <f>'Base de Dados'!D306</f>
        <v>02.18.03</v>
      </c>
      <c r="B342" s="2">
        <f>'Base de Dados'!J306</f>
        <v>0</v>
      </c>
      <c r="C342" s="2">
        <f>'Base de Dados'!P306</f>
        <v>0</v>
      </c>
      <c r="D342" s="2">
        <f>'Base de Dados'!V306</f>
        <v>0</v>
      </c>
      <c r="E342" s="2">
        <f>'Base de Dados'!AB306</f>
        <v>0</v>
      </c>
      <c r="F342" s="2" t="str">
        <f>'Base de Dados'!AI306</f>
        <v>Google</v>
      </c>
      <c r="G342" s="2">
        <f>'Base de Dados'!AO306</f>
        <v>0</v>
      </c>
      <c r="H342" s="2">
        <f>'Base de Dados'!AU306</f>
        <v>0</v>
      </c>
      <c r="I342" s="2">
        <f>'Base de Dados'!BA306</f>
        <v>0</v>
      </c>
      <c r="J342" s="2">
        <f>'Base de Dados'!BG306</f>
        <v>0</v>
      </c>
    </row>
    <row r="343" spans="1:10" x14ac:dyDescent="0.25">
      <c r="A343" s="2" t="str">
        <f>'Base de Dados'!D307</f>
        <v>Ministério Público Eleitoral</v>
      </c>
      <c r="B343" s="2">
        <f>'Base de Dados'!J307</f>
        <v>0</v>
      </c>
      <c r="C343" s="2">
        <f>'Base de Dados'!P307</f>
        <v>0</v>
      </c>
      <c r="D343" s="2">
        <f>'Base de Dados'!V307</f>
        <v>0</v>
      </c>
      <c r="E343" s="2">
        <f>'Base de Dados'!AB307</f>
        <v>0</v>
      </c>
      <c r="F343" s="2" t="str">
        <f>'Base de Dados'!AI307</f>
        <v>VALCIR MACHADO DA SILVEIRA PINTO</v>
      </c>
      <c r="G343" s="2" t="str">
        <f>'Base de Dados'!AO307</f>
        <v>VALCIR MACHADO DA SILVEIRA PINTO - ME (NP DIÁRIO)</v>
      </c>
      <c r="H343" s="2" t="str">
        <f>'Base de Dados'!AU307</f>
        <v>Luiz Claudio Romanelli</v>
      </c>
      <c r="I343" s="2">
        <f>'Base de Dados'!BA307</f>
        <v>0</v>
      </c>
      <c r="J343" s="2">
        <f>'Base de Dados'!BG307</f>
        <v>0</v>
      </c>
    </row>
    <row r="344" spans="1:10" x14ac:dyDescent="0.25">
      <c r="A344" s="2" t="str">
        <f>'Base de Dados'!D308</f>
        <v>Carlos Alberto Richa</v>
      </c>
      <c r="B344" s="2" t="str">
        <f>'Base de Dados'!J308</f>
        <v>02.18.01</v>
      </c>
      <c r="C344" s="2">
        <f>'Base de Dados'!P308</f>
        <v>0</v>
      </c>
      <c r="D344" s="2">
        <f>'Base de Dados'!V308</f>
        <v>0</v>
      </c>
      <c r="E344" s="2">
        <f>'Base de Dados'!AB308</f>
        <v>0</v>
      </c>
      <c r="F344" s="2" t="str">
        <f>'Base de Dados'!AI308</f>
        <v>Roberto Requião de Mello e Silva</v>
      </c>
      <c r="G344" s="2" t="str">
        <f>'Base de Dados'!AO308</f>
        <v>CLEUSA ROSANE RIBAS FERREIRA</v>
      </c>
      <c r="H344" s="2" t="str">
        <f>'Base de Dados'!AU308</f>
        <v>02.18.02</v>
      </c>
      <c r="I344" s="2" t="str">
        <f>'Base de Dados'!BA308</f>
        <v>Felipe Perelles Boscardin - Abrigo Virtual</v>
      </c>
      <c r="J344" s="2">
        <f>'Base de Dados'!BG308</f>
        <v>0</v>
      </c>
    </row>
    <row r="345" spans="1:10" x14ac:dyDescent="0.25">
      <c r="A345" s="2" t="str">
        <f>'Base de Dados'!D309</f>
        <v>Roberto Requião de Mello e Silva</v>
      </c>
      <c r="B345" s="2" t="str">
        <f>'Base de Dados'!J309</f>
        <v>02.18.02</v>
      </c>
      <c r="C345" s="2">
        <f>'Base de Dados'!P309</f>
        <v>0</v>
      </c>
      <c r="D345" s="2">
        <f>'Base de Dados'!V309</f>
        <v>0</v>
      </c>
      <c r="E345" s="2">
        <f>'Base de Dados'!AB309</f>
        <v>0</v>
      </c>
      <c r="F345" s="2" t="str">
        <f>'Base de Dados'!AI309</f>
        <v>Google</v>
      </c>
      <c r="G345" s="2">
        <f>'Base de Dados'!AO309</f>
        <v>0</v>
      </c>
      <c r="H345" s="2">
        <f>'Base de Dados'!AU309</f>
        <v>0</v>
      </c>
      <c r="I345" s="2">
        <f>'Base de Dados'!BA309</f>
        <v>0</v>
      </c>
      <c r="J345" s="2">
        <f>'Base de Dados'!BG309</f>
        <v>0</v>
      </c>
    </row>
    <row r="346" spans="1:10" x14ac:dyDescent="0.25">
      <c r="A346" s="2" t="str">
        <f>'Base de Dados'!D310</f>
        <v>Roberto Requião de Mello e Silva</v>
      </c>
      <c r="B346" s="2">
        <f>'Base de Dados'!J310</f>
        <v>0</v>
      </c>
      <c r="C346" s="2">
        <f>'Base de Dados'!P310</f>
        <v>0</v>
      </c>
      <c r="D346" s="2">
        <f>'Base de Dados'!V310</f>
        <v>0</v>
      </c>
      <c r="E346" s="2">
        <f>'Base de Dados'!AB310</f>
        <v>0</v>
      </c>
      <c r="F346" s="2" t="str">
        <f>'Base de Dados'!AI310</f>
        <v>FERNANDO EUGENIO GHIGNONE</v>
      </c>
      <c r="G346" s="2">
        <f>'Base de Dados'!AO310</f>
        <v>0</v>
      </c>
      <c r="H346" s="2">
        <f>'Base de Dados'!AU310</f>
        <v>0</v>
      </c>
      <c r="I346" s="2">
        <f>'Base de Dados'!BA310</f>
        <v>0</v>
      </c>
      <c r="J346" s="2">
        <f>'Base de Dados'!BG310</f>
        <v>0</v>
      </c>
    </row>
    <row r="347" spans="1:10" x14ac:dyDescent="0.25">
      <c r="A347" s="2" t="str">
        <f>'Base de Dados'!D311</f>
        <v>02.18.01</v>
      </c>
      <c r="B347" s="2" t="str">
        <f>'Base de Dados'!J311</f>
        <v>Carlos Alberto Richa</v>
      </c>
      <c r="C347" s="2" t="str">
        <f>'Base de Dados'!P311</f>
        <v>Maria Aparecida Borghetti</v>
      </c>
      <c r="D347" s="2">
        <f>'Base de Dados'!V311</f>
        <v>0</v>
      </c>
      <c r="E347" s="2">
        <f>'Base de Dados'!AB311</f>
        <v>0</v>
      </c>
      <c r="F347" s="2" t="str">
        <f>'Base de Dados'!AI311</f>
        <v>Google</v>
      </c>
      <c r="G347" s="2">
        <f>'Base de Dados'!AO311</f>
        <v>0</v>
      </c>
      <c r="H347" s="2">
        <f>'Base de Dados'!AU311</f>
        <v>0</v>
      </c>
      <c r="I347" s="2">
        <f>'Base de Dados'!BA311</f>
        <v>0</v>
      </c>
      <c r="J347" s="2">
        <f>'Base de Dados'!BG311</f>
        <v>0</v>
      </c>
    </row>
    <row r="348" spans="1:10" x14ac:dyDescent="0.25">
      <c r="A348" s="2" t="str">
        <f>'Base de Dados'!D312</f>
        <v>02.18.01</v>
      </c>
      <c r="B348" s="2" t="str">
        <f>'Base de Dados'!J312</f>
        <v>Carlos Alberto Richa</v>
      </c>
      <c r="C348" s="2" t="str">
        <f>'Base de Dados'!P312</f>
        <v>Maria Aparecida Borghetti</v>
      </c>
      <c r="D348" s="2">
        <f>'Base de Dados'!V312</f>
        <v>0</v>
      </c>
      <c r="E348" s="2">
        <f>'Base de Dados'!AB312</f>
        <v>0</v>
      </c>
      <c r="F348" s="2" t="str">
        <f>'Base de Dados'!AI312</f>
        <v>02.18.02</v>
      </c>
      <c r="G348" s="2" t="str">
        <f>'Base de Dados'!AO312</f>
        <v>Roberto Requião de Mello e Silva</v>
      </c>
      <c r="H348" s="2" t="str">
        <f>'Base de Dados'!AU312</f>
        <v>Cleusa Rosane Ribas Ferreira</v>
      </c>
      <c r="I348" s="2" t="str">
        <f>'Base de Dados'!BA312</f>
        <v>Felipe Perelles Boscardin - Abrigo Virtual</v>
      </c>
      <c r="J348" s="2">
        <f>'Base de Dados'!BG312</f>
        <v>0</v>
      </c>
    </row>
    <row r="349" spans="1:10" x14ac:dyDescent="0.25">
      <c r="A349" s="2" t="str">
        <f>'Base de Dados'!D313</f>
        <v>02.18.01</v>
      </c>
      <c r="B349" s="2" t="str">
        <f>'Base de Dados'!J313</f>
        <v>Carlos Alberto Richa</v>
      </c>
      <c r="C349" s="2" t="str">
        <f>'Base de Dados'!P313</f>
        <v>Maria Aparecida Borghetti</v>
      </c>
      <c r="D349" s="2">
        <f>'Base de Dados'!V313</f>
        <v>0</v>
      </c>
      <c r="E349" s="2">
        <f>'Base de Dados'!AB313</f>
        <v>0</v>
      </c>
      <c r="F349" s="2" t="str">
        <f>'Base de Dados'!AI313</f>
        <v>Facebook</v>
      </c>
      <c r="G349" s="2">
        <f>'Base de Dados'!AO313</f>
        <v>0</v>
      </c>
      <c r="H349" s="2">
        <f>'Base de Dados'!AU313</f>
        <v>0</v>
      </c>
      <c r="I349" s="2">
        <f>'Base de Dados'!BA313</f>
        <v>0</v>
      </c>
      <c r="J349" s="2">
        <f>'Base de Dados'!BG313</f>
        <v>0</v>
      </c>
    </row>
    <row r="350" spans="1:10" x14ac:dyDescent="0.25">
      <c r="A350" s="2" t="str">
        <f>'Base de Dados'!D314</f>
        <v>02.18.01</v>
      </c>
      <c r="B350" s="2">
        <f>'Base de Dados'!J314</f>
        <v>0</v>
      </c>
      <c r="C350" s="2">
        <f>'Base de Dados'!P314</f>
        <v>0</v>
      </c>
      <c r="D350" s="2">
        <f>'Base de Dados'!V314</f>
        <v>0</v>
      </c>
      <c r="E350" s="2">
        <f>'Base de Dados'!AB314</f>
        <v>0</v>
      </c>
      <c r="F350" s="2" t="str">
        <f>'Base de Dados'!AI314</f>
        <v>02.18.02</v>
      </c>
      <c r="G350" s="2" t="str">
        <f>'Base de Dados'!AO314</f>
        <v>Roberto Requião de Mello e Silva</v>
      </c>
      <c r="H350" s="2" t="str">
        <f>'Base de Dados'!AU314</f>
        <v>Cleusa Rosane Ribas Ferreira</v>
      </c>
      <c r="I350" s="2" t="str">
        <f>'Base de Dados'!BA314</f>
        <v>Felipe Perelles Boscardin - Abrigo Virtual</v>
      </c>
      <c r="J350" s="2" t="str">
        <f>'Base de Dados'!BG314</f>
        <v>Thobias Duarte de Mello e Silva</v>
      </c>
    </row>
    <row r="351" spans="1:10" x14ac:dyDescent="0.25">
      <c r="A351" s="2" t="str">
        <f>'Base de Dados'!D315</f>
        <v>02.18.01</v>
      </c>
      <c r="B351" s="2">
        <f>'Base de Dados'!J315</f>
        <v>0</v>
      </c>
      <c r="C351" s="2">
        <f>'Base de Dados'!P315</f>
        <v>0</v>
      </c>
      <c r="D351" s="2">
        <f>'Base de Dados'!V315</f>
        <v>0</v>
      </c>
      <c r="E351" s="2">
        <f>'Base de Dados'!AB315</f>
        <v>0</v>
      </c>
      <c r="F351" s="2" t="str">
        <f>'Base de Dados'!AI315</f>
        <v>02.18.02</v>
      </c>
      <c r="G351" s="2" t="str">
        <f>'Base de Dados'!AO315</f>
        <v>Roberto Requião de Mello e Silva</v>
      </c>
      <c r="H351" s="2" t="str">
        <f>'Base de Dados'!AU315</f>
        <v>Cleusa Rosane Ribas Ferreira</v>
      </c>
      <c r="I351" s="2">
        <f>'Base de Dados'!BA315</f>
        <v>0</v>
      </c>
      <c r="J351" s="2">
        <f>'Base de Dados'!BG315</f>
        <v>0</v>
      </c>
    </row>
    <row r="352" spans="1:10" x14ac:dyDescent="0.25">
      <c r="A352" s="2" t="str">
        <f>'Base de Dados'!D316</f>
        <v>José Carlos Becker de Oliveira e Silva</v>
      </c>
      <c r="B352" s="2" t="str">
        <f>'Base de Dados'!J316</f>
        <v>Ministério Público Eleitoral</v>
      </c>
      <c r="C352" s="2">
        <f>'Base de Dados'!P316</f>
        <v>0</v>
      </c>
      <c r="D352" s="2">
        <f>'Base de Dados'!V316</f>
        <v>0</v>
      </c>
      <c r="E352" s="2">
        <f>'Base de Dados'!AB316</f>
        <v>0</v>
      </c>
      <c r="F352" s="2" t="str">
        <f>'Base de Dados'!AI316</f>
        <v>Facebook</v>
      </c>
      <c r="G352" s="2">
        <f>'Base de Dados'!AO316</f>
        <v>0</v>
      </c>
      <c r="H352" s="2">
        <f>'Base de Dados'!AU316</f>
        <v>0</v>
      </c>
      <c r="I352" s="2">
        <f>'Base de Dados'!BA316</f>
        <v>0</v>
      </c>
      <c r="J352" s="2">
        <f>'Base de Dados'!BG316</f>
        <v>0</v>
      </c>
    </row>
    <row r="353" spans="1:10" x14ac:dyDescent="0.25">
      <c r="A353" s="2" t="str">
        <f>'Base de Dados'!D317</f>
        <v>02.18.01</v>
      </c>
      <c r="B353" s="2" t="str">
        <f>'Base de Dados'!J317</f>
        <v>Carlos Alberto Richa</v>
      </c>
      <c r="C353" s="2">
        <f>'Base de Dados'!P317</f>
        <v>0</v>
      </c>
      <c r="D353" s="2">
        <f>'Base de Dados'!V317</f>
        <v>0</v>
      </c>
      <c r="E353" s="2">
        <f>'Base de Dados'!AB317</f>
        <v>0</v>
      </c>
      <c r="F353" s="2" t="str">
        <f>'Base de Dados'!AI317</f>
        <v>02.18.02</v>
      </c>
      <c r="G353" s="2" t="str">
        <f>'Base de Dados'!AO317</f>
        <v>Roberto Requião de Mello e Silva</v>
      </c>
      <c r="H353" s="2" t="str">
        <f>'Base de Dados'!AU317</f>
        <v>Cleusa Rosane Ribas Ferreira</v>
      </c>
      <c r="I353" s="2">
        <f>'Base de Dados'!BA317</f>
        <v>0</v>
      </c>
      <c r="J353" s="2">
        <f>'Base de Dados'!BG317</f>
        <v>0</v>
      </c>
    </row>
    <row r="354" spans="1:10" x14ac:dyDescent="0.25">
      <c r="A354" s="2" t="str">
        <f>'Base de Dados'!D318</f>
        <v>Ministério Público Eleitoral</v>
      </c>
      <c r="B354" s="2">
        <f>'Base de Dados'!J318</f>
        <v>0</v>
      </c>
      <c r="C354" s="2">
        <f>'Base de Dados'!P318</f>
        <v>0</v>
      </c>
      <c r="D354" s="2">
        <f>'Base de Dados'!V318</f>
        <v>0</v>
      </c>
      <c r="E354" s="2">
        <f>'Base de Dados'!AB318</f>
        <v>0</v>
      </c>
      <c r="F354" s="2" t="str">
        <f>'Base de Dados'!AI318</f>
        <v>Roberto Cauneto Picorelli</v>
      </c>
      <c r="G354" s="2" t="str">
        <f>'Base de Dados'!AO318</f>
        <v>PSL</v>
      </c>
      <c r="H354" s="2" t="str">
        <f>'Base de Dados'!AU318</f>
        <v>Facebook</v>
      </c>
      <c r="I354" s="2">
        <f>'Base de Dados'!BA318</f>
        <v>0</v>
      </c>
      <c r="J354" s="2">
        <f>'Base de Dados'!BG318</f>
        <v>0</v>
      </c>
    </row>
    <row r="355" spans="1:10" x14ac:dyDescent="0.25">
      <c r="A355" s="2" t="str">
        <f>'Base de Dados'!D319</f>
        <v>Roberto Requião de Mello e Silva</v>
      </c>
      <c r="B355" s="2">
        <f>'Base de Dados'!J319</f>
        <v>0</v>
      </c>
      <c r="C355" s="2">
        <f>'Base de Dados'!P319</f>
        <v>0</v>
      </c>
      <c r="D355" s="2">
        <f>'Base de Dados'!V319</f>
        <v>0</v>
      </c>
      <c r="E355" s="2">
        <f>'Base de Dados'!AB319</f>
        <v>0</v>
      </c>
      <c r="F355" s="2" t="str">
        <f>'Base de Dados'!AI319</f>
        <v>Doático Alcides Alves dos Santos</v>
      </c>
      <c r="G355" s="2">
        <f>'Base de Dados'!AO319</f>
        <v>0</v>
      </c>
      <c r="H355" s="2">
        <f>'Base de Dados'!AU319</f>
        <v>0</v>
      </c>
      <c r="I355" s="2">
        <f>'Base de Dados'!BA319</f>
        <v>0</v>
      </c>
      <c r="J355" s="2">
        <f>'Base de Dados'!BG319</f>
        <v>0</v>
      </c>
    </row>
    <row r="356" spans="1:10" x14ac:dyDescent="0.25">
      <c r="A356" s="2" t="str">
        <f>'Base de Dados'!D320</f>
        <v>Ministério Público Eleitoral</v>
      </c>
      <c r="B356" s="2">
        <f>'Base de Dados'!J320</f>
        <v>0</v>
      </c>
      <c r="C356" s="2">
        <f>'Base de Dados'!P320</f>
        <v>0</v>
      </c>
      <c r="D356" s="2">
        <f>'Base de Dados'!V320</f>
        <v>0</v>
      </c>
      <c r="E356" s="2">
        <f>'Base de Dados'!AB320</f>
        <v>0</v>
      </c>
      <c r="F356" s="2" t="str">
        <f>'Base de Dados'!AI320</f>
        <v>Rony dos Santos Alves</v>
      </c>
      <c r="G356" s="2" t="str">
        <f>'Base de Dados'!AO320</f>
        <v>PTB</v>
      </c>
      <c r="H356" s="2" t="str">
        <f>'Base de Dados'!AU320</f>
        <v>Facebook</v>
      </c>
      <c r="I356" s="2">
        <f>'Base de Dados'!BA320</f>
        <v>0</v>
      </c>
      <c r="J356" s="2">
        <f>'Base de Dados'!BG320</f>
        <v>0</v>
      </c>
    </row>
    <row r="357" spans="1:10" x14ac:dyDescent="0.25">
      <c r="A357" s="2" t="str">
        <f>'Base de Dados'!D321</f>
        <v>Ministério Público Eleitoral</v>
      </c>
      <c r="B357" s="2">
        <f>'Base de Dados'!J321</f>
        <v>0</v>
      </c>
      <c r="C357" s="2">
        <f>'Base de Dados'!P321</f>
        <v>0</v>
      </c>
      <c r="D357" s="2">
        <f>'Base de Dados'!V321</f>
        <v>0</v>
      </c>
      <c r="E357" s="2">
        <f>'Base de Dados'!AB321</f>
        <v>0</v>
      </c>
      <c r="F357" s="2" t="str">
        <f>'Base de Dados'!AI321</f>
        <v>João Batista Coelho de Souza Furlan</v>
      </c>
      <c r="G357" s="2" t="str">
        <f>'Base de Dados'!AO321</f>
        <v>03.18.02</v>
      </c>
      <c r="H357" s="2" t="str">
        <f>'Base de Dados'!AU321</f>
        <v>Facebook</v>
      </c>
      <c r="I357" s="2">
        <f>'Base de Dados'!BA321</f>
        <v>0</v>
      </c>
      <c r="J357" s="2">
        <f>'Base de Dados'!BG321</f>
        <v>0</v>
      </c>
    </row>
    <row r="358" spans="1:10" x14ac:dyDescent="0.25">
      <c r="A358" s="2" t="str">
        <f>'Base de Dados'!D322</f>
        <v>Ministério Público Eleitoral</v>
      </c>
      <c r="B358" s="2">
        <f>'Base de Dados'!J322</f>
        <v>0</v>
      </c>
      <c r="C358" s="2">
        <f>'Base de Dados'!P322</f>
        <v>0</v>
      </c>
      <c r="D358" s="2">
        <f>'Base de Dados'!V322</f>
        <v>0</v>
      </c>
      <c r="E358" s="2">
        <f>'Base de Dados'!AB322</f>
        <v>0</v>
      </c>
      <c r="F358" s="2" t="str">
        <f>'Base de Dados'!AI322</f>
        <v>Cylleneo Pessoa Pereira Junior</v>
      </c>
      <c r="G358" s="2" t="str">
        <f>'Base de Dados'!AO322</f>
        <v>03.18.03</v>
      </c>
      <c r="H358" s="2" t="str">
        <f>'Base de Dados'!AU322</f>
        <v>Facebook</v>
      </c>
      <c r="I358" s="2">
        <f>'Base de Dados'!BA322</f>
        <v>0</v>
      </c>
      <c r="J358" s="2">
        <f>'Base de Dados'!BG322</f>
        <v>0</v>
      </c>
    </row>
    <row r="359" spans="1:10" x14ac:dyDescent="0.25">
      <c r="A359" s="2" t="e">
        <f>'Base de Dados'!#REF!</f>
        <v>#REF!</v>
      </c>
      <c r="B359" s="2" t="e">
        <f>'Base de Dados'!#REF!</f>
        <v>#REF!</v>
      </c>
      <c r="C359" s="2" t="e">
        <f>'Base de Dados'!#REF!</f>
        <v>#REF!</v>
      </c>
      <c r="D359" s="2" t="e">
        <f>'Base de Dados'!#REF!</f>
        <v>#REF!</v>
      </c>
      <c r="E359" s="2" t="e">
        <f>'Base de Dados'!#REF!</f>
        <v>#REF!</v>
      </c>
      <c r="F359" s="2" t="e">
        <f>'Base de Dados'!#REF!</f>
        <v>#REF!</v>
      </c>
      <c r="G359" s="2" t="e">
        <f>'Base de Dados'!#REF!</f>
        <v>#REF!</v>
      </c>
      <c r="H359" s="2" t="e">
        <f>'Base de Dados'!#REF!</f>
        <v>#REF!</v>
      </c>
      <c r="I359" s="2" t="e">
        <f>'Base de Dados'!#REF!</f>
        <v>#REF!</v>
      </c>
      <c r="J359" s="2" t="e">
        <f>'Base de Dados'!#REF!</f>
        <v>#REF!</v>
      </c>
    </row>
    <row r="360" spans="1:10" x14ac:dyDescent="0.25">
      <c r="A360" s="2" t="str">
        <f>'Base de Dados'!D323</f>
        <v>Ministério Público Eleitoral</v>
      </c>
      <c r="B360" s="2">
        <f>'Base de Dados'!J323</f>
        <v>0</v>
      </c>
      <c r="C360" s="2">
        <f>'Base de Dados'!P323</f>
        <v>0</v>
      </c>
      <c r="D360" s="2">
        <f>'Base de Dados'!V323</f>
        <v>0</v>
      </c>
      <c r="E360" s="2">
        <f>'Base de Dados'!AB323</f>
        <v>0</v>
      </c>
      <c r="F360" s="2" t="str">
        <f>'Base de Dados'!AI323</f>
        <v>Alan Carlos da Silva</v>
      </c>
      <c r="G360" s="2">
        <f>'Base de Dados'!AO323</f>
        <v>0</v>
      </c>
      <c r="H360" s="2">
        <f>'Base de Dados'!AU323</f>
        <v>0</v>
      </c>
      <c r="I360" s="2">
        <f>'Base de Dados'!BA323</f>
        <v>0</v>
      </c>
      <c r="J360" s="2">
        <f>'Base de Dados'!BG323</f>
        <v>0</v>
      </c>
    </row>
    <row r="361" spans="1:10" x14ac:dyDescent="0.25">
      <c r="A361" s="2" t="str">
        <f>'Base de Dados'!D324</f>
        <v>PMDB</v>
      </c>
      <c r="B361" s="2" t="str">
        <f>'Base de Dados'!J324</f>
        <v>Ministério Público Eleitoral</v>
      </c>
      <c r="C361" s="2">
        <f>'Base de Dados'!P324</f>
        <v>0</v>
      </c>
      <c r="D361" s="2">
        <f>'Base de Dados'!V324</f>
        <v>0</v>
      </c>
      <c r="E361" s="2">
        <f>'Base de Dados'!AB324</f>
        <v>0</v>
      </c>
      <c r="F361" s="2" t="str">
        <f>'Base de Dados'!AI324</f>
        <v>Anthony William Garotinho Matheus de Oliveira</v>
      </c>
      <c r="G361" s="2">
        <f>'Base de Dados'!AO324</f>
        <v>0</v>
      </c>
      <c r="H361" s="2">
        <f>'Base de Dados'!AU324</f>
        <v>0</v>
      </c>
      <c r="I361" s="2">
        <f>'Base de Dados'!BA324</f>
        <v>0</v>
      </c>
      <c r="J361" s="2">
        <f>'Base de Dados'!BG324</f>
        <v>0</v>
      </c>
    </row>
    <row r="362" spans="1:10" x14ac:dyDescent="0.25">
      <c r="A362" s="2" t="str">
        <f>'Base de Dados'!D325</f>
        <v>Ministério Público Eleitoral</v>
      </c>
      <c r="B362" s="2">
        <f>'Base de Dados'!J325</f>
        <v>0</v>
      </c>
      <c r="C362" s="2">
        <f>'Base de Dados'!P325</f>
        <v>0</v>
      </c>
      <c r="D362" s="2">
        <f>'Base de Dados'!V325</f>
        <v>0</v>
      </c>
      <c r="E362" s="2">
        <f>'Base de Dados'!AB325</f>
        <v>0</v>
      </c>
      <c r="F362" s="2" t="str">
        <f>'Base de Dados'!AI325</f>
        <v>Anthony William Garotinho Matheus de Oliveira</v>
      </c>
      <c r="G362" s="2">
        <f>'Base de Dados'!AO325</f>
        <v>0</v>
      </c>
      <c r="H362" s="2">
        <f>'Base de Dados'!AU325</f>
        <v>0</v>
      </c>
      <c r="I362" s="2">
        <f>'Base de Dados'!BA325</f>
        <v>0</v>
      </c>
      <c r="J362" s="2">
        <f>'Base de Dados'!BG325</f>
        <v>0</v>
      </c>
    </row>
    <row r="363" spans="1:10" x14ac:dyDescent="0.25">
      <c r="A363" s="2" t="str">
        <f>'Base de Dados'!D326</f>
        <v>PR</v>
      </c>
      <c r="B363" s="2">
        <f>'Base de Dados'!J326</f>
        <v>0</v>
      </c>
      <c r="C363" s="2">
        <f>'Base de Dados'!P326</f>
        <v>0</v>
      </c>
      <c r="D363" s="2">
        <f>'Base de Dados'!V326</f>
        <v>0</v>
      </c>
      <c r="E363" s="2">
        <f>'Base de Dados'!AB326</f>
        <v>0</v>
      </c>
      <c r="F363" s="2" t="str">
        <f>'Base de Dados'!AI326</f>
        <v>PMDB</v>
      </c>
      <c r="G363" s="2" t="str">
        <f>'Base de Dados'!AO326</f>
        <v>Luiz Fernando de Souza</v>
      </c>
      <c r="H363" s="2">
        <f>'Base de Dados'!AU326</f>
        <v>0</v>
      </c>
      <c r="I363" s="2">
        <f>'Base de Dados'!BA326</f>
        <v>0</v>
      </c>
      <c r="J363" s="2">
        <f>'Base de Dados'!BG326</f>
        <v>0</v>
      </c>
    </row>
    <row r="364" spans="1:10" x14ac:dyDescent="0.25">
      <c r="A364" s="2" t="str">
        <f>'Base de Dados'!D327</f>
        <v>PMDB</v>
      </c>
      <c r="B364" s="2">
        <f>'Base de Dados'!J327</f>
        <v>0</v>
      </c>
      <c r="C364" s="2">
        <f>'Base de Dados'!P327</f>
        <v>0</v>
      </c>
      <c r="D364" s="2">
        <f>'Base de Dados'!V327</f>
        <v>0</v>
      </c>
      <c r="E364" s="2">
        <f>'Base de Dados'!AB327</f>
        <v>0</v>
      </c>
      <c r="F364" s="2" t="str">
        <f>'Base de Dados'!AI327</f>
        <v>Anthony William Garotinho Matheus de Oliveira</v>
      </c>
      <c r="G364" s="2">
        <f>'Base de Dados'!AO327</f>
        <v>0</v>
      </c>
      <c r="H364" s="2">
        <f>'Base de Dados'!AU327</f>
        <v>0</v>
      </c>
      <c r="I364" s="2">
        <f>'Base de Dados'!BA327</f>
        <v>0</v>
      </c>
      <c r="J364" s="2">
        <f>'Base de Dados'!BG327</f>
        <v>0</v>
      </c>
    </row>
    <row r="365" spans="1:10" x14ac:dyDescent="0.25">
      <c r="A365" s="2" t="str">
        <f>'Base de Dados'!D328</f>
        <v>PMDB</v>
      </c>
      <c r="B365" s="2">
        <f>'Base de Dados'!J328</f>
        <v>0</v>
      </c>
      <c r="C365" s="2">
        <f>'Base de Dados'!P328</f>
        <v>0</v>
      </c>
      <c r="D365" s="2">
        <f>'Base de Dados'!V328</f>
        <v>0</v>
      </c>
      <c r="E365" s="2">
        <f>'Base de Dados'!AB328</f>
        <v>0</v>
      </c>
      <c r="F365" s="2" t="str">
        <f>'Base de Dados'!AI328</f>
        <v>Anthony William Garotinho Matheus de Oliveira</v>
      </c>
      <c r="G365" s="2">
        <f>'Base de Dados'!AO328</f>
        <v>0</v>
      </c>
      <c r="H365" s="2">
        <f>'Base de Dados'!AU328</f>
        <v>0</v>
      </c>
      <c r="I365" s="2">
        <f>'Base de Dados'!BA328</f>
        <v>0</v>
      </c>
      <c r="J365" s="2">
        <f>'Base de Dados'!BG328</f>
        <v>0</v>
      </c>
    </row>
    <row r="366" spans="1:10" x14ac:dyDescent="0.25">
      <c r="A366" s="2" t="str">
        <f>'Base de Dados'!D329</f>
        <v>PMDB</v>
      </c>
      <c r="B366" s="2">
        <f>'Base de Dados'!J329</f>
        <v>0</v>
      </c>
      <c r="C366" s="2">
        <f>'Base de Dados'!P329</f>
        <v>0</v>
      </c>
      <c r="D366" s="2">
        <f>'Base de Dados'!V329</f>
        <v>0</v>
      </c>
      <c r="E366" s="2">
        <f>'Base de Dados'!AB329</f>
        <v>0</v>
      </c>
      <c r="F366" s="2" t="str">
        <f>'Base de Dados'!AI329</f>
        <v>Anthony William Garotinho Matheus de Oliveira</v>
      </c>
      <c r="G366" s="2">
        <f>'Base de Dados'!AO329</f>
        <v>0</v>
      </c>
      <c r="H366" s="2">
        <f>'Base de Dados'!AU329</f>
        <v>0</v>
      </c>
      <c r="I366" s="2">
        <f>'Base de Dados'!BA329</f>
        <v>0</v>
      </c>
      <c r="J366" s="2">
        <f>'Base de Dados'!BG329</f>
        <v>0</v>
      </c>
    </row>
    <row r="367" spans="1:10" x14ac:dyDescent="0.25">
      <c r="A367" s="2" t="str">
        <f>'Base de Dados'!D330</f>
        <v>PMDB</v>
      </c>
      <c r="B367" s="2">
        <f>'Base de Dados'!J330</f>
        <v>0</v>
      </c>
      <c r="C367" s="2">
        <f>'Base de Dados'!P330</f>
        <v>0</v>
      </c>
      <c r="D367" s="2">
        <f>'Base de Dados'!V330</f>
        <v>0</v>
      </c>
      <c r="E367" s="2">
        <f>'Base de Dados'!AB330</f>
        <v>0</v>
      </c>
      <c r="F367" s="2" t="str">
        <f>'Base de Dados'!AI330</f>
        <v>Anthony William Garotinho Matheus de Oliveira</v>
      </c>
      <c r="G367" s="2">
        <f>'Base de Dados'!AO330</f>
        <v>0</v>
      </c>
      <c r="H367" s="2">
        <f>'Base de Dados'!AU330</f>
        <v>0</v>
      </c>
      <c r="I367" s="2">
        <f>'Base de Dados'!BA330</f>
        <v>0</v>
      </c>
      <c r="J367" s="2">
        <f>'Base de Dados'!BG330</f>
        <v>0</v>
      </c>
    </row>
    <row r="368" spans="1:10" x14ac:dyDescent="0.25">
      <c r="A368" s="2" t="str">
        <f>'Base de Dados'!D331</f>
        <v>PR</v>
      </c>
      <c r="B368" s="2" t="str">
        <f>'Base de Dados'!J331</f>
        <v>Anthony William Garotinho Matheus de Oliveira</v>
      </c>
      <c r="C368" s="2">
        <f>'Base de Dados'!P331</f>
        <v>0</v>
      </c>
      <c r="D368" s="2">
        <f>'Base de Dados'!V331</f>
        <v>0</v>
      </c>
      <c r="E368" s="2">
        <f>'Base de Dados'!AB331</f>
        <v>0</v>
      </c>
      <c r="F368" s="2" t="str">
        <f>'Base de Dados'!AI331</f>
        <v>Google</v>
      </c>
      <c r="G368" s="2">
        <f>'Base de Dados'!AO331</f>
        <v>0</v>
      </c>
      <c r="H368" s="2">
        <f>'Base de Dados'!AU331</f>
        <v>0</v>
      </c>
      <c r="I368" s="2">
        <f>'Base de Dados'!BA331</f>
        <v>0</v>
      </c>
      <c r="J368" s="2">
        <f>'Base de Dados'!BG331</f>
        <v>0</v>
      </c>
    </row>
    <row r="369" spans="1:10" x14ac:dyDescent="0.25">
      <c r="A369" s="2" t="e">
        <f>'Base de Dados'!#REF!</f>
        <v>#REF!</v>
      </c>
      <c r="B369" s="2" t="e">
        <f>'Base de Dados'!#REF!</f>
        <v>#REF!</v>
      </c>
      <c r="C369" s="2" t="e">
        <f>'Base de Dados'!#REF!</f>
        <v>#REF!</v>
      </c>
      <c r="D369" s="2" t="e">
        <f>'Base de Dados'!#REF!</f>
        <v>#REF!</v>
      </c>
      <c r="E369" s="2" t="e">
        <f>'Base de Dados'!#REF!</f>
        <v>#REF!</v>
      </c>
      <c r="F369" s="2" t="e">
        <f>'Base de Dados'!#REF!</f>
        <v>#REF!</v>
      </c>
      <c r="G369" s="2" t="e">
        <f>'Base de Dados'!#REF!</f>
        <v>#REF!</v>
      </c>
      <c r="H369" s="2" t="e">
        <f>'Base de Dados'!#REF!</f>
        <v>#REF!</v>
      </c>
      <c r="I369" s="2" t="e">
        <f>'Base de Dados'!#REF!</f>
        <v>#REF!</v>
      </c>
      <c r="J369" s="2" t="e">
        <f>'Base de Dados'!#REF!</f>
        <v>#REF!</v>
      </c>
    </row>
    <row r="370" spans="1:10" x14ac:dyDescent="0.25">
      <c r="A370" s="2" t="str">
        <f>'Base de Dados'!D332</f>
        <v>Anthony William Garotinho Matheus de Oliveira</v>
      </c>
      <c r="B370" s="2">
        <f>'Base de Dados'!J332</f>
        <v>0</v>
      </c>
      <c r="C370" s="2">
        <f>'Base de Dados'!P332</f>
        <v>0</v>
      </c>
      <c r="D370" s="2">
        <f>'Base de Dados'!V332</f>
        <v>0</v>
      </c>
      <c r="E370" s="2">
        <f>'Base de Dados'!AB332</f>
        <v>0</v>
      </c>
      <c r="F370" s="2" t="str">
        <f>'Base de Dados'!AI332</f>
        <v>Facebook</v>
      </c>
      <c r="G370" s="2">
        <f>'Base de Dados'!AO332</f>
        <v>0</v>
      </c>
      <c r="H370" s="2">
        <f>'Base de Dados'!AU332</f>
        <v>0</v>
      </c>
      <c r="I370" s="2">
        <f>'Base de Dados'!BA332</f>
        <v>0</v>
      </c>
      <c r="J370" s="2">
        <f>'Base de Dados'!BG332</f>
        <v>0</v>
      </c>
    </row>
    <row r="371" spans="1:10" x14ac:dyDescent="0.25">
      <c r="A371" s="2" t="str">
        <f>'Base de Dados'!D333</f>
        <v>PT</v>
      </c>
      <c r="B371" s="2" t="str">
        <f>'Base de Dados'!J333</f>
        <v>Luiz Lindbergh Farias Filho</v>
      </c>
      <c r="C371" s="2">
        <f>'Base de Dados'!P333</f>
        <v>0</v>
      </c>
      <c r="D371" s="2">
        <f>'Base de Dados'!V333</f>
        <v>0</v>
      </c>
      <c r="E371" s="2">
        <f>'Base de Dados'!AB333</f>
        <v>0</v>
      </c>
      <c r="F371" s="2" t="str">
        <f>'Base de Dados'!AI333</f>
        <v>Google</v>
      </c>
      <c r="G371" s="2">
        <f>'Base de Dados'!AO333</f>
        <v>0</v>
      </c>
      <c r="H371" s="2">
        <f>'Base de Dados'!AU333</f>
        <v>0</v>
      </c>
      <c r="I371" s="2">
        <f>'Base de Dados'!BA333</f>
        <v>0</v>
      </c>
      <c r="J371" s="2">
        <f>'Base de Dados'!BG333</f>
        <v>0</v>
      </c>
    </row>
    <row r="372" spans="1:10" x14ac:dyDescent="0.25">
      <c r="A372" s="2" t="e">
        <f>'Base de Dados'!#REF!</f>
        <v>#REF!</v>
      </c>
      <c r="B372" s="2" t="e">
        <f>'Base de Dados'!#REF!</f>
        <v>#REF!</v>
      </c>
      <c r="C372" s="2" t="e">
        <f>'Base de Dados'!#REF!</f>
        <v>#REF!</v>
      </c>
      <c r="D372" s="2" t="e">
        <f>'Base de Dados'!#REF!</f>
        <v>#REF!</v>
      </c>
      <c r="E372" s="2" t="e">
        <f>'Base de Dados'!#REF!</f>
        <v>#REF!</v>
      </c>
      <c r="F372" s="2" t="e">
        <f>'Base de Dados'!#REF!</f>
        <v>#REF!</v>
      </c>
      <c r="G372" s="2" t="e">
        <f>'Base de Dados'!#REF!</f>
        <v>#REF!</v>
      </c>
      <c r="H372" s="2" t="e">
        <f>'Base de Dados'!#REF!</f>
        <v>#REF!</v>
      </c>
      <c r="I372" s="2" t="e">
        <f>'Base de Dados'!#REF!</f>
        <v>#REF!</v>
      </c>
      <c r="J372" s="2" t="e">
        <f>'Base de Dados'!#REF!</f>
        <v>#REF!</v>
      </c>
    </row>
    <row r="373" spans="1:10" x14ac:dyDescent="0.25">
      <c r="A373" s="2" t="e">
        <f>'Base de Dados'!#REF!</f>
        <v>#REF!</v>
      </c>
      <c r="B373" s="2" t="e">
        <f>'Base de Dados'!#REF!</f>
        <v>#REF!</v>
      </c>
      <c r="C373" s="2" t="e">
        <f>'Base de Dados'!#REF!</f>
        <v>#REF!</v>
      </c>
      <c r="D373" s="2" t="e">
        <f>'Base de Dados'!#REF!</f>
        <v>#REF!</v>
      </c>
      <c r="E373" s="2" t="e">
        <f>'Base de Dados'!#REF!</f>
        <v>#REF!</v>
      </c>
      <c r="F373" s="2" t="e">
        <f>'Base de Dados'!#REF!</f>
        <v>#REF!</v>
      </c>
      <c r="G373" s="2" t="e">
        <f>'Base de Dados'!#REF!</f>
        <v>#REF!</v>
      </c>
      <c r="H373" s="2" t="e">
        <f>'Base de Dados'!#REF!</f>
        <v>#REF!</v>
      </c>
      <c r="I373" s="2" t="e">
        <f>'Base de Dados'!#REF!</f>
        <v>#REF!</v>
      </c>
      <c r="J373" s="2" t="e">
        <f>'Base de Dados'!#REF!</f>
        <v>#REF!</v>
      </c>
    </row>
    <row r="374" spans="1:10" x14ac:dyDescent="0.25">
      <c r="A374" s="2" t="str">
        <f>'Base de Dados'!D334</f>
        <v>Luiz Lindbergh Farias Filho</v>
      </c>
      <c r="B374" s="2" t="str">
        <f>'Base de Dados'!J334</f>
        <v>PT</v>
      </c>
      <c r="C374" s="2">
        <f>'Base de Dados'!P334</f>
        <v>0</v>
      </c>
      <c r="D374" s="2">
        <f>'Base de Dados'!V334</f>
        <v>0</v>
      </c>
      <c r="E374" s="2">
        <f>'Base de Dados'!AB334</f>
        <v>0</v>
      </c>
      <c r="F374" s="2" t="str">
        <f>'Base de Dados'!AI334</f>
        <v>Google</v>
      </c>
      <c r="G374" s="2">
        <f>'Base de Dados'!AO334</f>
        <v>0</v>
      </c>
      <c r="H374" s="2">
        <f>'Base de Dados'!AU334</f>
        <v>0</v>
      </c>
      <c r="I374" s="2">
        <f>'Base de Dados'!BA334</f>
        <v>0</v>
      </c>
      <c r="J374" s="2">
        <f>'Base de Dados'!BG334</f>
        <v>0</v>
      </c>
    </row>
    <row r="375" spans="1:10" x14ac:dyDescent="0.25">
      <c r="A375" s="2" t="str">
        <f>'Base de Dados'!D335</f>
        <v>Ministério Público Eleitoral</v>
      </c>
      <c r="B375" s="2">
        <f>'Base de Dados'!J335</f>
        <v>0</v>
      </c>
      <c r="C375" s="2">
        <f>'Base de Dados'!P335</f>
        <v>0</v>
      </c>
      <c r="D375" s="2">
        <f>'Base de Dados'!V335</f>
        <v>0</v>
      </c>
      <c r="E375" s="2">
        <f>'Base de Dados'!AB335</f>
        <v>0</v>
      </c>
      <c r="F375" s="2" t="str">
        <f>'Base de Dados'!AI335</f>
        <v>Luiz Fernando de Souza</v>
      </c>
      <c r="G375" s="2">
        <f>'Base de Dados'!AO335</f>
        <v>0</v>
      </c>
      <c r="H375" s="2">
        <f>'Base de Dados'!AU335</f>
        <v>0</v>
      </c>
      <c r="I375" s="2">
        <f>'Base de Dados'!BA335</f>
        <v>0</v>
      </c>
      <c r="J375" s="2">
        <f>'Base de Dados'!BG335</f>
        <v>0</v>
      </c>
    </row>
    <row r="376" spans="1:10" x14ac:dyDescent="0.25">
      <c r="A376" s="2" t="str">
        <f>'Base de Dados'!D336</f>
        <v>Anthony William Garotinho Matheus de Oliveira</v>
      </c>
      <c r="B376" s="2">
        <f>'Base de Dados'!J336</f>
        <v>0</v>
      </c>
      <c r="C376" s="2">
        <f>'Base de Dados'!P336</f>
        <v>0</v>
      </c>
      <c r="D376" s="2">
        <f>'Base de Dados'!V336</f>
        <v>0</v>
      </c>
      <c r="E376" s="2">
        <f>'Base de Dados'!AB336</f>
        <v>0</v>
      </c>
      <c r="F376" s="2" t="str">
        <f>'Base de Dados'!AI336</f>
        <v>Facebook</v>
      </c>
      <c r="G376" s="2">
        <f>'Base de Dados'!AO336</f>
        <v>0</v>
      </c>
      <c r="H376" s="2">
        <f>'Base de Dados'!AU336</f>
        <v>0</v>
      </c>
      <c r="I376" s="2">
        <f>'Base de Dados'!BA336</f>
        <v>0</v>
      </c>
      <c r="J376" s="2">
        <f>'Base de Dados'!BG336</f>
        <v>0</v>
      </c>
    </row>
    <row r="377" spans="1:10" x14ac:dyDescent="0.25">
      <c r="A377" s="2" t="str">
        <f>'Base de Dados'!D337</f>
        <v>PMDB</v>
      </c>
      <c r="B377" s="2">
        <f>'Base de Dados'!J337</f>
        <v>0</v>
      </c>
      <c r="C377" s="2">
        <f>'Base de Dados'!P337</f>
        <v>0</v>
      </c>
      <c r="D377" s="2">
        <f>'Base de Dados'!V337</f>
        <v>0</v>
      </c>
      <c r="E377" s="2">
        <f>'Base de Dados'!AB337</f>
        <v>0</v>
      </c>
      <c r="F377" s="2" t="str">
        <f>'Base de Dados'!AI337</f>
        <v>Anthony William Garotinho Matheus de Oliveira</v>
      </c>
      <c r="G377" s="2">
        <f>'Base de Dados'!AO337</f>
        <v>0</v>
      </c>
      <c r="H377" s="2">
        <f>'Base de Dados'!AU337</f>
        <v>0</v>
      </c>
      <c r="I377" s="2">
        <f>'Base de Dados'!BA337</f>
        <v>0</v>
      </c>
      <c r="J377" s="2">
        <f>'Base de Dados'!BG337</f>
        <v>0</v>
      </c>
    </row>
    <row r="378" spans="1:10" x14ac:dyDescent="0.25">
      <c r="A378" s="2" t="str">
        <f>'Base de Dados'!D338</f>
        <v>PMDB</v>
      </c>
      <c r="B378" s="2">
        <f>'Base de Dados'!J338</f>
        <v>0</v>
      </c>
      <c r="C378" s="2">
        <f>'Base de Dados'!P338</f>
        <v>0</v>
      </c>
      <c r="D378" s="2">
        <f>'Base de Dados'!V338</f>
        <v>0</v>
      </c>
      <c r="E378" s="2">
        <f>'Base de Dados'!AB338</f>
        <v>0</v>
      </c>
      <c r="F378" s="2" t="str">
        <f>'Base de Dados'!AI338</f>
        <v>DEM</v>
      </c>
      <c r="G378" s="2" t="str">
        <f>'Base de Dados'!AO338</f>
        <v>Cesar Epitácio Maia</v>
      </c>
      <c r="H378" s="2">
        <f>'Base de Dados'!AU338</f>
        <v>0</v>
      </c>
      <c r="I378" s="2">
        <f>'Base de Dados'!BA338</f>
        <v>0</v>
      </c>
      <c r="J378" s="2">
        <f>'Base de Dados'!BG338</f>
        <v>0</v>
      </c>
    </row>
    <row r="379" spans="1:10" x14ac:dyDescent="0.25">
      <c r="A379" s="2" t="str">
        <f>'Base de Dados'!D339</f>
        <v>Ministério Público Eleitoral</v>
      </c>
      <c r="B379" s="2">
        <f>'Base de Dados'!J339</f>
        <v>0</v>
      </c>
      <c r="C379" s="2">
        <f>'Base de Dados'!P339</f>
        <v>0</v>
      </c>
      <c r="D379" s="2">
        <f>'Base de Dados'!V339</f>
        <v>0</v>
      </c>
      <c r="E379" s="2">
        <f>'Base de Dados'!AB339</f>
        <v>0</v>
      </c>
      <c r="F379" s="2" t="str">
        <f>'Base de Dados'!AI339</f>
        <v>Anthony William Garotinho Matheus de Oliveira</v>
      </c>
      <c r="G379" s="2" t="str">
        <f>'Base de Dados'!AO339</f>
        <v>Facebook</v>
      </c>
      <c r="H379" s="2">
        <f>'Base de Dados'!AU339</f>
        <v>0</v>
      </c>
      <c r="I379" s="2">
        <f>'Base de Dados'!BA339</f>
        <v>0</v>
      </c>
      <c r="J379" s="2">
        <f>'Base de Dados'!BG339</f>
        <v>0</v>
      </c>
    </row>
    <row r="380" spans="1:10" x14ac:dyDescent="0.25">
      <c r="A380" s="2" t="str">
        <f>'Base de Dados'!D340</f>
        <v>Ministério Público Eleitoral</v>
      </c>
      <c r="B380" s="2">
        <f>'Base de Dados'!J340</f>
        <v>0</v>
      </c>
      <c r="C380" s="2">
        <f>'Base de Dados'!P340</f>
        <v>0</v>
      </c>
      <c r="D380" s="2">
        <f>'Base de Dados'!V340</f>
        <v>0</v>
      </c>
      <c r="E380" s="2">
        <f>'Base de Dados'!AB340</f>
        <v>0</v>
      </c>
      <c r="F380" s="2" t="str">
        <f>'Base de Dados'!AI340</f>
        <v>Felipe Leone Bornier de Oliveira</v>
      </c>
      <c r="G380" s="2">
        <f>'Base de Dados'!AO340</f>
        <v>0</v>
      </c>
      <c r="H380" s="2">
        <f>'Base de Dados'!AU340</f>
        <v>0</v>
      </c>
      <c r="I380" s="2">
        <f>'Base de Dados'!BA340</f>
        <v>0</v>
      </c>
      <c r="J380" s="2">
        <f>'Base de Dados'!BG340</f>
        <v>0</v>
      </c>
    </row>
    <row r="381" spans="1:10" x14ac:dyDescent="0.25">
      <c r="A381" s="2" t="str">
        <f>'Base de Dados'!D341</f>
        <v>PMDB</v>
      </c>
      <c r="B381" s="2">
        <f>'Base de Dados'!J341</f>
        <v>0</v>
      </c>
      <c r="C381" s="2">
        <f>'Base de Dados'!P341</f>
        <v>0</v>
      </c>
      <c r="D381" s="2">
        <f>'Base de Dados'!V341</f>
        <v>0</v>
      </c>
      <c r="E381" s="2">
        <f>'Base de Dados'!AB341</f>
        <v>0</v>
      </c>
      <c r="F381" s="2" t="str">
        <f>'Base de Dados'!AI341</f>
        <v>Anthony William Garotinho Matheus de Oliveira</v>
      </c>
      <c r="G381" s="2">
        <f>'Base de Dados'!AO341</f>
        <v>0</v>
      </c>
      <c r="H381" s="2">
        <f>'Base de Dados'!AU341</f>
        <v>0</v>
      </c>
      <c r="I381" s="2">
        <f>'Base de Dados'!BA341</f>
        <v>0</v>
      </c>
      <c r="J381" s="2">
        <f>'Base de Dados'!BG341</f>
        <v>0</v>
      </c>
    </row>
    <row r="382" spans="1:10" x14ac:dyDescent="0.25">
      <c r="A382" s="2" t="str">
        <f>'Base de Dados'!D342</f>
        <v>Ministério Público Eleitoral</v>
      </c>
      <c r="B382" s="2">
        <f>'Base de Dados'!J342</f>
        <v>0</v>
      </c>
      <c r="C382" s="2">
        <f>'Base de Dados'!P342</f>
        <v>0</v>
      </c>
      <c r="D382" s="2">
        <f>'Base de Dados'!V342</f>
        <v>0</v>
      </c>
      <c r="E382" s="2">
        <f>'Base de Dados'!AB342</f>
        <v>0</v>
      </c>
      <c r="F382" s="2" t="str">
        <f>'Base de Dados'!AI342</f>
        <v>Marco Antonio Neves Cabral</v>
      </c>
      <c r="G382" s="2">
        <f>'Base de Dados'!AO342</f>
        <v>0</v>
      </c>
      <c r="H382" s="2">
        <f>'Base de Dados'!AU342</f>
        <v>0</v>
      </c>
      <c r="I382" s="2">
        <f>'Base de Dados'!BA342</f>
        <v>0</v>
      </c>
      <c r="J382" s="2">
        <f>'Base de Dados'!BG342</f>
        <v>0</v>
      </c>
    </row>
    <row r="383" spans="1:10" x14ac:dyDescent="0.25">
      <c r="A383" s="2" t="str">
        <f>'Base de Dados'!D343</f>
        <v>Anthony William Garotinho Matheus de Oliveira</v>
      </c>
      <c r="B383" s="2">
        <f>'Base de Dados'!J343</f>
        <v>0</v>
      </c>
      <c r="C383" s="2">
        <f>'Base de Dados'!P343</f>
        <v>0</v>
      </c>
      <c r="D383" s="2">
        <f>'Base de Dados'!V343</f>
        <v>0</v>
      </c>
      <c r="E383" s="2">
        <f>'Base de Dados'!AB343</f>
        <v>0</v>
      </c>
      <c r="F383" s="2" t="str">
        <f>'Base de Dados'!AI343</f>
        <v>Facebook</v>
      </c>
      <c r="G383" s="2">
        <f>'Base de Dados'!AO343</f>
        <v>0</v>
      </c>
      <c r="H383" s="2">
        <f>'Base de Dados'!AU343</f>
        <v>0</v>
      </c>
      <c r="I383" s="2">
        <f>'Base de Dados'!BA343</f>
        <v>0</v>
      </c>
      <c r="J383" s="2">
        <f>'Base de Dados'!BG343</f>
        <v>0</v>
      </c>
    </row>
    <row r="384" spans="1:10" x14ac:dyDescent="0.25">
      <c r="A384" s="2" t="str">
        <f>'Base de Dados'!D344</f>
        <v>Ministério Público Eleitoral</v>
      </c>
      <c r="B384" s="2">
        <f>'Base de Dados'!J344</f>
        <v>0</v>
      </c>
      <c r="C384" s="2">
        <f>'Base de Dados'!P344</f>
        <v>0</v>
      </c>
      <c r="D384" s="2">
        <f>'Base de Dados'!V344</f>
        <v>0</v>
      </c>
      <c r="E384" s="2">
        <f>'Base de Dados'!AB344</f>
        <v>0</v>
      </c>
      <c r="F384" s="2" t="str">
        <f>'Base de Dados'!AI344</f>
        <v>Daniele Cristina Figueiredo Fontoura</v>
      </c>
      <c r="G384" s="2">
        <f>'Base de Dados'!AO344</f>
        <v>0</v>
      </c>
      <c r="H384" s="2">
        <f>'Base de Dados'!AU344</f>
        <v>0</v>
      </c>
      <c r="I384" s="2">
        <f>'Base de Dados'!BA344</f>
        <v>0</v>
      </c>
      <c r="J384" s="2">
        <f>'Base de Dados'!BG344</f>
        <v>0</v>
      </c>
    </row>
    <row r="385" spans="1:10" x14ac:dyDescent="0.25">
      <c r="A385" s="2" t="str">
        <f>'Base de Dados'!D345</f>
        <v>02.19.03</v>
      </c>
      <c r="B385" s="2" t="str">
        <f>'Base de Dados'!J345</f>
        <v>Luiz Lindbergh Farias Filho</v>
      </c>
      <c r="C385" s="2">
        <f>'Base de Dados'!P345</f>
        <v>0</v>
      </c>
      <c r="D385" s="2">
        <f>'Base de Dados'!V345</f>
        <v>0</v>
      </c>
      <c r="E385" s="2">
        <f>'Base de Dados'!AB345</f>
        <v>0</v>
      </c>
      <c r="F385" s="2" t="str">
        <f>'Base de Dados'!AI345</f>
        <v>M.P.M. Neto Editora - ME</v>
      </c>
      <c r="G385" s="2">
        <f>'Base de Dados'!AO345</f>
        <v>0</v>
      </c>
      <c r="H385" s="2">
        <f>'Base de Dados'!AU345</f>
        <v>0</v>
      </c>
      <c r="I385" s="2">
        <f>'Base de Dados'!BA345</f>
        <v>0</v>
      </c>
      <c r="J385" s="2">
        <f>'Base de Dados'!BG345</f>
        <v>0</v>
      </c>
    </row>
    <row r="386" spans="1:10" x14ac:dyDescent="0.25">
      <c r="A386" s="2" t="str">
        <f>'Base de Dados'!D346</f>
        <v>Ministério Público Eleitoral</v>
      </c>
      <c r="B386" s="2">
        <f>'Base de Dados'!J346</f>
        <v>0</v>
      </c>
      <c r="C386" s="2">
        <f>'Base de Dados'!P346</f>
        <v>0</v>
      </c>
      <c r="D386" s="2">
        <f>'Base de Dados'!V346</f>
        <v>0</v>
      </c>
      <c r="E386" s="2">
        <f>'Base de Dados'!AB346</f>
        <v>0</v>
      </c>
      <c r="F386" s="2" t="str">
        <f>'Base de Dados'!AI346</f>
        <v>Marco Antonio Neves Cabral</v>
      </c>
      <c r="G386" s="2">
        <f>'Base de Dados'!AO346</f>
        <v>0</v>
      </c>
      <c r="H386" s="2">
        <f>'Base de Dados'!AU346</f>
        <v>0</v>
      </c>
      <c r="I386" s="2">
        <f>'Base de Dados'!BA346</f>
        <v>0</v>
      </c>
      <c r="J386" s="2">
        <f>'Base de Dados'!BG346</f>
        <v>0</v>
      </c>
    </row>
    <row r="387" spans="1:10" x14ac:dyDescent="0.25">
      <c r="A387" s="2" t="str">
        <f>'Base de Dados'!D347</f>
        <v>Ministério Público Eleitoral</v>
      </c>
      <c r="B387" s="2">
        <f>'Base de Dados'!J347</f>
        <v>0</v>
      </c>
      <c r="C387" s="2">
        <f>'Base de Dados'!P347</f>
        <v>0</v>
      </c>
      <c r="D387" s="2">
        <f>'Base de Dados'!V347</f>
        <v>0</v>
      </c>
      <c r="E387" s="2">
        <f>'Base de Dados'!AB347</f>
        <v>0</v>
      </c>
      <c r="F387" s="2" t="str">
        <f>'Base de Dados'!AI347</f>
        <v>Anthony William Garotinho Matheus de Oliveira</v>
      </c>
      <c r="G387" s="2" t="str">
        <f>'Base de Dados'!AO347</f>
        <v>Geraldo Roberto Siqueira de Souza</v>
      </c>
      <c r="H387" s="2" t="str">
        <f>'Base de Dados'!AU347</f>
        <v>Clarissa Barros Assed Matheus de Oliveira</v>
      </c>
      <c r="I387" s="2">
        <f>'Base de Dados'!BA347</f>
        <v>0</v>
      </c>
      <c r="J387" s="2">
        <f>'Base de Dados'!BG347</f>
        <v>0</v>
      </c>
    </row>
    <row r="388" spans="1:10" x14ac:dyDescent="0.25">
      <c r="A388" s="2" t="str">
        <f>'Base de Dados'!D348</f>
        <v>Ministério Público Eleitoral</v>
      </c>
      <c r="B388" s="2">
        <f>'Base de Dados'!J348</f>
        <v>0</v>
      </c>
      <c r="C388" s="2">
        <f>'Base de Dados'!P348</f>
        <v>0</v>
      </c>
      <c r="D388" s="2">
        <f>'Base de Dados'!V348</f>
        <v>0</v>
      </c>
      <c r="E388" s="2">
        <f>'Base de Dados'!AB348</f>
        <v>0</v>
      </c>
      <c r="F388" s="2" t="str">
        <f>'Base de Dados'!AI348</f>
        <v>Gustavo Reis Ferreira</v>
      </c>
      <c r="G388" s="2">
        <f>'Base de Dados'!AO348</f>
        <v>0</v>
      </c>
      <c r="H388" s="2">
        <f>'Base de Dados'!AU348</f>
        <v>0</v>
      </c>
      <c r="I388" s="2">
        <f>'Base de Dados'!BA348</f>
        <v>0</v>
      </c>
      <c r="J388" s="2">
        <f>'Base de Dados'!BG348</f>
        <v>0</v>
      </c>
    </row>
    <row r="389" spans="1:10" x14ac:dyDescent="0.25">
      <c r="A389" s="2" t="str">
        <f>'Base de Dados'!D349</f>
        <v>Ministério Público Eleitoral</v>
      </c>
      <c r="B389" s="2">
        <f>'Base de Dados'!J349</f>
        <v>0</v>
      </c>
      <c r="C389" s="2">
        <f>'Base de Dados'!P349</f>
        <v>0</v>
      </c>
      <c r="D389" s="2">
        <f>'Base de Dados'!V349</f>
        <v>0</v>
      </c>
      <c r="E389" s="2">
        <f>'Base de Dados'!AB349</f>
        <v>0</v>
      </c>
      <c r="F389" s="2" t="str">
        <f>'Base de Dados'!AI349</f>
        <v>WLADIMIR BARROS ASSED MATHEUS DE OLIVEIRA</v>
      </c>
      <c r="G389" s="2">
        <f>'Base de Dados'!AO349</f>
        <v>0</v>
      </c>
      <c r="H389" s="2">
        <f>'Base de Dados'!AU349</f>
        <v>0</v>
      </c>
      <c r="I389" s="2">
        <f>'Base de Dados'!BA349</f>
        <v>0</v>
      </c>
      <c r="J389" s="2">
        <f>'Base de Dados'!BG349</f>
        <v>0</v>
      </c>
    </row>
    <row r="390" spans="1:10" x14ac:dyDescent="0.25">
      <c r="A390" s="2" t="str">
        <f>'Base de Dados'!D350</f>
        <v>Ministério Público Eleitoral</v>
      </c>
      <c r="B390" s="2">
        <f>'Base de Dados'!J350</f>
        <v>0</v>
      </c>
      <c r="C390" s="2">
        <f>'Base de Dados'!P350</f>
        <v>0</v>
      </c>
      <c r="D390" s="2">
        <f>'Base de Dados'!V350</f>
        <v>0</v>
      </c>
      <c r="E390" s="2">
        <f>'Base de Dados'!AB350</f>
        <v>0</v>
      </c>
      <c r="F390" s="2" t="str">
        <f>'Base de Dados'!AI350</f>
        <v>MÁRIO REIS ESTEVES</v>
      </c>
      <c r="G390" s="2">
        <f>'Base de Dados'!AO350</f>
        <v>0</v>
      </c>
      <c r="H390" s="2">
        <f>'Base de Dados'!AU350</f>
        <v>0</v>
      </c>
      <c r="I390" s="2">
        <f>'Base de Dados'!BA350</f>
        <v>0</v>
      </c>
      <c r="J390" s="2">
        <f>'Base de Dados'!BG350</f>
        <v>0</v>
      </c>
    </row>
    <row r="391" spans="1:10" x14ac:dyDescent="0.25">
      <c r="A391" s="2" t="e">
        <f>'Base de Dados'!#REF!</f>
        <v>#REF!</v>
      </c>
      <c r="B391" s="2" t="e">
        <f>'Base de Dados'!#REF!</f>
        <v>#REF!</v>
      </c>
      <c r="C391" s="2" t="e">
        <f>'Base de Dados'!#REF!</f>
        <v>#REF!</v>
      </c>
      <c r="D391" s="2" t="e">
        <f>'Base de Dados'!#REF!</f>
        <v>#REF!</v>
      </c>
      <c r="E391" s="2" t="e">
        <f>'Base de Dados'!#REF!</f>
        <v>#REF!</v>
      </c>
      <c r="F391" s="2" t="e">
        <f>'Base de Dados'!#REF!</f>
        <v>#REF!</v>
      </c>
      <c r="G391" s="2" t="e">
        <f>'Base de Dados'!#REF!</f>
        <v>#REF!</v>
      </c>
      <c r="H391" s="2" t="e">
        <f>'Base de Dados'!#REF!</f>
        <v>#REF!</v>
      </c>
      <c r="I391" s="2" t="e">
        <f>'Base de Dados'!#REF!</f>
        <v>#REF!</v>
      </c>
      <c r="J391" s="2" t="e">
        <f>'Base de Dados'!#REF!</f>
        <v>#REF!</v>
      </c>
    </row>
    <row r="392" spans="1:10" x14ac:dyDescent="0.25">
      <c r="A392" s="2" t="str">
        <f>'Base de Dados'!D351</f>
        <v>Ministério Público Eleitoral</v>
      </c>
      <c r="B392" s="2">
        <f>'Base de Dados'!J351</f>
        <v>0</v>
      </c>
      <c r="C392" s="2">
        <f>'Base de Dados'!P351</f>
        <v>0</v>
      </c>
      <c r="D392" s="2">
        <f>'Base de Dados'!V351</f>
        <v>0</v>
      </c>
      <c r="E392" s="2">
        <f>'Base de Dados'!AB351</f>
        <v>0</v>
      </c>
      <c r="F392" s="2" t="str">
        <f>'Base de Dados'!AI351</f>
        <v>CELSO PANSERA</v>
      </c>
      <c r="G392" s="2">
        <f>'Base de Dados'!AO351</f>
        <v>0</v>
      </c>
      <c r="H392" s="2">
        <f>'Base de Dados'!AU351</f>
        <v>0</v>
      </c>
      <c r="I392" s="2">
        <f>'Base de Dados'!BA351</f>
        <v>0</v>
      </c>
      <c r="J392" s="2">
        <f>'Base de Dados'!BG351</f>
        <v>0</v>
      </c>
    </row>
    <row r="393" spans="1:10" x14ac:dyDescent="0.25">
      <c r="A393" s="2" t="str">
        <f>'Base de Dados'!D352</f>
        <v>02.19.01</v>
      </c>
      <c r="B393" s="2">
        <f>'Base de Dados'!J352</f>
        <v>0</v>
      </c>
      <c r="C393" s="2">
        <f>'Base de Dados'!P352</f>
        <v>0</v>
      </c>
      <c r="D393" s="2">
        <f>'Base de Dados'!V352</f>
        <v>0</v>
      </c>
      <c r="E393" s="2">
        <f>'Base de Dados'!AB352</f>
        <v>0</v>
      </c>
      <c r="F393" s="2" t="str">
        <f>'Base de Dados'!AI352</f>
        <v>Ministério Público Eleitoral</v>
      </c>
      <c r="G393" s="2">
        <f>'Base de Dados'!AO352</f>
        <v>0</v>
      </c>
      <c r="H393" s="2">
        <f>'Base de Dados'!AU352</f>
        <v>0</v>
      </c>
      <c r="I393" s="2">
        <f>'Base de Dados'!BA352</f>
        <v>0</v>
      </c>
      <c r="J393" s="2">
        <f>'Base de Dados'!BG352</f>
        <v>0</v>
      </c>
    </row>
    <row r="394" spans="1:10" x14ac:dyDescent="0.25">
      <c r="A394" s="2" t="str">
        <f>'Base de Dados'!D353</f>
        <v>02.19.01</v>
      </c>
      <c r="B394" s="2">
        <f>'Base de Dados'!J353</f>
        <v>0</v>
      </c>
      <c r="C394" s="2">
        <f>'Base de Dados'!P353</f>
        <v>0</v>
      </c>
      <c r="D394" s="2">
        <f>'Base de Dados'!V353</f>
        <v>0</v>
      </c>
      <c r="E394" s="2">
        <f>'Base de Dados'!AB353</f>
        <v>0</v>
      </c>
      <c r="F394" s="2" t="str">
        <f>'Base de Dados'!AI353</f>
        <v>Google</v>
      </c>
      <c r="G394" s="2">
        <f>'Base de Dados'!AO353</f>
        <v>0</v>
      </c>
      <c r="H394" s="2">
        <f>'Base de Dados'!AU353</f>
        <v>0</v>
      </c>
      <c r="I394" s="2">
        <f>'Base de Dados'!BA353</f>
        <v>0</v>
      </c>
      <c r="J394" s="2">
        <f>'Base de Dados'!BG353</f>
        <v>0</v>
      </c>
    </row>
    <row r="395" spans="1:10" x14ac:dyDescent="0.25">
      <c r="A395" s="2" t="str">
        <f>'Base de Dados'!D354</f>
        <v>Ministério Público Eleitoral</v>
      </c>
      <c r="B395" s="2">
        <f>'Base de Dados'!J354</f>
        <v>0</v>
      </c>
      <c r="C395" s="2">
        <f>'Base de Dados'!P354</f>
        <v>0</v>
      </c>
      <c r="D395" s="2">
        <f>'Base de Dados'!V354</f>
        <v>0</v>
      </c>
      <c r="E395" s="2">
        <f>'Base de Dados'!AB354</f>
        <v>0</v>
      </c>
      <c r="F395" s="2" t="str">
        <f>'Base de Dados'!AI354</f>
        <v>CELSO PANSERA</v>
      </c>
      <c r="G395" s="2">
        <f>'Base de Dados'!AO354</f>
        <v>0</v>
      </c>
      <c r="H395" s="2">
        <f>'Base de Dados'!AU354</f>
        <v>0</v>
      </c>
      <c r="I395" s="2">
        <f>'Base de Dados'!BA354</f>
        <v>0</v>
      </c>
      <c r="J395" s="2">
        <f>'Base de Dados'!BG354</f>
        <v>0</v>
      </c>
    </row>
    <row r="396" spans="1:10" x14ac:dyDescent="0.25">
      <c r="A396" s="2" t="str">
        <f>'Base de Dados'!D355</f>
        <v>02.19.01</v>
      </c>
      <c r="B396" s="2">
        <f>'Base de Dados'!J355</f>
        <v>0</v>
      </c>
      <c r="C396" s="2">
        <f>'Base de Dados'!P355</f>
        <v>0</v>
      </c>
      <c r="D396" s="2">
        <f>'Base de Dados'!V355</f>
        <v>0</v>
      </c>
      <c r="E396" s="2">
        <f>'Base de Dados'!AB355</f>
        <v>0</v>
      </c>
      <c r="F396" s="2" t="str">
        <f>'Base de Dados'!AI355</f>
        <v>Facebook</v>
      </c>
      <c r="G396" s="2">
        <f>'Base de Dados'!AO355</f>
        <v>0</v>
      </c>
      <c r="H396" s="2">
        <f>'Base de Dados'!AU355</f>
        <v>0</v>
      </c>
      <c r="I396" s="2">
        <f>'Base de Dados'!BA355</f>
        <v>0</v>
      </c>
      <c r="J396" s="2">
        <f>'Base de Dados'!BG355</f>
        <v>0</v>
      </c>
    </row>
    <row r="397" spans="1:10" x14ac:dyDescent="0.25">
      <c r="A397" s="2" t="str">
        <f>'Base de Dados'!D356</f>
        <v>02.19.01</v>
      </c>
      <c r="B397" s="2">
        <f>'Base de Dados'!J356</f>
        <v>0</v>
      </c>
      <c r="C397" s="2">
        <f>'Base de Dados'!P356</f>
        <v>0</v>
      </c>
      <c r="D397" s="2">
        <f>'Base de Dados'!V356</f>
        <v>0</v>
      </c>
      <c r="E397" s="2">
        <f>'Base de Dados'!AB356</f>
        <v>0</v>
      </c>
      <c r="F397" s="2" t="str">
        <f>'Base de Dados'!AI356</f>
        <v>Facebook</v>
      </c>
      <c r="G397" s="2">
        <f>'Base de Dados'!AO356</f>
        <v>0</v>
      </c>
      <c r="H397" s="2">
        <f>'Base de Dados'!AU356</f>
        <v>0</v>
      </c>
      <c r="I397" s="2">
        <f>'Base de Dados'!BA356</f>
        <v>0</v>
      </c>
      <c r="J397" s="2">
        <f>'Base de Dados'!BG356</f>
        <v>0</v>
      </c>
    </row>
    <row r="398" spans="1:10" x14ac:dyDescent="0.25">
      <c r="A398" s="2" t="str">
        <f>'Base de Dados'!D357</f>
        <v>Ministério Público Eleitoral</v>
      </c>
      <c r="B398" s="2">
        <f>'Base de Dados'!J357</f>
        <v>0</v>
      </c>
      <c r="C398" s="2">
        <f>'Base de Dados'!P357</f>
        <v>0</v>
      </c>
      <c r="D398" s="2">
        <f>'Base de Dados'!V357</f>
        <v>0</v>
      </c>
      <c r="E398" s="2">
        <f>'Base de Dados'!AB357</f>
        <v>0</v>
      </c>
      <c r="F398" s="2" t="str">
        <f>'Base de Dados'!AI357</f>
        <v>Walmir Leal Porto</v>
      </c>
      <c r="G398" s="2" t="str">
        <f>'Base de Dados'!AO357</f>
        <v>RENATO COSME FULGONI</v>
      </c>
      <c r="H398" s="2">
        <f>'Base de Dados'!AU357</f>
        <v>0</v>
      </c>
      <c r="I398" s="2">
        <f>'Base de Dados'!BA357</f>
        <v>0</v>
      </c>
      <c r="J398" s="2">
        <f>'Base de Dados'!BG357</f>
        <v>0</v>
      </c>
    </row>
    <row r="399" spans="1:10" x14ac:dyDescent="0.25">
      <c r="A399" s="2" t="str">
        <f>'Base de Dados'!D358</f>
        <v>Ministério Público Eleitoral</v>
      </c>
      <c r="B399" s="2">
        <f>'Base de Dados'!J358</f>
        <v>0</v>
      </c>
      <c r="C399" s="2">
        <f>'Base de Dados'!P358</f>
        <v>0</v>
      </c>
      <c r="D399" s="2">
        <f>'Base de Dados'!V358</f>
        <v>0</v>
      </c>
      <c r="E399" s="2">
        <f>'Base de Dados'!AB358</f>
        <v>0</v>
      </c>
      <c r="F399" s="2" t="str">
        <f>'Base de Dados'!AI358</f>
        <v>Clarissa Barros Assed Matheus de Oliveira</v>
      </c>
      <c r="G399" s="2" t="str">
        <f>'Base de Dados'!AO358</f>
        <v>Anthony William Garotinho Matheus de Oliveira</v>
      </c>
      <c r="H399" s="2">
        <f>'Base de Dados'!AU358</f>
        <v>0</v>
      </c>
      <c r="I399" s="2">
        <f>'Base de Dados'!BA358</f>
        <v>0</v>
      </c>
      <c r="J399" s="2">
        <f>'Base de Dados'!BG358</f>
        <v>0</v>
      </c>
    </row>
    <row r="400" spans="1:10" x14ac:dyDescent="0.25">
      <c r="A400" s="2" t="str">
        <f>'Base de Dados'!D359</f>
        <v>Ministério Público Eleitoral</v>
      </c>
      <c r="B400" s="2">
        <f>'Base de Dados'!J359</f>
        <v>0</v>
      </c>
      <c r="C400" s="2">
        <f>'Base de Dados'!P359</f>
        <v>0</v>
      </c>
      <c r="D400" s="2">
        <f>'Base de Dados'!V359</f>
        <v>0</v>
      </c>
      <c r="E400" s="2">
        <f>'Base de Dados'!AB359</f>
        <v>0</v>
      </c>
      <c r="F400" s="2" t="str">
        <f>'Base de Dados'!AI359</f>
        <v>Marcio Barreto dos Santos Garcia</v>
      </c>
      <c r="G400" s="2" t="str">
        <f>'Base de Dados'!AO359</f>
        <v>ALEXANDRE GOMES MATIAS</v>
      </c>
      <c r="H400" s="2">
        <f>'Base de Dados'!AU359</f>
        <v>0</v>
      </c>
      <c r="I400" s="2">
        <f>'Base de Dados'!BA359</f>
        <v>0</v>
      </c>
      <c r="J400" s="2">
        <f>'Base de Dados'!BG359</f>
        <v>0</v>
      </c>
    </row>
    <row r="401" spans="1:10" x14ac:dyDescent="0.25">
      <c r="A401" s="2" t="str">
        <f>'Base de Dados'!D360</f>
        <v>02.19.02</v>
      </c>
      <c r="B401" s="2">
        <f>'Base de Dados'!J360</f>
        <v>0</v>
      </c>
      <c r="C401" s="2">
        <f>'Base de Dados'!P360</f>
        <v>0</v>
      </c>
      <c r="D401" s="2">
        <f>'Base de Dados'!V360</f>
        <v>0</v>
      </c>
      <c r="E401" s="2">
        <f>'Base de Dados'!AB360</f>
        <v>0</v>
      </c>
      <c r="F401" s="2" t="str">
        <f>'Base de Dados'!AI360</f>
        <v>Anthony William Garotinho Matheus de Oliveira</v>
      </c>
      <c r="G401" s="2">
        <f>'Base de Dados'!AO360</f>
        <v>0</v>
      </c>
      <c r="H401" s="2">
        <f>'Base de Dados'!AU360</f>
        <v>0</v>
      </c>
      <c r="I401" s="2">
        <f>'Base de Dados'!BA360</f>
        <v>0</v>
      </c>
      <c r="J401" s="2">
        <f>'Base de Dados'!BG360</f>
        <v>0</v>
      </c>
    </row>
    <row r="402" spans="1:10" x14ac:dyDescent="0.25">
      <c r="A402" s="2" t="str">
        <f>'Base de Dados'!D361</f>
        <v>Ministério Público Eleitoral</v>
      </c>
      <c r="B402" s="2">
        <f>'Base de Dados'!J361</f>
        <v>0</v>
      </c>
      <c r="C402" s="2">
        <f>'Base de Dados'!P361</f>
        <v>0</v>
      </c>
      <c r="D402" s="2">
        <f>'Base de Dados'!V361</f>
        <v>0</v>
      </c>
      <c r="E402" s="2">
        <f>'Base de Dados'!AB361</f>
        <v>0</v>
      </c>
      <c r="F402" s="2" t="str">
        <f>'Base de Dados'!AI361</f>
        <v>Marcio Barreto dos Santos Garcia</v>
      </c>
      <c r="G402" s="2" t="str">
        <f>'Base de Dados'!AO361</f>
        <v>ALEXANDRE GOMES MATIAS</v>
      </c>
      <c r="H402" s="2">
        <f>'Base de Dados'!AU361</f>
        <v>0</v>
      </c>
      <c r="I402" s="2">
        <f>'Base de Dados'!BA361</f>
        <v>0</v>
      </c>
      <c r="J402" s="2">
        <f>'Base de Dados'!BG361</f>
        <v>0</v>
      </c>
    </row>
    <row r="403" spans="1:10" x14ac:dyDescent="0.25">
      <c r="A403" s="2" t="str">
        <f>'Base de Dados'!D362</f>
        <v>Ministério Público Eleitoral</v>
      </c>
      <c r="B403" s="2">
        <f>'Base de Dados'!J362</f>
        <v>0</v>
      </c>
      <c r="C403" s="2">
        <f>'Base de Dados'!P362</f>
        <v>0</v>
      </c>
      <c r="D403" s="2">
        <f>'Base de Dados'!V362</f>
        <v>0</v>
      </c>
      <c r="E403" s="2">
        <f>'Base de Dados'!AB362</f>
        <v>0</v>
      </c>
      <c r="F403" s="2" t="str">
        <f>'Base de Dados'!AI362</f>
        <v>Marcio Barreto dos Santos Garcia</v>
      </c>
      <c r="G403" s="2" t="str">
        <f>'Base de Dados'!AO362</f>
        <v>ALEXANDRE GOMES MATIAS</v>
      </c>
      <c r="H403" s="2">
        <f>'Base de Dados'!AU362</f>
        <v>0</v>
      </c>
      <c r="I403" s="2">
        <f>'Base de Dados'!BA362</f>
        <v>0</v>
      </c>
      <c r="J403" s="2">
        <f>'Base de Dados'!BG362</f>
        <v>0</v>
      </c>
    </row>
    <row r="404" spans="1:10" x14ac:dyDescent="0.25">
      <c r="A404" s="2" t="str">
        <f>'Base de Dados'!D363</f>
        <v>Ministério Público Eleitoral</v>
      </c>
      <c r="B404" s="2">
        <f>'Base de Dados'!J363</f>
        <v>0</v>
      </c>
      <c r="C404" s="2">
        <f>'Base de Dados'!P363</f>
        <v>0</v>
      </c>
      <c r="D404" s="2">
        <f>'Base de Dados'!V363</f>
        <v>0</v>
      </c>
      <c r="E404" s="2">
        <f>'Base de Dados'!AB363</f>
        <v>0</v>
      </c>
      <c r="F404" s="2" t="str">
        <f>'Base de Dados'!AI363</f>
        <v>ROSENVERG REIS DE OLIVEIRA</v>
      </c>
      <c r="G404" s="2">
        <f>'Base de Dados'!AO363</f>
        <v>0</v>
      </c>
      <c r="H404" s="2">
        <f>'Base de Dados'!AU363</f>
        <v>0</v>
      </c>
      <c r="I404" s="2">
        <f>'Base de Dados'!BA363</f>
        <v>0</v>
      </c>
      <c r="J404" s="2">
        <f>'Base de Dados'!BG363</f>
        <v>0</v>
      </c>
    </row>
    <row r="405" spans="1:10" x14ac:dyDescent="0.25">
      <c r="A405" s="2" t="str">
        <f>'Base de Dados'!D364</f>
        <v>Ministério Público Eleitoral</v>
      </c>
      <c r="B405" s="2">
        <f>'Base de Dados'!J364</f>
        <v>0</v>
      </c>
      <c r="C405" s="2">
        <f>'Base de Dados'!P364</f>
        <v>0</v>
      </c>
      <c r="D405" s="2">
        <f>'Base de Dados'!V364</f>
        <v>0</v>
      </c>
      <c r="E405" s="2">
        <f>'Base de Dados'!AB364</f>
        <v>0</v>
      </c>
      <c r="F405" s="2" t="str">
        <f>'Base de Dados'!AI364</f>
        <v>Pedro Paulo Carvalho Teixeira</v>
      </c>
      <c r="G405" s="2">
        <f>'Base de Dados'!AO364</f>
        <v>0</v>
      </c>
      <c r="H405" s="2">
        <f>'Base de Dados'!AU364</f>
        <v>0</v>
      </c>
      <c r="I405" s="2">
        <f>'Base de Dados'!BA364</f>
        <v>0</v>
      </c>
      <c r="J405" s="2">
        <f>'Base de Dados'!BG364</f>
        <v>0</v>
      </c>
    </row>
    <row r="406" spans="1:10" x14ac:dyDescent="0.25">
      <c r="A406" s="2" t="str">
        <f>'Base de Dados'!D365</f>
        <v>Ministério Público Eleitoral</v>
      </c>
      <c r="B406" s="2">
        <f>'Base de Dados'!J365</f>
        <v>0</v>
      </c>
      <c r="C406" s="2">
        <f>'Base de Dados'!P365</f>
        <v>0</v>
      </c>
      <c r="D406" s="2">
        <f>'Base de Dados'!V365</f>
        <v>0</v>
      </c>
      <c r="E406" s="2">
        <f>'Base de Dados'!AB365</f>
        <v>0</v>
      </c>
      <c r="F406" s="2" t="str">
        <f>'Base de Dados'!AI365</f>
        <v>Francisco D'Ambrosio</v>
      </c>
      <c r="G406" s="2">
        <f>'Base de Dados'!AO365</f>
        <v>0</v>
      </c>
      <c r="H406" s="2">
        <f>'Base de Dados'!AU365</f>
        <v>0</v>
      </c>
      <c r="I406" s="2">
        <f>'Base de Dados'!BA365</f>
        <v>0</v>
      </c>
      <c r="J406" s="2">
        <f>'Base de Dados'!BG365</f>
        <v>0</v>
      </c>
    </row>
    <row r="407" spans="1:10" x14ac:dyDescent="0.25">
      <c r="A407" s="2" t="str">
        <f>'Base de Dados'!D366</f>
        <v>02.19.01</v>
      </c>
      <c r="B407" s="2">
        <f>'Base de Dados'!J366</f>
        <v>0</v>
      </c>
      <c r="C407" s="2">
        <f>'Base de Dados'!P366</f>
        <v>0</v>
      </c>
      <c r="D407" s="2">
        <f>'Base de Dados'!V366</f>
        <v>0</v>
      </c>
      <c r="E407" s="2">
        <f>'Base de Dados'!AB366</f>
        <v>0</v>
      </c>
      <c r="F407" s="2" t="str">
        <f>'Base de Dados'!AI366</f>
        <v>Facebook</v>
      </c>
      <c r="G407" s="2">
        <f>'Base de Dados'!AO366</f>
        <v>0</v>
      </c>
      <c r="H407" s="2">
        <f>'Base de Dados'!AU366</f>
        <v>0</v>
      </c>
      <c r="I407" s="2">
        <f>'Base de Dados'!BA366</f>
        <v>0</v>
      </c>
      <c r="J407" s="2">
        <f>'Base de Dados'!BG366</f>
        <v>0</v>
      </c>
    </row>
    <row r="408" spans="1:10" x14ac:dyDescent="0.25">
      <c r="A408" s="2" t="str">
        <f>'Base de Dados'!D367</f>
        <v>Ministério Público Eleitoral</v>
      </c>
      <c r="B408" s="2">
        <f>'Base de Dados'!J367</f>
        <v>0</v>
      </c>
      <c r="C408" s="2">
        <f>'Base de Dados'!P367</f>
        <v>0</v>
      </c>
      <c r="D408" s="2">
        <f>'Base de Dados'!V367</f>
        <v>0</v>
      </c>
      <c r="E408" s="2">
        <f>'Base de Dados'!AB367</f>
        <v>0</v>
      </c>
      <c r="F408" s="2" t="str">
        <f>'Base de Dados'!AI367</f>
        <v>Woltair Simei Lopes</v>
      </c>
      <c r="G408" s="2" t="str">
        <f>'Base de Dados'!AO367</f>
        <v>Maria Aparecida Campos Straus</v>
      </c>
      <c r="H408" s="2">
        <f>'Base de Dados'!AU367</f>
        <v>0</v>
      </c>
      <c r="I408" s="2">
        <f>'Base de Dados'!BA367</f>
        <v>0</v>
      </c>
      <c r="J408" s="2">
        <f>'Base de Dados'!BG367</f>
        <v>0</v>
      </c>
    </row>
    <row r="409" spans="1:10" x14ac:dyDescent="0.25">
      <c r="A409" s="2" t="str">
        <f>'Base de Dados'!D368</f>
        <v>Ministério Público Eleitoral</v>
      </c>
      <c r="B409" s="2">
        <f>'Base de Dados'!J368</f>
        <v>0</v>
      </c>
      <c r="C409" s="2">
        <f>'Base de Dados'!P368</f>
        <v>0</v>
      </c>
      <c r="D409" s="2">
        <f>'Base de Dados'!V368</f>
        <v>0</v>
      </c>
      <c r="E409" s="2">
        <f>'Base de Dados'!AB368</f>
        <v>0</v>
      </c>
      <c r="F409" s="2" t="str">
        <f>'Base de Dados'!AI368</f>
        <v>Anthony William Garotinho Matheus de Oliveira</v>
      </c>
      <c r="G409" s="2">
        <f>'Base de Dados'!AO368</f>
        <v>0</v>
      </c>
      <c r="H409" s="2">
        <f>'Base de Dados'!AU368</f>
        <v>0</v>
      </c>
      <c r="I409" s="2">
        <f>'Base de Dados'!BA368</f>
        <v>0</v>
      </c>
      <c r="J409" s="2">
        <f>'Base de Dados'!BG368</f>
        <v>0</v>
      </c>
    </row>
    <row r="410" spans="1:10" x14ac:dyDescent="0.25">
      <c r="A410" s="2" t="e">
        <f>'Base de Dados'!#REF!</f>
        <v>#REF!</v>
      </c>
      <c r="B410" s="2" t="e">
        <f>'Base de Dados'!#REF!</f>
        <v>#REF!</v>
      </c>
      <c r="C410" s="2" t="e">
        <f>'Base de Dados'!#REF!</f>
        <v>#REF!</v>
      </c>
      <c r="D410" s="2" t="e">
        <f>'Base de Dados'!#REF!</f>
        <v>#REF!</v>
      </c>
      <c r="E410" s="2" t="e">
        <f>'Base de Dados'!#REF!</f>
        <v>#REF!</v>
      </c>
      <c r="F410" s="2" t="e">
        <f>'Base de Dados'!#REF!</f>
        <v>#REF!</v>
      </c>
      <c r="G410" s="2" t="e">
        <f>'Base de Dados'!#REF!</f>
        <v>#REF!</v>
      </c>
      <c r="H410" s="2" t="e">
        <f>'Base de Dados'!#REF!</f>
        <v>#REF!</v>
      </c>
      <c r="I410" s="2" t="e">
        <f>'Base de Dados'!#REF!</f>
        <v>#REF!</v>
      </c>
      <c r="J410" s="2" t="e">
        <f>'Base de Dados'!#REF!</f>
        <v>#REF!</v>
      </c>
    </row>
    <row r="411" spans="1:10" x14ac:dyDescent="0.25">
      <c r="A411" s="2" t="str">
        <f>'Base de Dados'!D369</f>
        <v>Ministério Público Eleitoral</v>
      </c>
      <c r="B411" s="2">
        <f>'Base de Dados'!J369</f>
        <v>0</v>
      </c>
      <c r="C411" s="2">
        <f>'Base de Dados'!P369</f>
        <v>0</v>
      </c>
      <c r="D411" s="2">
        <f>'Base de Dados'!V369</f>
        <v>0</v>
      </c>
      <c r="E411" s="2">
        <f>'Base de Dados'!AB369</f>
        <v>0</v>
      </c>
      <c r="F411" s="2" t="str">
        <f>'Base de Dados'!AI369</f>
        <v>Rosenverg Reis de Oliveira</v>
      </c>
      <c r="G411" s="2">
        <f>'Base de Dados'!AO369</f>
        <v>0</v>
      </c>
      <c r="H411" s="2">
        <f>'Base de Dados'!AU369</f>
        <v>0</v>
      </c>
      <c r="I411" s="2">
        <f>'Base de Dados'!BA369</f>
        <v>0</v>
      </c>
      <c r="J411" s="2">
        <f>'Base de Dados'!BG369</f>
        <v>0</v>
      </c>
    </row>
    <row r="412" spans="1:10" x14ac:dyDescent="0.25">
      <c r="A412" s="2" t="str">
        <f>'Base de Dados'!D370</f>
        <v>PRB</v>
      </c>
      <c r="B412" s="2">
        <f>'Base de Dados'!J370</f>
        <v>0</v>
      </c>
      <c r="C412" s="2">
        <f>'Base de Dados'!P370</f>
        <v>0</v>
      </c>
      <c r="D412" s="2">
        <f>'Base de Dados'!V370</f>
        <v>0</v>
      </c>
      <c r="E412" s="2">
        <f>'Base de Dados'!AB370</f>
        <v>0</v>
      </c>
      <c r="F412" s="2" t="str">
        <f>'Base de Dados'!AI370</f>
        <v>Anthony William Garotinho Matheus de Oliveira</v>
      </c>
      <c r="G412" s="2" t="str">
        <f>'Base de Dados'!AO370</f>
        <v>Facebook</v>
      </c>
      <c r="H412" s="2">
        <f>'Base de Dados'!AU370</f>
        <v>0</v>
      </c>
      <c r="I412" s="2">
        <f>'Base de Dados'!BA370</f>
        <v>0</v>
      </c>
      <c r="J412" s="2">
        <f>'Base de Dados'!BG370</f>
        <v>0</v>
      </c>
    </row>
    <row r="413" spans="1:10" x14ac:dyDescent="0.25">
      <c r="A413" s="2" t="e">
        <f>'Base de Dados'!#REF!</f>
        <v>#REF!</v>
      </c>
      <c r="B413" s="2" t="e">
        <f>'Base de Dados'!#REF!</f>
        <v>#REF!</v>
      </c>
      <c r="C413" s="2" t="e">
        <f>'Base de Dados'!#REF!</f>
        <v>#REF!</v>
      </c>
      <c r="D413" s="2" t="e">
        <f>'Base de Dados'!#REF!</f>
        <v>#REF!</v>
      </c>
      <c r="E413" s="2" t="e">
        <f>'Base de Dados'!#REF!</f>
        <v>#REF!</v>
      </c>
      <c r="F413" s="2" t="e">
        <f>'Base de Dados'!#REF!</f>
        <v>#REF!</v>
      </c>
      <c r="G413" s="2" t="e">
        <f>'Base de Dados'!#REF!</f>
        <v>#REF!</v>
      </c>
      <c r="H413" s="2" t="e">
        <f>'Base de Dados'!#REF!</f>
        <v>#REF!</v>
      </c>
      <c r="I413" s="2" t="e">
        <f>'Base de Dados'!#REF!</f>
        <v>#REF!</v>
      </c>
      <c r="J413" s="2" t="e">
        <f>'Base de Dados'!#REF!</f>
        <v>#REF!</v>
      </c>
    </row>
    <row r="414" spans="1:10" x14ac:dyDescent="0.25">
      <c r="A414" s="2" t="e">
        <f>'Base de Dados'!#REF!</f>
        <v>#REF!</v>
      </c>
      <c r="B414" s="2" t="e">
        <f>'Base de Dados'!#REF!</f>
        <v>#REF!</v>
      </c>
      <c r="C414" s="2" t="e">
        <f>'Base de Dados'!#REF!</f>
        <v>#REF!</v>
      </c>
      <c r="D414" s="2" t="e">
        <f>'Base de Dados'!#REF!</f>
        <v>#REF!</v>
      </c>
      <c r="E414" s="2" t="e">
        <f>'Base de Dados'!#REF!</f>
        <v>#REF!</v>
      </c>
      <c r="F414" s="2" t="e">
        <f>'Base de Dados'!#REF!</f>
        <v>#REF!</v>
      </c>
      <c r="G414" s="2" t="e">
        <f>'Base de Dados'!#REF!</f>
        <v>#REF!</v>
      </c>
      <c r="H414" s="2" t="e">
        <f>'Base de Dados'!#REF!</f>
        <v>#REF!</v>
      </c>
      <c r="I414" s="2" t="e">
        <f>'Base de Dados'!#REF!</f>
        <v>#REF!</v>
      </c>
      <c r="J414" s="2" t="e">
        <f>'Base de Dados'!#REF!</f>
        <v>#REF!</v>
      </c>
    </row>
    <row r="415" spans="1:10" x14ac:dyDescent="0.25">
      <c r="A415" s="2" t="str">
        <f>'Base de Dados'!D371</f>
        <v>Ministério Público Eleitoral</v>
      </c>
      <c r="B415" s="2">
        <f>'Base de Dados'!J371</f>
        <v>0</v>
      </c>
      <c r="C415" s="2">
        <f>'Base de Dados'!P371</f>
        <v>0</v>
      </c>
      <c r="D415" s="2">
        <f>'Base de Dados'!V371</f>
        <v>0</v>
      </c>
      <c r="E415" s="2">
        <f>'Base de Dados'!AB371</f>
        <v>0</v>
      </c>
      <c r="F415" s="2" t="str">
        <f>'Base de Dados'!AI371</f>
        <v>Marcio Panisset</v>
      </c>
      <c r="G415" s="2" t="str">
        <f>'Base de Dados'!AO371</f>
        <v>Maria Aparecida Panisset</v>
      </c>
      <c r="H415" s="2">
        <f>'Base de Dados'!AU371</f>
        <v>0</v>
      </c>
      <c r="I415" s="2">
        <f>'Base de Dados'!BA371</f>
        <v>0</v>
      </c>
      <c r="J415" s="2">
        <f>'Base de Dados'!BG371</f>
        <v>0</v>
      </c>
    </row>
    <row r="416" spans="1:10" x14ac:dyDescent="0.25">
      <c r="A416" s="2" t="e">
        <f>'Base de Dados'!#REF!</f>
        <v>#REF!</v>
      </c>
      <c r="B416" s="2" t="e">
        <f>'Base de Dados'!#REF!</f>
        <v>#REF!</v>
      </c>
      <c r="C416" s="2" t="e">
        <f>'Base de Dados'!#REF!</f>
        <v>#REF!</v>
      </c>
      <c r="D416" s="2" t="e">
        <f>'Base de Dados'!#REF!</f>
        <v>#REF!</v>
      </c>
      <c r="E416" s="2" t="e">
        <f>'Base de Dados'!#REF!</f>
        <v>#REF!</v>
      </c>
      <c r="F416" s="2" t="e">
        <f>'Base de Dados'!#REF!</f>
        <v>#REF!</v>
      </c>
      <c r="G416" s="2" t="e">
        <f>'Base de Dados'!#REF!</f>
        <v>#REF!</v>
      </c>
      <c r="H416" s="2" t="e">
        <f>'Base de Dados'!#REF!</f>
        <v>#REF!</v>
      </c>
      <c r="I416" s="2" t="e">
        <f>'Base de Dados'!#REF!</f>
        <v>#REF!</v>
      </c>
      <c r="J416" s="2" t="e">
        <f>'Base de Dados'!#REF!</f>
        <v>#REF!</v>
      </c>
    </row>
    <row r="417" spans="1:10" x14ac:dyDescent="0.25">
      <c r="A417" s="2" t="str">
        <f>'Base de Dados'!D372</f>
        <v>Ministério Público Eleitoral</v>
      </c>
      <c r="B417" s="2">
        <f>'Base de Dados'!J372</f>
        <v>0</v>
      </c>
      <c r="C417" s="2">
        <f>'Base de Dados'!P372</f>
        <v>0</v>
      </c>
      <c r="D417" s="2">
        <f>'Base de Dados'!V372</f>
        <v>0</v>
      </c>
      <c r="E417" s="2">
        <f>'Base de Dados'!AB372</f>
        <v>0</v>
      </c>
      <c r="F417" s="2" t="str">
        <f>'Base de Dados'!AI372</f>
        <v>Mauro de Carvalho</v>
      </c>
      <c r="G417" s="2" t="str">
        <f>'Base de Dados'!AO372</f>
        <v>www.rondonoticias.com.br</v>
      </c>
      <c r="H417" s="2" t="str">
        <f>'Base de Dados'!AU372</f>
        <v>tudorondonia.com</v>
      </c>
      <c r="I417" s="2">
        <f>'Base de Dados'!BA372</f>
        <v>0</v>
      </c>
      <c r="J417" s="2">
        <f>'Base de Dados'!BG372</f>
        <v>0</v>
      </c>
    </row>
    <row r="418" spans="1:10" x14ac:dyDescent="0.25">
      <c r="A418" s="2" t="str">
        <f>'Base de Dados'!D373</f>
        <v>Ministério Público Eleitoral</v>
      </c>
      <c r="B418" s="2">
        <f>'Base de Dados'!J373</f>
        <v>0</v>
      </c>
      <c r="C418" s="2">
        <f>'Base de Dados'!P373</f>
        <v>0</v>
      </c>
      <c r="D418" s="2">
        <f>'Base de Dados'!V373</f>
        <v>0</v>
      </c>
      <c r="E418" s="2">
        <f>'Base de Dados'!AB373</f>
        <v>0</v>
      </c>
      <c r="F418" s="2" t="str">
        <f>'Base de Dados'!AI373</f>
        <v>Glaucione Maria Rodrigues</v>
      </c>
      <c r="G418" s="2">
        <f>'Base de Dados'!AO373</f>
        <v>0</v>
      </c>
      <c r="H418" s="2">
        <f>'Base de Dados'!AU373</f>
        <v>0</v>
      </c>
      <c r="I418" s="2">
        <f>'Base de Dados'!BA373</f>
        <v>0</v>
      </c>
      <c r="J418" s="2">
        <f>'Base de Dados'!BG373</f>
        <v>0</v>
      </c>
    </row>
    <row r="419" spans="1:10" x14ac:dyDescent="0.25">
      <c r="A419" s="2" t="str">
        <f>'Base de Dados'!D374</f>
        <v>Ministério Público Eleitoral</v>
      </c>
      <c r="B419" s="2">
        <f>'Base de Dados'!J374</f>
        <v>0</v>
      </c>
      <c r="C419" s="2">
        <f>'Base de Dados'!P374</f>
        <v>0</v>
      </c>
      <c r="D419" s="2">
        <f>'Base de Dados'!V374</f>
        <v>0</v>
      </c>
      <c r="E419" s="2">
        <f>'Base de Dados'!AB374</f>
        <v>0</v>
      </c>
      <c r="F419" s="2" t="str">
        <f>'Base de Dados'!AI374</f>
        <v>Mariton Benedito de Holanda</v>
      </c>
      <c r="G419" s="2">
        <f>'Base de Dados'!AO374</f>
        <v>0</v>
      </c>
      <c r="H419" s="2">
        <f>'Base de Dados'!AU374</f>
        <v>0</v>
      </c>
      <c r="I419" s="2">
        <f>'Base de Dados'!BA374</f>
        <v>0</v>
      </c>
      <c r="J419" s="2">
        <f>'Base de Dados'!BG374</f>
        <v>0</v>
      </c>
    </row>
    <row r="420" spans="1:10" x14ac:dyDescent="0.25">
      <c r="A420" s="2" t="str">
        <f>'Base de Dados'!D375</f>
        <v>02.20.01</v>
      </c>
      <c r="B420" s="2">
        <f>'Base de Dados'!J375</f>
        <v>0</v>
      </c>
      <c r="C420" s="2">
        <f>'Base de Dados'!P375</f>
        <v>0</v>
      </c>
      <c r="D420" s="2">
        <f>'Base de Dados'!V375</f>
        <v>0</v>
      </c>
      <c r="E420" s="2">
        <f>'Base de Dados'!AB375</f>
        <v>0</v>
      </c>
      <c r="F420" s="2" t="str">
        <f>'Base de Dados'!AI375</f>
        <v>Facebook</v>
      </c>
      <c r="G420" s="2" t="str">
        <f>'Base de Dados'!AO375</f>
        <v>WOLMER JUNIOR</v>
      </c>
      <c r="H420" s="2">
        <f>'Base de Dados'!AU375</f>
        <v>0</v>
      </c>
      <c r="I420" s="2">
        <f>'Base de Dados'!BA375</f>
        <v>0</v>
      </c>
      <c r="J420" s="2">
        <f>'Base de Dados'!BG375</f>
        <v>0</v>
      </c>
    </row>
    <row r="421" spans="1:10" x14ac:dyDescent="0.25">
      <c r="A421" s="2" t="str">
        <f>'Base de Dados'!D376</f>
        <v>Ministério Público Eleitoral</v>
      </c>
      <c r="B421" s="2">
        <f>'Base de Dados'!J376</f>
        <v>0</v>
      </c>
      <c r="C421" s="2">
        <f>'Base de Dados'!P376</f>
        <v>0</v>
      </c>
      <c r="D421" s="2">
        <f>'Base de Dados'!V376</f>
        <v>0</v>
      </c>
      <c r="E421" s="2">
        <f>'Base de Dados'!AB376</f>
        <v>0</v>
      </c>
      <c r="F421" s="2" t="str">
        <f>'Base de Dados'!AI376</f>
        <v>Expedito Gonçalves Ferreira Netto</v>
      </c>
      <c r="G421" s="2">
        <f>'Base de Dados'!AO376</f>
        <v>0</v>
      </c>
      <c r="H421" s="2">
        <f>'Base de Dados'!AU376</f>
        <v>0</v>
      </c>
      <c r="I421" s="2">
        <f>'Base de Dados'!BA376</f>
        <v>0</v>
      </c>
      <c r="J421" s="2">
        <f>'Base de Dados'!BG376</f>
        <v>0</v>
      </c>
    </row>
    <row r="422" spans="1:10" x14ac:dyDescent="0.25">
      <c r="A422" s="2" t="str">
        <f>'Base de Dados'!D377</f>
        <v>02.20.02</v>
      </c>
      <c r="B422" s="2">
        <f>'Base de Dados'!J377</f>
        <v>0</v>
      </c>
      <c r="C422" s="2">
        <f>'Base de Dados'!P377</f>
        <v>0</v>
      </c>
      <c r="D422" s="2">
        <f>'Base de Dados'!V377</f>
        <v>0</v>
      </c>
      <c r="E422" s="2">
        <f>'Base de Dados'!AB377</f>
        <v>0</v>
      </c>
      <c r="F422" s="2" t="str">
        <f>'Base de Dados'!AI377</f>
        <v>Nazareno Vieira de Souza</v>
      </c>
      <c r="G422" s="2" t="str">
        <f>'Base de Dados'!AO377</f>
        <v>Facebook</v>
      </c>
      <c r="H422" s="2" t="str">
        <f>'Base de Dados'!AU377</f>
        <v>Rondônia</v>
      </c>
      <c r="I422" s="2">
        <f>'Base de Dados'!BA377</f>
        <v>0</v>
      </c>
      <c r="J422" s="2">
        <f>'Base de Dados'!BG377</f>
        <v>0</v>
      </c>
    </row>
    <row r="423" spans="1:10" x14ac:dyDescent="0.25">
      <c r="A423" s="2" t="str">
        <f>'Base de Dados'!D378</f>
        <v>02.20.02</v>
      </c>
      <c r="B423" s="2">
        <f>'Base de Dados'!J378</f>
        <v>0</v>
      </c>
      <c r="C423" s="2">
        <f>'Base de Dados'!P378</f>
        <v>0</v>
      </c>
      <c r="D423" s="2">
        <f>'Base de Dados'!V378</f>
        <v>0</v>
      </c>
      <c r="E423" s="2">
        <f>'Base de Dados'!AB378</f>
        <v>0</v>
      </c>
      <c r="F423" s="2" t="str">
        <f>'Base de Dados'!AI378</f>
        <v>Nazareno Vieira de Souza</v>
      </c>
      <c r="G423" s="2" t="str">
        <f>'Base de Dados'!AO378</f>
        <v>Facebook</v>
      </c>
      <c r="H423" s="2" t="str">
        <f>'Base de Dados'!AU378</f>
        <v>Mais Rondônia</v>
      </c>
      <c r="I423" s="2" t="str">
        <f>'Base de Dados'!BA378</f>
        <v>José Martins Coelho</v>
      </c>
      <c r="J423" s="2" t="str">
        <f>'Base de Dados'!BG378</f>
        <v>Cibele dos Santos</v>
      </c>
    </row>
    <row r="424" spans="1:10" x14ac:dyDescent="0.25">
      <c r="A424" s="2" t="str">
        <f>'Base de Dados'!D379</f>
        <v>02.20.02</v>
      </c>
      <c r="B424" s="2">
        <f>'Base de Dados'!J379</f>
        <v>0</v>
      </c>
      <c r="C424" s="2">
        <f>'Base de Dados'!P379</f>
        <v>0</v>
      </c>
      <c r="D424" s="2">
        <f>'Base de Dados'!V379</f>
        <v>0</v>
      </c>
      <c r="E424" s="2">
        <f>'Base de Dados'!AB379</f>
        <v>0</v>
      </c>
      <c r="F424" s="2" t="str">
        <f>'Base de Dados'!AI379</f>
        <v>Nazareno Vieira de Souza</v>
      </c>
      <c r="G424" s="2" t="str">
        <f>'Base de Dados'!AO379</f>
        <v>Facebook</v>
      </c>
      <c r="H424" s="2" t="str">
        <f>'Base de Dados'!AU379</f>
        <v>Rondônia Notícias</v>
      </c>
      <c r="I424" s="2">
        <f>'Base de Dados'!BA379</f>
        <v>0</v>
      </c>
      <c r="J424" s="2">
        <f>'Base de Dados'!BG379</f>
        <v>0</v>
      </c>
    </row>
    <row r="425" spans="1:10" x14ac:dyDescent="0.25">
      <c r="A425" s="2" t="e">
        <f>'Base de Dados'!#REF!</f>
        <v>#REF!</v>
      </c>
      <c r="B425" s="2" t="e">
        <f>'Base de Dados'!#REF!</f>
        <v>#REF!</v>
      </c>
      <c r="C425" s="2" t="e">
        <f>'Base de Dados'!#REF!</f>
        <v>#REF!</v>
      </c>
      <c r="D425" s="2" t="e">
        <f>'Base de Dados'!#REF!</f>
        <v>#REF!</v>
      </c>
      <c r="E425" s="2" t="e">
        <f>'Base de Dados'!#REF!</f>
        <v>#REF!</v>
      </c>
      <c r="F425" s="2" t="e">
        <f>'Base de Dados'!#REF!</f>
        <v>#REF!</v>
      </c>
      <c r="G425" s="2" t="e">
        <f>'Base de Dados'!#REF!</f>
        <v>#REF!</v>
      </c>
      <c r="H425" s="2" t="e">
        <f>'Base de Dados'!#REF!</f>
        <v>#REF!</v>
      </c>
      <c r="I425" s="2" t="e">
        <f>'Base de Dados'!#REF!</f>
        <v>#REF!</v>
      </c>
      <c r="J425" s="2" t="e">
        <f>'Base de Dados'!#REF!</f>
        <v>#REF!</v>
      </c>
    </row>
    <row r="426" spans="1:10" x14ac:dyDescent="0.25">
      <c r="A426" s="2" t="str">
        <f>'Base de Dados'!D380</f>
        <v>02.20.02</v>
      </c>
      <c r="B426" s="2">
        <f>'Base de Dados'!J380</f>
        <v>0</v>
      </c>
      <c r="C426" s="2">
        <f>'Base de Dados'!P380</f>
        <v>0</v>
      </c>
      <c r="D426" s="2">
        <f>'Base de Dados'!V380</f>
        <v>0</v>
      </c>
      <c r="E426" s="2">
        <f>'Base de Dados'!AB380</f>
        <v>0</v>
      </c>
      <c r="F426" s="2" t="str">
        <f>'Base de Dados'!AI380</f>
        <v>Facebook</v>
      </c>
      <c r="G426" s="2" t="str">
        <f>'Base de Dados'!AO380</f>
        <v>Confucio Aires Moura</v>
      </c>
      <c r="H426" s="2" t="str">
        <f>'Base de Dados'!AU380</f>
        <v>02.20.03</v>
      </c>
      <c r="I426" s="2">
        <f>'Base de Dados'!BA380</f>
        <v>0</v>
      </c>
      <c r="J426" s="2">
        <f>'Base de Dados'!BG380</f>
        <v>0</v>
      </c>
    </row>
    <row r="427" spans="1:10" x14ac:dyDescent="0.25">
      <c r="A427" s="2" t="str">
        <f>'Base de Dados'!D381</f>
        <v>02.20.02</v>
      </c>
      <c r="B427" s="2">
        <f>'Base de Dados'!J381</f>
        <v>0</v>
      </c>
      <c r="C427" s="2">
        <f>'Base de Dados'!P381</f>
        <v>0</v>
      </c>
      <c r="D427" s="2">
        <f>'Base de Dados'!V381</f>
        <v>0</v>
      </c>
      <c r="E427" s="2">
        <f>'Base de Dados'!AB381</f>
        <v>0</v>
      </c>
      <c r="F427" s="2" t="str">
        <f>'Base de Dados'!AI381</f>
        <v>DIRLAINE JAQUELINE CASSOL</v>
      </c>
      <c r="G427" s="2" t="str">
        <f>'Base de Dados'!AO381</f>
        <v>Instagram</v>
      </c>
      <c r="H427" s="2">
        <f>'Base de Dados'!AU381</f>
        <v>0</v>
      </c>
      <c r="I427" s="2">
        <f>'Base de Dados'!BA381</f>
        <v>0</v>
      </c>
      <c r="J427" s="2">
        <f>'Base de Dados'!BG381</f>
        <v>0</v>
      </c>
    </row>
    <row r="428" spans="1:10" x14ac:dyDescent="0.25">
      <c r="A428" s="2" t="str">
        <f>'Base de Dados'!D382</f>
        <v>Dirlaine Jaqueline Cassol</v>
      </c>
      <c r="B428" s="2">
        <f>'Base de Dados'!J382</f>
        <v>0</v>
      </c>
      <c r="C428" s="2">
        <f>'Base de Dados'!P382</f>
        <v>0</v>
      </c>
      <c r="D428" s="2">
        <f>'Base de Dados'!V382</f>
        <v>0</v>
      </c>
      <c r="E428" s="2">
        <f>'Base de Dados'!AB382</f>
        <v>0</v>
      </c>
      <c r="F428" s="2" t="str">
        <f>'Base de Dados'!AI382</f>
        <v>Facebook</v>
      </c>
      <c r="G428" s="2" t="str">
        <f>'Base de Dados'!AO382</f>
        <v>Rolim de Moura</v>
      </c>
      <c r="H428" s="2">
        <f>'Base de Dados'!AU382</f>
        <v>0</v>
      </c>
      <c r="I428" s="2">
        <f>'Base de Dados'!BA382</f>
        <v>0</v>
      </c>
      <c r="J428" s="2">
        <f>'Base de Dados'!BG382</f>
        <v>0</v>
      </c>
    </row>
    <row r="429" spans="1:10" x14ac:dyDescent="0.25">
      <c r="A429" s="2" t="e">
        <f>'Base de Dados'!#REF!</f>
        <v>#REF!</v>
      </c>
      <c r="B429" s="2" t="e">
        <f>'Base de Dados'!#REF!</f>
        <v>#REF!</v>
      </c>
      <c r="C429" s="2" t="e">
        <f>'Base de Dados'!#REF!</f>
        <v>#REF!</v>
      </c>
      <c r="D429" s="2" t="e">
        <f>'Base de Dados'!#REF!</f>
        <v>#REF!</v>
      </c>
      <c r="E429" s="2" t="e">
        <f>'Base de Dados'!#REF!</f>
        <v>#REF!</v>
      </c>
      <c r="F429" s="2" t="e">
        <f>'Base de Dados'!#REF!</f>
        <v>#REF!</v>
      </c>
      <c r="G429" s="2" t="e">
        <f>'Base de Dados'!#REF!</f>
        <v>#REF!</v>
      </c>
      <c r="H429" s="2" t="e">
        <f>'Base de Dados'!#REF!</f>
        <v>#REF!</v>
      </c>
      <c r="I429" s="2" t="e">
        <f>'Base de Dados'!#REF!</f>
        <v>#REF!</v>
      </c>
      <c r="J429" s="2" t="e">
        <f>'Base de Dados'!#REF!</f>
        <v>#REF!</v>
      </c>
    </row>
    <row r="430" spans="1:10" x14ac:dyDescent="0.25">
      <c r="A430" s="2" t="e">
        <f>'Base de Dados'!#REF!</f>
        <v>#REF!</v>
      </c>
      <c r="B430" s="2" t="e">
        <f>'Base de Dados'!#REF!</f>
        <v>#REF!</v>
      </c>
      <c r="C430" s="2" t="e">
        <f>'Base de Dados'!#REF!</f>
        <v>#REF!</v>
      </c>
      <c r="D430" s="2" t="e">
        <f>'Base de Dados'!#REF!</f>
        <v>#REF!</v>
      </c>
      <c r="E430" s="2" t="e">
        <f>'Base de Dados'!#REF!</f>
        <v>#REF!</v>
      </c>
      <c r="F430" s="2" t="e">
        <f>'Base de Dados'!#REF!</f>
        <v>#REF!</v>
      </c>
      <c r="G430" s="2" t="e">
        <f>'Base de Dados'!#REF!</f>
        <v>#REF!</v>
      </c>
      <c r="H430" s="2" t="e">
        <f>'Base de Dados'!#REF!</f>
        <v>#REF!</v>
      </c>
      <c r="I430" s="2" t="e">
        <f>'Base de Dados'!#REF!</f>
        <v>#REF!</v>
      </c>
      <c r="J430" s="2" t="e">
        <f>'Base de Dados'!#REF!</f>
        <v>#REF!</v>
      </c>
    </row>
    <row r="431" spans="1:10" x14ac:dyDescent="0.25">
      <c r="A431" s="2" t="str">
        <f>'Base de Dados'!D383</f>
        <v>Ministério Público Eleitoral</v>
      </c>
      <c r="B431" s="2">
        <f>'Base de Dados'!J383</f>
        <v>0</v>
      </c>
      <c r="C431" s="2">
        <f>'Base de Dados'!P383</f>
        <v>0</v>
      </c>
      <c r="D431" s="2">
        <f>'Base de Dados'!V383</f>
        <v>0</v>
      </c>
      <c r="E431" s="2">
        <f>'Base de Dados'!AB383</f>
        <v>0</v>
      </c>
      <c r="F431" s="2" t="str">
        <f>'Base de Dados'!AI383</f>
        <v>Expedito Gonçalves Ferreira Netto</v>
      </c>
      <c r="G431" s="2" t="str">
        <f>'Base de Dados'!AO383</f>
        <v>FRED WILLAM BARBOSA DOS SANTOS</v>
      </c>
      <c r="H431" s="2">
        <f>'Base de Dados'!AU383</f>
        <v>0</v>
      </c>
      <c r="I431" s="2">
        <f>'Base de Dados'!BA383</f>
        <v>0</v>
      </c>
      <c r="J431" s="2">
        <f>'Base de Dados'!BG383</f>
        <v>0</v>
      </c>
    </row>
    <row r="432" spans="1:10" x14ac:dyDescent="0.25">
      <c r="A432" s="2" t="e">
        <f>'Base de Dados'!#REF!</f>
        <v>#REF!</v>
      </c>
      <c r="B432" s="2" t="e">
        <f>'Base de Dados'!#REF!</f>
        <v>#REF!</v>
      </c>
      <c r="C432" s="2" t="e">
        <f>'Base de Dados'!#REF!</f>
        <v>#REF!</v>
      </c>
      <c r="D432" s="2" t="e">
        <f>'Base de Dados'!#REF!</f>
        <v>#REF!</v>
      </c>
      <c r="E432" s="2" t="e">
        <f>'Base de Dados'!#REF!</f>
        <v>#REF!</v>
      </c>
      <c r="F432" s="2" t="e">
        <f>'Base de Dados'!#REF!</f>
        <v>#REF!</v>
      </c>
      <c r="G432" s="2" t="e">
        <f>'Base de Dados'!#REF!</f>
        <v>#REF!</v>
      </c>
      <c r="H432" s="2" t="e">
        <f>'Base de Dados'!#REF!</f>
        <v>#REF!</v>
      </c>
      <c r="I432" s="2" t="e">
        <f>'Base de Dados'!#REF!</f>
        <v>#REF!</v>
      </c>
      <c r="J432" s="2" t="e">
        <f>'Base de Dados'!#REF!</f>
        <v>#REF!</v>
      </c>
    </row>
    <row r="433" spans="1:10" x14ac:dyDescent="0.25">
      <c r="A433" s="2" t="str">
        <f>'Base de Dados'!D384</f>
        <v>Ministério Público Eleitoral</v>
      </c>
      <c r="B433" s="2">
        <f>'Base de Dados'!J384</f>
        <v>0</v>
      </c>
      <c r="C433" s="2">
        <f>'Base de Dados'!P384</f>
        <v>0</v>
      </c>
      <c r="D433" s="2">
        <f>'Base de Dados'!V384</f>
        <v>0</v>
      </c>
      <c r="E433" s="2">
        <f>'Base de Dados'!AB384</f>
        <v>0</v>
      </c>
      <c r="F433" s="2" t="str">
        <f>'Base de Dados'!AI384</f>
        <v>Expedito Gonçalves Ferreira Netto</v>
      </c>
      <c r="G433" s="2" t="str">
        <f>'Base de Dados'!AO384</f>
        <v>RICARDO E BERTOLINI GRÁFICA E EDITORA LTDA - ME</v>
      </c>
      <c r="H433" s="2" t="str">
        <f>'Base de Dados'!AU384</f>
        <v>RONDÔNIA DINÂMICA COMÉRCIO E SERVIÇOS DE INFORMÁTICA LTDA</v>
      </c>
      <c r="I433" s="2" t="str">
        <f>'Base de Dados'!BA384</f>
        <v>Neodi Carlos Francisco de Oliveira</v>
      </c>
      <c r="J433" s="2">
        <f>'Base de Dados'!BG384</f>
        <v>0</v>
      </c>
    </row>
    <row r="434" spans="1:10" x14ac:dyDescent="0.25">
      <c r="A434" s="2" t="str">
        <f>'Base de Dados'!D385</f>
        <v>02.20.02</v>
      </c>
      <c r="B434" s="2">
        <f>'Base de Dados'!J385</f>
        <v>0</v>
      </c>
      <c r="C434" s="2">
        <f>'Base de Dados'!P385</f>
        <v>0</v>
      </c>
      <c r="D434" s="2">
        <f>'Base de Dados'!V385</f>
        <v>0</v>
      </c>
      <c r="E434" s="2">
        <f>'Base de Dados'!AB385</f>
        <v>0</v>
      </c>
      <c r="F434" s="2" t="str">
        <f>'Base de Dados'!AI385</f>
        <v>HERCULANO MARTINS NACIF</v>
      </c>
      <c r="G434" s="2">
        <f>'Base de Dados'!AO385</f>
        <v>0</v>
      </c>
      <c r="H434" s="2">
        <f>'Base de Dados'!AU385</f>
        <v>0</v>
      </c>
      <c r="I434" s="2">
        <f>'Base de Dados'!BA385</f>
        <v>0</v>
      </c>
      <c r="J434" s="2">
        <f>'Base de Dados'!BG385</f>
        <v>0</v>
      </c>
    </row>
    <row r="435" spans="1:10" x14ac:dyDescent="0.25">
      <c r="A435" s="2" t="str">
        <f>'Base de Dados'!D386</f>
        <v>02.20.02</v>
      </c>
      <c r="B435" s="2">
        <f>'Base de Dados'!J386</f>
        <v>0</v>
      </c>
      <c r="C435" s="2">
        <f>'Base de Dados'!P386</f>
        <v>0</v>
      </c>
      <c r="D435" s="2">
        <f>'Base de Dados'!V386</f>
        <v>0</v>
      </c>
      <c r="E435" s="2">
        <f>'Base de Dados'!AB386</f>
        <v>0</v>
      </c>
      <c r="F435" s="2" t="str">
        <f>'Base de Dados'!AI386</f>
        <v>HERCULANO MARTINS NACIF</v>
      </c>
      <c r="G435" s="2">
        <f>'Base de Dados'!AO386</f>
        <v>0</v>
      </c>
      <c r="H435" s="2">
        <f>'Base de Dados'!AU386</f>
        <v>0</v>
      </c>
      <c r="I435" s="2">
        <f>'Base de Dados'!BA386</f>
        <v>0</v>
      </c>
      <c r="J435" s="2">
        <f>'Base de Dados'!BG386</f>
        <v>0</v>
      </c>
    </row>
    <row r="436" spans="1:10" x14ac:dyDescent="0.25">
      <c r="A436" s="2" t="str">
        <f>'Base de Dados'!D387</f>
        <v>02.20.02</v>
      </c>
      <c r="B436" s="2">
        <f>'Base de Dados'!J387</f>
        <v>0</v>
      </c>
      <c r="C436" s="2">
        <f>'Base de Dados'!P387</f>
        <v>0</v>
      </c>
      <c r="D436" s="2">
        <f>'Base de Dados'!V387</f>
        <v>0</v>
      </c>
      <c r="E436" s="2">
        <f>'Base de Dados'!AB387</f>
        <v>0</v>
      </c>
      <c r="F436" s="2" t="str">
        <f>'Base de Dados'!AI387</f>
        <v>HERCULANO MARTINS NACIF</v>
      </c>
      <c r="G436" s="2">
        <f>'Base de Dados'!AO387</f>
        <v>0</v>
      </c>
      <c r="H436" s="2">
        <f>'Base de Dados'!AU387</f>
        <v>0</v>
      </c>
      <c r="I436" s="2">
        <f>'Base de Dados'!BA387</f>
        <v>0</v>
      </c>
      <c r="J436" s="2">
        <f>'Base de Dados'!BG387</f>
        <v>0</v>
      </c>
    </row>
    <row r="437" spans="1:10" x14ac:dyDescent="0.25">
      <c r="A437" s="2" t="str">
        <f>'Base de Dados'!D388</f>
        <v>02.20.02</v>
      </c>
      <c r="B437" s="2">
        <f>'Base de Dados'!J388</f>
        <v>0</v>
      </c>
      <c r="C437" s="2">
        <f>'Base de Dados'!P388</f>
        <v>0</v>
      </c>
      <c r="D437" s="2">
        <f>'Base de Dados'!V388</f>
        <v>0</v>
      </c>
      <c r="E437" s="2">
        <f>'Base de Dados'!AB388</f>
        <v>0</v>
      </c>
      <c r="F437" s="2" t="str">
        <f>'Base de Dados'!AI388</f>
        <v>HERCULANO MARTINS NACIF</v>
      </c>
      <c r="G437" s="2">
        <f>'Base de Dados'!AO388</f>
        <v>0</v>
      </c>
      <c r="H437" s="2">
        <f>'Base de Dados'!AU388</f>
        <v>0</v>
      </c>
      <c r="I437" s="2">
        <f>'Base de Dados'!BA388</f>
        <v>0</v>
      </c>
      <c r="J437" s="2">
        <f>'Base de Dados'!BG388</f>
        <v>0</v>
      </c>
    </row>
    <row r="438" spans="1:10" x14ac:dyDescent="0.25">
      <c r="A438" s="2" t="str">
        <f>'Base de Dados'!D389</f>
        <v>02.20.02</v>
      </c>
      <c r="B438" s="2">
        <f>'Base de Dados'!J389</f>
        <v>0</v>
      </c>
      <c r="C438" s="2">
        <f>'Base de Dados'!P389</f>
        <v>0</v>
      </c>
      <c r="D438" s="2">
        <f>'Base de Dados'!V389</f>
        <v>0</v>
      </c>
      <c r="E438" s="2">
        <f>'Base de Dados'!AB389</f>
        <v>0</v>
      </c>
      <c r="F438" s="2" t="str">
        <f>'Base de Dados'!AI389</f>
        <v>PT</v>
      </c>
      <c r="G438" s="2" t="str">
        <f>'Base de Dados'!AO389</f>
        <v>Mariton Benedito de Holanda</v>
      </c>
      <c r="H438" s="2" t="str">
        <f>'Base de Dados'!AU389</f>
        <v>Maria de Fátima Ferreira de Oliveira Rosilho</v>
      </c>
      <c r="I438" s="2">
        <f>'Base de Dados'!BA389</f>
        <v>0</v>
      </c>
      <c r="J438" s="2">
        <f>'Base de Dados'!BG389</f>
        <v>0</v>
      </c>
    </row>
    <row r="439" spans="1:10" x14ac:dyDescent="0.25">
      <c r="A439" s="2" t="str">
        <f>'Base de Dados'!D390</f>
        <v>Ministério Público Eleitoral</v>
      </c>
      <c r="B439" s="2">
        <f>'Base de Dados'!J390</f>
        <v>0</v>
      </c>
      <c r="C439" s="2">
        <f>'Base de Dados'!P390</f>
        <v>0</v>
      </c>
      <c r="D439" s="2">
        <f>'Base de Dados'!V390</f>
        <v>0</v>
      </c>
      <c r="E439" s="2">
        <f>'Base de Dados'!AB390</f>
        <v>0</v>
      </c>
      <c r="F439" s="2" t="str">
        <f>'Base de Dados'!AI390</f>
        <v>03.20.04</v>
      </c>
      <c r="G439" s="2" t="str">
        <f>'Base de Dados'!AO390</f>
        <v>Jesuíno Silva Boabaid</v>
      </c>
      <c r="H439" s="2" t="str">
        <f>'Base de Dados'!AU390</f>
        <v>ASSFAPOM - ASSOCIAÇÃO DOS PRAÇAS E FAMILIARES DA POLÍCIA E BOMBEIROS MILITAR DO ESTADO DE RONDÔNIA</v>
      </c>
      <c r="I439" s="2">
        <f>'Base de Dados'!BA390</f>
        <v>0</v>
      </c>
      <c r="J439" s="2">
        <f>'Base de Dados'!BG390</f>
        <v>0</v>
      </c>
    </row>
    <row r="440" spans="1:10" x14ac:dyDescent="0.25">
      <c r="A440" s="2" t="str">
        <f>'Base de Dados'!D391</f>
        <v>Facebook</v>
      </c>
      <c r="B440" s="2">
        <f>'Base de Dados'!J391</f>
        <v>0</v>
      </c>
      <c r="C440" s="2">
        <f>'Base de Dados'!P391</f>
        <v>0</v>
      </c>
      <c r="D440" s="2">
        <f>'Base de Dados'!V391</f>
        <v>0</v>
      </c>
      <c r="E440" s="2">
        <f>'Base de Dados'!AB391</f>
        <v>0</v>
      </c>
      <c r="F440" s="2" t="str">
        <f>'Base de Dados'!AI391</f>
        <v>SÉRGIO WILLIAM DOMINGUES TEIXEIRA</v>
      </c>
      <c r="G440" s="2">
        <f>'Base de Dados'!AO391</f>
        <v>0</v>
      </c>
      <c r="H440" s="2">
        <f>'Base de Dados'!AU391</f>
        <v>0</v>
      </c>
      <c r="I440" s="2">
        <f>'Base de Dados'!BA391</f>
        <v>0</v>
      </c>
      <c r="J440" s="2">
        <f>'Base de Dados'!BG391</f>
        <v>0</v>
      </c>
    </row>
    <row r="441" spans="1:10" x14ac:dyDescent="0.25">
      <c r="A441" s="2" t="str">
        <f>'Base de Dados'!D392</f>
        <v>Ministério Público Eleitoral</v>
      </c>
      <c r="B441" s="2">
        <f>'Base de Dados'!J392</f>
        <v>0</v>
      </c>
      <c r="C441" s="2">
        <f>'Base de Dados'!P392</f>
        <v>0</v>
      </c>
      <c r="D441" s="2">
        <f>'Base de Dados'!V392</f>
        <v>0</v>
      </c>
      <c r="E441" s="2">
        <f>'Base de Dados'!AB392</f>
        <v>0</v>
      </c>
      <c r="F441" s="2" t="str">
        <f>'Base de Dados'!AI392</f>
        <v>Henrique Eduardo Lyra Alves</v>
      </c>
      <c r="G441" s="2" t="str">
        <f>'Base de Dados'!AO392</f>
        <v>João da Silva Maia</v>
      </c>
      <c r="H441" s="2" t="str">
        <f>'Base de Dados'!AU392</f>
        <v>Wilma Maria de Faria</v>
      </c>
      <c r="I441" s="2" t="str">
        <f>'Base de Dados'!BA392</f>
        <v>PR</v>
      </c>
      <c r="J441" s="2">
        <f>'Base de Dados'!BG392</f>
        <v>0</v>
      </c>
    </row>
    <row r="442" spans="1:10" x14ac:dyDescent="0.25">
      <c r="A442" s="2" t="str">
        <f>'Base de Dados'!D393</f>
        <v>Henrique Eduardo Lyra Alves</v>
      </c>
      <c r="B442" s="2">
        <f>'Base de Dados'!J393</f>
        <v>0</v>
      </c>
      <c r="C442" s="2">
        <f>'Base de Dados'!P393</f>
        <v>0</v>
      </c>
      <c r="D442" s="2">
        <f>'Base de Dados'!V393</f>
        <v>0</v>
      </c>
      <c r="E442" s="2">
        <f>'Base de Dados'!AB393</f>
        <v>0</v>
      </c>
      <c r="F442" s="2" t="str">
        <f>'Base de Dados'!AI393</f>
        <v>Twitter</v>
      </c>
      <c r="G442" s="2">
        <f>'Base de Dados'!AO393</f>
        <v>0</v>
      </c>
      <c r="H442" s="2">
        <f>'Base de Dados'!AU393</f>
        <v>0</v>
      </c>
      <c r="I442" s="2">
        <f>'Base de Dados'!BA393</f>
        <v>0</v>
      </c>
      <c r="J442" s="2">
        <f>'Base de Dados'!BG393</f>
        <v>0</v>
      </c>
    </row>
    <row r="443" spans="1:10" x14ac:dyDescent="0.25">
      <c r="A443" s="2" t="str">
        <f>'Base de Dados'!D394</f>
        <v>Henrique Eduardo Lyra Alves</v>
      </c>
      <c r="B443" s="2">
        <f>'Base de Dados'!J394</f>
        <v>0</v>
      </c>
      <c r="C443" s="2">
        <f>'Base de Dados'!P394</f>
        <v>0</v>
      </c>
      <c r="D443" s="2">
        <f>'Base de Dados'!V394</f>
        <v>0</v>
      </c>
      <c r="E443" s="2">
        <f>'Base de Dados'!AB394</f>
        <v>0</v>
      </c>
      <c r="F443" s="2" t="str">
        <f>'Base de Dados'!AI394</f>
        <v>Facebook</v>
      </c>
      <c r="G443" s="2">
        <f>'Base de Dados'!AO394</f>
        <v>0</v>
      </c>
      <c r="H443" s="2">
        <f>'Base de Dados'!AU394</f>
        <v>0</v>
      </c>
      <c r="I443" s="2">
        <f>'Base de Dados'!BA394</f>
        <v>0</v>
      </c>
      <c r="J443" s="2">
        <f>'Base de Dados'!BG394</f>
        <v>0</v>
      </c>
    </row>
    <row r="444" spans="1:10" x14ac:dyDescent="0.25">
      <c r="A444" s="2" t="str">
        <f>'Base de Dados'!D395</f>
        <v>Ministério Público Eleitoral</v>
      </c>
      <c r="B444" s="2">
        <f>'Base de Dados'!J395</f>
        <v>0</v>
      </c>
      <c r="C444" s="2">
        <f>'Base de Dados'!P395</f>
        <v>0</v>
      </c>
      <c r="D444" s="2">
        <f>'Base de Dados'!V395</f>
        <v>0</v>
      </c>
      <c r="E444" s="2">
        <f>'Base de Dados'!AB395</f>
        <v>0</v>
      </c>
      <c r="F444" s="2" t="str">
        <f>'Base de Dados'!AI395</f>
        <v>Zenaide Maia Calado Pereira dos Santos</v>
      </c>
      <c r="G444" s="2" t="str">
        <f>'Base de Dados'!AO395</f>
        <v>Manacy Henrique da Silva</v>
      </c>
      <c r="H444" s="2">
        <f>'Base de Dados'!AU395</f>
        <v>0</v>
      </c>
      <c r="I444" s="2">
        <f>'Base de Dados'!BA395</f>
        <v>0</v>
      </c>
      <c r="J444" s="2">
        <f>'Base de Dados'!BG395</f>
        <v>0</v>
      </c>
    </row>
    <row r="445" spans="1:10" x14ac:dyDescent="0.25">
      <c r="A445" s="2" t="str">
        <f>'Base de Dados'!D396</f>
        <v>02.21.01</v>
      </c>
      <c r="B445" s="2">
        <f>'Base de Dados'!J396</f>
        <v>0</v>
      </c>
      <c r="C445" s="2">
        <f>'Base de Dados'!P396</f>
        <v>0</v>
      </c>
      <c r="D445" s="2">
        <f>'Base de Dados'!V396</f>
        <v>0</v>
      </c>
      <c r="E445" s="2">
        <f>'Base de Dados'!AB396</f>
        <v>0</v>
      </c>
      <c r="F445" s="2" t="str">
        <f>'Base de Dados'!AI396</f>
        <v>Fernando Henrique Andrade Guimarães</v>
      </c>
      <c r="G445" s="2" t="str">
        <f>'Base de Dados'!AO396</f>
        <v>Fernanda Andrade</v>
      </c>
      <c r="H445" s="2">
        <f>'Base de Dados'!AU396</f>
        <v>0</v>
      </c>
      <c r="I445" s="2">
        <f>'Base de Dados'!BA396</f>
        <v>0</v>
      </c>
      <c r="J445" s="2">
        <f>'Base de Dados'!BG396</f>
        <v>0</v>
      </c>
    </row>
    <row r="446" spans="1:10" x14ac:dyDescent="0.25">
      <c r="A446" s="2" t="str">
        <f>'Base de Dados'!D397</f>
        <v>Ministério Público Eleitoral</v>
      </c>
      <c r="B446" s="2">
        <f>'Base de Dados'!J397</f>
        <v>0</v>
      </c>
      <c r="C446" s="2">
        <f>'Base de Dados'!P397</f>
        <v>0</v>
      </c>
      <c r="D446" s="2">
        <f>'Base de Dados'!V397</f>
        <v>0</v>
      </c>
      <c r="E446" s="2">
        <f>'Base de Dados'!AB397</f>
        <v>0</v>
      </c>
      <c r="F446" s="2" t="str">
        <f>'Base de Dados'!AI397</f>
        <v>Guilherme Guila Sebben</v>
      </c>
      <c r="G446" s="2" t="str">
        <f>'Base de Dados'!AO397</f>
        <v>PP</v>
      </c>
      <c r="H446" s="2" t="str">
        <f>'Base de Dados'!AU397</f>
        <v>Mauro Pereira</v>
      </c>
      <c r="I446" s="2" t="str">
        <f>'Base de Dados'!BA397</f>
        <v>PMDB</v>
      </c>
      <c r="J446" s="2" t="str">
        <f>'Base de Dados'!BG397</f>
        <v>José Ivo Sartori</v>
      </c>
    </row>
    <row r="447" spans="1:10" x14ac:dyDescent="0.25">
      <c r="A447" s="2" t="str">
        <f>'Base de Dados'!D398</f>
        <v>PP</v>
      </c>
      <c r="B447" s="2">
        <f>'Base de Dados'!J398</f>
        <v>0</v>
      </c>
      <c r="C447" s="2">
        <f>'Base de Dados'!P398</f>
        <v>0</v>
      </c>
      <c r="D447" s="2">
        <f>'Base de Dados'!V398</f>
        <v>0</v>
      </c>
      <c r="E447" s="2">
        <f>'Base de Dados'!AB398</f>
        <v>0</v>
      </c>
      <c r="F447" s="2" t="str">
        <f>'Base de Dados'!AI398</f>
        <v>Associação Nacional dos Procuradores Municipais</v>
      </c>
      <c r="G447" s="2">
        <f>'Base de Dados'!AO398</f>
        <v>0</v>
      </c>
      <c r="H447" s="2">
        <f>'Base de Dados'!AU398</f>
        <v>0</v>
      </c>
      <c r="I447" s="2">
        <f>'Base de Dados'!BA398</f>
        <v>0</v>
      </c>
      <c r="J447" s="2">
        <f>'Base de Dados'!BG398</f>
        <v>0</v>
      </c>
    </row>
    <row r="448" spans="1:10" x14ac:dyDescent="0.25">
      <c r="A448" s="2" t="str">
        <f>'Base de Dados'!D399</f>
        <v>PP</v>
      </c>
      <c r="B448" s="2">
        <f>'Base de Dados'!J399</f>
        <v>0</v>
      </c>
      <c r="C448" s="2">
        <f>'Base de Dados'!P399</f>
        <v>0</v>
      </c>
      <c r="D448" s="2">
        <f>'Base de Dados'!V399</f>
        <v>0</v>
      </c>
      <c r="E448" s="2">
        <f>'Base de Dados'!AB399</f>
        <v>0</v>
      </c>
      <c r="F448" s="2" t="str">
        <f>'Base de Dados'!AI399</f>
        <v>Vinícius Gomes Wu</v>
      </c>
      <c r="G448" s="2">
        <f>'Base de Dados'!AO399</f>
        <v>0</v>
      </c>
      <c r="H448" s="2">
        <f>'Base de Dados'!AU399</f>
        <v>0</v>
      </c>
      <c r="I448" s="2">
        <f>'Base de Dados'!BA399</f>
        <v>0</v>
      </c>
      <c r="J448" s="2">
        <f>'Base de Dados'!BG399</f>
        <v>0</v>
      </c>
    </row>
    <row r="449" spans="1:10" x14ac:dyDescent="0.25">
      <c r="A449" s="2" t="str">
        <f>'Base de Dados'!D400</f>
        <v>Ministério Público Eleitoral</v>
      </c>
      <c r="B449" s="2">
        <f>'Base de Dados'!J400</f>
        <v>0</v>
      </c>
      <c r="C449" s="2">
        <f>'Base de Dados'!P400</f>
        <v>0</v>
      </c>
      <c r="D449" s="2">
        <f>'Base de Dados'!V400</f>
        <v>0</v>
      </c>
      <c r="E449" s="2">
        <f>'Base de Dados'!AB400</f>
        <v>0</v>
      </c>
      <c r="F449" s="2" t="str">
        <f>'Base de Dados'!AI400</f>
        <v>Jorge Cladistone Pozzobom</v>
      </c>
      <c r="G449" s="2">
        <f>'Base de Dados'!AO400</f>
        <v>0</v>
      </c>
      <c r="H449" s="2">
        <f>'Base de Dados'!AU400</f>
        <v>0</v>
      </c>
      <c r="I449" s="2">
        <f>'Base de Dados'!BA400</f>
        <v>0</v>
      </c>
      <c r="J449" s="2">
        <f>'Base de Dados'!BG400</f>
        <v>0</v>
      </c>
    </row>
    <row r="450" spans="1:10" x14ac:dyDescent="0.25">
      <c r="A450" s="2" t="str">
        <f>'Base de Dados'!D401</f>
        <v>Ministério Público Eleitoral</v>
      </c>
      <c r="B450" s="2">
        <f>'Base de Dados'!J401</f>
        <v>0</v>
      </c>
      <c r="C450" s="2">
        <f>'Base de Dados'!P401</f>
        <v>0</v>
      </c>
      <c r="D450" s="2">
        <f>'Base de Dados'!V401</f>
        <v>0</v>
      </c>
      <c r="E450" s="2">
        <f>'Base de Dados'!AB401</f>
        <v>0</v>
      </c>
      <c r="F450" s="2" t="str">
        <f>'Base de Dados'!AI401</f>
        <v>Lasier Costa Martins</v>
      </c>
      <c r="G450" s="2" t="str">
        <f>'Base de Dados'!AO401</f>
        <v>PDT</v>
      </c>
      <c r="H450" s="2" t="str">
        <f>'Base de Dados'!AU401</f>
        <v>RBS Participações SA / Televisão Gaúcha SA</v>
      </c>
      <c r="I450" s="2" t="str">
        <f>'Base de Dados'!BA401</f>
        <v>Google</v>
      </c>
      <c r="J450" s="2">
        <f>'Base de Dados'!BG401</f>
        <v>0</v>
      </c>
    </row>
    <row r="451" spans="1:10" x14ac:dyDescent="0.25">
      <c r="A451" s="2" t="str">
        <f>'Base de Dados'!D402</f>
        <v>Ministério Público Eleitoral</v>
      </c>
      <c r="B451" s="2">
        <f>'Base de Dados'!J402</f>
        <v>0</v>
      </c>
      <c r="C451" s="2">
        <f>'Base de Dados'!P402</f>
        <v>0</v>
      </c>
      <c r="D451" s="2">
        <f>'Base de Dados'!V402</f>
        <v>0</v>
      </c>
      <c r="E451" s="2">
        <f>'Base de Dados'!AB402</f>
        <v>0</v>
      </c>
      <c r="F451" s="2" t="str">
        <f>'Base de Dados'!AI402</f>
        <v>Dionilso Mateus Marcon</v>
      </c>
      <c r="G451" s="2" t="str">
        <f>'Base de Dados'!AO402</f>
        <v>PT</v>
      </c>
      <c r="H451" s="2">
        <f>'Base de Dados'!AU402</f>
        <v>0</v>
      </c>
      <c r="I451" s="2">
        <f>'Base de Dados'!BA402</f>
        <v>0</v>
      </c>
      <c r="J451" s="2">
        <f>'Base de Dados'!BG402</f>
        <v>0</v>
      </c>
    </row>
    <row r="452" spans="1:10" x14ac:dyDescent="0.25">
      <c r="A452" s="2" t="str">
        <f>'Base de Dados'!D403</f>
        <v>Ministério Público Eleitoral</v>
      </c>
      <c r="B452" s="2" t="str">
        <f>'Base de Dados'!J403</f>
        <v>PT</v>
      </c>
      <c r="C452" s="2">
        <f>'Base de Dados'!P403</f>
        <v>0</v>
      </c>
      <c r="D452" s="2">
        <f>'Base de Dados'!V403</f>
        <v>0</v>
      </c>
      <c r="E452" s="2">
        <f>'Base de Dados'!AB403</f>
        <v>0</v>
      </c>
      <c r="F452" s="2" t="str">
        <f>'Base de Dados'!AI403</f>
        <v>PP</v>
      </c>
      <c r="G452" s="2" t="str">
        <f>'Base de Dados'!AO403</f>
        <v>Joel Souza de Oliveira</v>
      </c>
      <c r="H452" s="2" t="str">
        <f>'Base de Dados'!AU403</f>
        <v>Ana Amelia de Lemos</v>
      </c>
      <c r="I452" s="2">
        <f>'Base de Dados'!BA403</f>
        <v>0</v>
      </c>
      <c r="J452" s="2">
        <f>'Base de Dados'!BG403</f>
        <v>0</v>
      </c>
    </row>
    <row r="453" spans="1:10" x14ac:dyDescent="0.25">
      <c r="A453" s="2" t="str">
        <f>'Base de Dados'!D404</f>
        <v>Ministério Público Eleitoral</v>
      </c>
      <c r="B453" s="2" t="str">
        <f>'Base de Dados'!J404</f>
        <v>PT</v>
      </c>
      <c r="C453" s="2">
        <f>'Base de Dados'!P404</f>
        <v>0</v>
      </c>
      <c r="D453" s="2">
        <f>'Base de Dados'!V404</f>
        <v>0</v>
      </c>
      <c r="E453" s="2">
        <f>'Base de Dados'!AB404</f>
        <v>0</v>
      </c>
      <c r="F453" s="2" t="str">
        <f>'Base de Dados'!AI404</f>
        <v>PP</v>
      </c>
      <c r="G453" s="2" t="str">
        <f>'Base de Dados'!AO404</f>
        <v>Ademar Petry</v>
      </c>
      <c r="H453" s="2" t="str">
        <f>'Base de Dados'!AU404</f>
        <v>Ana Amelia de Lemos</v>
      </c>
      <c r="I453" s="2">
        <f>'Base de Dados'!BA404</f>
        <v>0</v>
      </c>
      <c r="J453" s="2">
        <f>'Base de Dados'!BG404</f>
        <v>0</v>
      </c>
    </row>
    <row r="454" spans="1:10" x14ac:dyDescent="0.25">
      <c r="A454" s="2" t="str">
        <f>'Base de Dados'!D405</f>
        <v>Ministério Público Eleitoral</v>
      </c>
      <c r="B454" s="2">
        <f>'Base de Dados'!J405</f>
        <v>0</v>
      </c>
      <c r="C454" s="2">
        <f>'Base de Dados'!P405</f>
        <v>0</v>
      </c>
      <c r="D454" s="2">
        <f>'Base de Dados'!V405</f>
        <v>0</v>
      </c>
      <c r="E454" s="2">
        <f>'Base de Dados'!AB405</f>
        <v>0</v>
      </c>
      <c r="F454" s="2" t="str">
        <f>'Base de Dados'!AI405</f>
        <v>PT</v>
      </c>
      <c r="G454" s="2" t="str">
        <f>'Base de Dados'!AO405</f>
        <v>Joao Edegar Pretto</v>
      </c>
      <c r="H454" s="2">
        <f>'Base de Dados'!AU405</f>
        <v>0</v>
      </c>
      <c r="I454" s="2">
        <f>'Base de Dados'!BA405</f>
        <v>0</v>
      </c>
      <c r="J454" s="2">
        <f>'Base de Dados'!BG405</f>
        <v>0</v>
      </c>
    </row>
    <row r="455" spans="1:10" x14ac:dyDescent="0.25">
      <c r="A455" s="2" t="e">
        <f>'Base de Dados'!#REF!</f>
        <v>#REF!</v>
      </c>
      <c r="B455" s="2" t="e">
        <f>'Base de Dados'!#REF!</f>
        <v>#REF!</v>
      </c>
      <c r="C455" s="2" t="e">
        <f>'Base de Dados'!#REF!</f>
        <v>#REF!</v>
      </c>
      <c r="D455" s="2" t="e">
        <f>'Base de Dados'!#REF!</f>
        <v>#REF!</v>
      </c>
      <c r="E455" s="2" t="e">
        <f>'Base de Dados'!#REF!</f>
        <v>#REF!</v>
      </c>
      <c r="F455" s="2" t="e">
        <f>'Base de Dados'!#REF!</f>
        <v>#REF!</v>
      </c>
      <c r="G455" s="2" t="e">
        <f>'Base de Dados'!#REF!</f>
        <v>#REF!</v>
      </c>
      <c r="H455" s="2" t="e">
        <f>'Base de Dados'!#REF!</f>
        <v>#REF!</v>
      </c>
      <c r="I455" s="2" t="e">
        <f>'Base de Dados'!#REF!</f>
        <v>#REF!</v>
      </c>
      <c r="J455" s="2" t="e">
        <f>'Base de Dados'!#REF!</f>
        <v>#REF!</v>
      </c>
    </row>
    <row r="456" spans="1:10" x14ac:dyDescent="0.25">
      <c r="A456" s="2" t="str">
        <f>'Base de Dados'!D406</f>
        <v>Ministério Público Eleitoral</v>
      </c>
      <c r="B456" s="2">
        <f>'Base de Dados'!J406</f>
        <v>0</v>
      </c>
      <c r="C456" s="2">
        <f>'Base de Dados'!P406</f>
        <v>0</v>
      </c>
      <c r="D456" s="2">
        <f>'Base de Dados'!V406</f>
        <v>0</v>
      </c>
      <c r="E456" s="2">
        <f>'Base de Dados'!AB406</f>
        <v>0</v>
      </c>
      <c r="F456" s="2" t="str">
        <f>'Base de Dados'!AI406</f>
        <v>PP</v>
      </c>
      <c r="G456" s="2" t="str">
        <f>'Base de Dados'!AO406</f>
        <v>Ana Amelia de Lemos</v>
      </c>
      <c r="H456" s="2" t="str">
        <f>'Base de Dados'!AU406</f>
        <v>Marco Aurélio Ferreira</v>
      </c>
      <c r="I456" s="2">
        <f>'Base de Dados'!BA406</f>
        <v>0</v>
      </c>
      <c r="J456" s="2">
        <f>'Base de Dados'!BG406</f>
        <v>0</v>
      </c>
    </row>
    <row r="457" spans="1:10" x14ac:dyDescent="0.25">
      <c r="A457" s="2" t="str">
        <f>'Base de Dados'!D407</f>
        <v>Ministério Público Eleitoral</v>
      </c>
      <c r="B457" s="2">
        <f>'Base de Dados'!J407</f>
        <v>0</v>
      </c>
      <c r="C457" s="2">
        <f>'Base de Dados'!P407</f>
        <v>0</v>
      </c>
      <c r="D457" s="2">
        <f>'Base de Dados'!V407</f>
        <v>0</v>
      </c>
      <c r="E457" s="2">
        <f>'Base de Dados'!AB407</f>
        <v>0</v>
      </c>
      <c r="F457" s="2" t="str">
        <f>'Base de Dados'!AI407</f>
        <v>Tarso Fernando Herz Genro</v>
      </c>
      <c r="G457" s="2" t="str">
        <f>'Base de Dados'!AO407</f>
        <v>02.23.04</v>
      </c>
      <c r="H457" s="2" t="str">
        <f>'Base de Dados'!AU407</f>
        <v>Dilce Abgail Rodrigues Pereira</v>
      </c>
      <c r="I457" s="2">
        <f>'Base de Dados'!BA407</f>
        <v>0</v>
      </c>
      <c r="J457" s="2">
        <f>'Base de Dados'!BG407</f>
        <v>0</v>
      </c>
    </row>
    <row r="458" spans="1:10" x14ac:dyDescent="0.25">
      <c r="A458" s="2" t="str">
        <f>'Base de Dados'!D408</f>
        <v>Ministério Público Eleitoral</v>
      </c>
      <c r="B458" s="2">
        <f>'Base de Dados'!J408</f>
        <v>0</v>
      </c>
      <c r="C458" s="2">
        <f>'Base de Dados'!P408</f>
        <v>0</v>
      </c>
      <c r="D458" s="2">
        <f>'Base de Dados'!V408</f>
        <v>0</v>
      </c>
      <c r="E458" s="2">
        <f>'Base de Dados'!AB408</f>
        <v>0</v>
      </c>
      <c r="F458" s="2" t="str">
        <f>'Base de Dados'!AI408</f>
        <v>Ana Amelia de Lemos</v>
      </c>
      <c r="G458" s="2" t="str">
        <f>'Base de Dados'!AO408</f>
        <v>02.23.03</v>
      </c>
      <c r="H458" s="2">
        <f>'Base de Dados'!AU408</f>
        <v>0</v>
      </c>
      <c r="I458" s="2">
        <f>'Base de Dados'!BA408</f>
        <v>0</v>
      </c>
      <c r="J458" s="2">
        <f>'Base de Dados'!BG408</f>
        <v>0</v>
      </c>
    </row>
    <row r="459" spans="1:10" x14ac:dyDescent="0.25">
      <c r="A459" s="2" t="str">
        <f>'Base de Dados'!D409</f>
        <v>Ana Amelia de Lemos</v>
      </c>
      <c r="B459" s="2" t="str">
        <f>'Base de Dados'!J409</f>
        <v>02.23.03</v>
      </c>
      <c r="C459" s="2">
        <f>'Base de Dados'!P409</f>
        <v>0</v>
      </c>
      <c r="D459" s="2">
        <f>'Base de Dados'!V409</f>
        <v>0</v>
      </c>
      <c r="E459" s="2">
        <f>'Base de Dados'!AB409</f>
        <v>0</v>
      </c>
      <c r="F459" s="2" t="str">
        <f>'Base de Dados'!AI409</f>
        <v>Google</v>
      </c>
      <c r="G459" s="2">
        <f>'Base de Dados'!AO409</f>
        <v>0</v>
      </c>
      <c r="H459" s="2">
        <f>'Base de Dados'!AU409</f>
        <v>0</v>
      </c>
      <c r="I459" s="2">
        <f>'Base de Dados'!BA409</f>
        <v>0</v>
      </c>
      <c r="J459" s="2">
        <f>'Base de Dados'!BG409</f>
        <v>0</v>
      </c>
    </row>
    <row r="460" spans="1:10" x14ac:dyDescent="0.25">
      <c r="A460" s="2" t="str">
        <f>'Base de Dados'!D410</f>
        <v>Ministério Público Eleitoral</v>
      </c>
      <c r="B460" s="2">
        <f>'Base de Dados'!J410</f>
        <v>0</v>
      </c>
      <c r="C460" s="2">
        <f>'Base de Dados'!P410</f>
        <v>0</v>
      </c>
      <c r="D460" s="2">
        <f>'Base de Dados'!V410</f>
        <v>0</v>
      </c>
      <c r="E460" s="2">
        <f>'Base de Dados'!AB410</f>
        <v>0</v>
      </c>
      <c r="F460" s="2" t="str">
        <f>'Base de Dados'!AI410</f>
        <v>Tatiana Dalle Molle</v>
      </c>
      <c r="G460" s="2" t="str">
        <f>'Base de Dados'!AO410</f>
        <v>Ana Amelia de Lemos</v>
      </c>
      <c r="H460" s="2" t="str">
        <f>'Base de Dados'!AU410</f>
        <v>02.23.03</v>
      </c>
      <c r="I460" s="2" t="str">
        <f>'Base de Dados'!BA410</f>
        <v>PP</v>
      </c>
      <c r="J460" s="2">
        <f>'Base de Dados'!BG410</f>
        <v>0</v>
      </c>
    </row>
    <row r="461" spans="1:10" x14ac:dyDescent="0.25">
      <c r="A461" s="2" t="str">
        <f>'Base de Dados'!D411</f>
        <v>PP</v>
      </c>
      <c r="B461" s="2" t="str">
        <f>'Base de Dados'!J411</f>
        <v>Ernani Polo</v>
      </c>
      <c r="C461" s="2">
        <f>'Base de Dados'!P411</f>
        <v>0</v>
      </c>
      <c r="D461" s="2">
        <f>'Base de Dados'!V411</f>
        <v>0</v>
      </c>
      <c r="E461" s="2">
        <f>'Base de Dados'!AB411</f>
        <v>0</v>
      </c>
      <c r="F461" s="2" t="str">
        <f>'Base de Dados'!AI411</f>
        <v>Facebook</v>
      </c>
      <c r="G461" s="2">
        <f>'Base de Dados'!AO411</f>
        <v>0</v>
      </c>
      <c r="H461" s="2">
        <f>'Base de Dados'!AU411</f>
        <v>0</v>
      </c>
      <c r="I461" s="2">
        <f>'Base de Dados'!BA411</f>
        <v>0</v>
      </c>
      <c r="J461" s="2">
        <f>'Base de Dados'!BG411</f>
        <v>0</v>
      </c>
    </row>
    <row r="462" spans="1:10" x14ac:dyDescent="0.25">
      <c r="A462" s="2" t="str">
        <f>'Base de Dados'!D412</f>
        <v>Ministério Público Eleitoral</v>
      </c>
      <c r="B462" s="2">
        <f>'Base de Dados'!J412</f>
        <v>0</v>
      </c>
      <c r="C462" s="2">
        <f>'Base de Dados'!P412</f>
        <v>0</v>
      </c>
      <c r="D462" s="2">
        <f>'Base de Dados'!V412</f>
        <v>0</v>
      </c>
      <c r="E462" s="2">
        <f>'Base de Dados'!AB412</f>
        <v>0</v>
      </c>
      <c r="F462" s="2" t="str">
        <f>'Base de Dados'!AI412</f>
        <v>João Herminio Marques de Carvalho e Silva</v>
      </c>
      <c r="G462" s="2" t="str">
        <f>'Base de Dados'!AO412</f>
        <v>PT</v>
      </c>
      <c r="H462" s="2">
        <f>'Base de Dados'!AU412</f>
        <v>0</v>
      </c>
      <c r="I462" s="2">
        <f>'Base de Dados'!BA412</f>
        <v>0</v>
      </c>
      <c r="J462" s="2">
        <f>'Base de Dados'!BG412</f>
        <v>0</v>
      </c>
    </row>
    <row r="463" spans="1:10" x14ac:dyDescent="0.25">
      <c r="A463" s="2" t="e">
        <f>'Base de Dados'!#REF!</f>
        <v>#REF!</v>
      </c>
      <c r="B463" s="2" t="e">
        <f>'Base de Dados'!#REF!</f>
        <v>#REF!</v>
      </c>
      <c r="C463" s="2" t="e">
        <f>'Base de Dados'!#REF!</f>
        <v>#REF!</v>
      </c>
      <c r="D463" s="2" t="e">
        <f>'Base de Dados'!#REF!</f>
        <v>#REF!</v>
      </c>
      <c r="E463" s="2" t="e">
        <f>'Base de Dados'!#REF!</f>
        <v>#REF!</v>
      </c>
      <c r="F463" s="2" t="e">
        <f>'Base de Dados'!#REF!</f>
        <v>#REF!</v>
      </c>
      <c r="G463" s="2" t="e">
        <f>'Base de Dados'!#REF!</f>
        <v>#REF!</v>
      </c>
      <c r="H463" s="2" t="e">
        <f>'Base de Dados'!#REF!</f>
        <v>#REF!</v>
      </c>
      <c r="I463" s="2" t="e">
        <f>'Base de Dados'!#REF!</f>
        <v>#REF!</v>
      </c>
      <c r="J463" s="2" t="e">
        <f>'Base de Dados'!#REF!</f>
        <v>#REF!</v>
      </c>
    </row>
    <row r="464" spans="1:10" x14ac:dyDescent="0.25">
      <c r="A464" s="2" t="str">
        <f>'Base de Dados'!D413</f>
        <v>Dário Elias Berger</v>
      </c>
      <c r="B464" s="2" t="str">
        <f>'Base de Dados'!J413</f>
        <v>Eduardo Pinho Moreira</v>
      </c>
      <c r="C464" s="2">
        <f>'Base de Dados'!P413</f>
        <v>0</v>
      </c>
      <c r="D464" s="2">
        <f>'Base de Dados'!V413</f>
        <v>0</v>
      </c>
      <c r="E464" s="2">
        <f>'Base de Dados'!AB413</f>
        <v>0</v>
      </c>
      <c r="F464" s="2" t="str">
        <f>'Base de Dados'!AI413</f>
        <v>Sérgio Antônio Flôres Rubim</v>
      </c>
      <c r="G464" s="2">
        <f>'Base de Dados'!AO413</f>
        <v>0</v>
      </c>
      <c r="H464" s="2">
        <f>'Base de Dados'!AU413</f>
        <v>0</v>
      </c>
      <c r="I464" s="2">
        <f>'Base de Dados'!BA413</f>
        <v>0</v>
      </c>
      <c r="J464" s="2">
        <f>'Base de Dados'!BG413</f>
        <v>0</v>
      </c>
    </row>
    <row r="465" spans="1:10" x14ac:dyDescent="0.25">
      <c r="A465" s="2" t="str">
        <f>'Base de Dados'!D414</f>
        <v>Ministério Público Eleitoral</v>
      </c>
      <c r="B465" s="2">
        <f>'Base de Dados'!J414</f>
        <v>0</v>
      </c>
      <c r="C465" s="2">
        <f>'Base de Dados'!P414</f>
        <v>0</v>
      </c>
      <c r="D465" s="2">
        <f>'Base de Dados'!V414</f>
        <v>0</v>
      </c>
      <c r="E465" s="2">
        <f>'Base de Dados'!AB414</f>
        <v>0</v>
      </c>
      <c r="F465" s="2" t="str">
        <f>'Base de Dados'!AI414</f>
        <v>PCdoB</v>
      </c>
      <c r="G465" s="2" t="str">
        <f>'Base de Dados'!AO414</f>
        <v>Angela Albino</v>
      </c>
      <c r="H465" s="2">
        <f>'Base de Dados'!AU414</f>
        <v>0</v>
      </c>
      <c r="I465" s="2">
        <f>'Base de Dados'!BA414</f>
        <v>0</v>
      </c>
      <c r="J465" s="2">
        <f>'Base de Dados'!BG414</f>
        <v>0</v>
      </c>
    </row>
    <row r="466" spans="1:10" x14ac:dyDescent="0.25">
      <c r="A466" s="2" t="str">
        <f>'Base de Dados'!D415</f>
        <v>Dário Elias Berger</v>
      </c>
      <c r="B466" s="2">
        <f>'Base de Dados'!J415</f>
        <v>0</v>
      </c>
      <c r="C466" s="2">
        <f>'Base de Dados'!P415</f>
        <v>0</v>
      </c>
      <c r="D466" s="2">
        <f>'Base de Dados'!V415</f>
        <v>0</v>
      </c>
      <c r="E466" s="2">
        <f>'Base de Dados'!AB415</f>
        <v>0</v>
      </c>
      <c r="F466" s="2" t="str">
        <f>'Base de Dados'!AI415</f>
        <v>02.24.02</v>
      </c>
      <c r="G466" s="2" t="str">
        <f>'Base de Dados'!AO415</f>
        <v>Paulo Roberto Barreto Bornhausen</v>
      </c>
      <c r="H466" s="2">
        <f>'Base de Dados'!AU415</f>
        <v>0</v>
      </c>
      <c r="I466" s="2">
        <f>'Base de Dados'!BA415</f>
        <v>0</v>
      </c>
      <c r="J466" s="2">
        <f>'Base de Dados'!BG415</f>
        <v>0</v>
      </c>
    </row>
    <row r="467" spans="1:10" x14ac:dyDescent="0.25">
      <c r="A467" s="2" t="str">
        <f>'Base de Dados'!D416</f>
        <v>Ministério Público Eleitoral</v>
      </c>
      <c r="B467" s="2">
        <f>'Base de Dados'!J416</f>
        <v>0</v>
      </c>
      <c r="C467" s="2">
        <f>'Base de Dados'!P416</f>
        <v>0</v>
      </c>
      <c r="D467" s="2">
        <f>'Base de Dados'!V416</f>
        <v>0</v>
      </c>
      <c r="E467" s="2">
        <f>'Base de Dados'!AB416</f>
        <v>0</v>
      </c>
      <c r="F467" s="2" t="str">
        <f>'Base de Dados'!AI416</f>
        <v>Carlos Alberto Martins</v>
      </c>
      <c r="G467" s="2">
        <f>'Base de Dados'!AO416</f>
        <v>0</v>
      </c>
      <c r="H467" s="2">
        <f>'Base de Dados'!AU416</f>
        <v>0</v>
      </c>
      <c r="I467" s="2">
        <f>'Base de Dados'!BA416</f>
        <v>0</v>
      </c>
      <c r="J467" s="2">
        <f>'Base de Dados'!BG416</f>
        <v>0</v>
      </c>
    </row>
    <row r="468" spans="1:10" x14ac:dyDescent="0.25">
      <c r="A468" s="2" t="str">
        <f>'Base de Dados'!D417</f>
        <v>Paulo Roberto Barreto Bornhausen</v>
      </c>
      <c r="B468" s="2">
        <f>'Base de Dados'!J417</f>
        <v>0</v>
      </c>
      <c r="C468" s="2">
        <f>'Base de Dados'!P417</f>
        <v>0</v>
      </c>
      <c r="D468" s="2">
        <f>'Base de Dados'!V417</f>
        <v>0</v>
      </c>
      <c r="E468" s="2">
        <f>'Base de Dados'!AB417</f>
        <v>0</v>
      </c>
      <c r="F468" s="2" t="str">
        <f>'Base de Dados'!AI417</f>
        <v>Twitter</v>
      </c>
      <c r="G468" s="2" t="str">
        <f>'Base de Dados'!AO417</f>
        <v>TWITTER@OUSESABER</v>
      </c>
      <c r="H468" s="2" t="str">
        <f>'Base de Dados'!AU417</f>
        <v>TWITTER@STANLEY BURBURINHO</v>
      </c>
      <c r="I468" s="2" t="str">
        <f>'Base de Dados'!BA417</f>
        <v>TWITTER@HELENASTH</v>
      </c>
      <c r="J468" s="2" t="str">
        <f>'Base de Dados'!BG417</f>
        <v>TWITTER@BURBURINHO</v>
      </c>
    </row>
    <row r="469" spans="1:10" x14ac:dyDescent="0.25">
      <c r="A469" s="2" t="str">
        <f>'Base de Dados'!D418</f>
        <v>Paulo Roberto Barreto Bornhausen</v>
      </c>
      <c r="B469" s="2">
        <f>'Base de Dados'!J418</f>
        <v>0</v>
      </c>
      <c r="C469" s="2">
        <f>'Base de Dados'!P418</f>
        <v>0</v>
      </c>
      <c r="D469" s="2">
        <f>'Base de Dados'!V418</f>
        <v>0</v>
      </c>
      <c r="E469" s="2">
        <f>'Base de Dados'!AB418</f>
        <v>0</v>
      </c>
      <c r="F469" s="2" t="str">
        <f>'Base de Dados'!AI418</f>
        <v>Twitter</v>
      </c>
      <c r="G469" s="2" t="str">
        <f>'Base de Dados'!AO418</f>
        <v>TWITTERzinushka@ovidiota</v>
      </c>
      <c r="H469" s="2">
        <f>'Base de Dados'!AU418</f>
        <v>0</v>
      </c>
      <c r="I469" s="2">
        <f>'Base de Dados'!BA418</f>
        <v>0</v>
      </c>
      <c r="J469" s="2">
        <f>'Base de Dados'!BG418</f>
        <v>0</v>
      </c>
    </row>
    <row r="470" spans="1:10" x14ac:dyDescent="0.25">
      <c r="A470" s="2" t="str">
        <f>'Base de Dados'!D419</f>
        <v>João Raimundo Colombo</v>
      </c>
      <c r="B470" s="2">
        <f>'Base de Dados'!J419</f>
        <v>0</v>
      </c>
      <c r="C470" s="2">
        <f>'Base de Dados'!P419</f>
        <v>0</v>
      </c>
      <c r="D470" s="2">
        <f>'Base de Dados'!V419</f>
        <v>0</v>
      </c>
      <c r="E470" s="2">
        <f>'Base de Dados'!AB419</f>
        <v>0</v>
      </c>
      <c r="F470" s="2" t="str">
        <f>'Base de Dados'!AI419</f>
        <v>Paulo Roberto Bauer</v>
      </c>
      <c r="G470" s="2" t="str">
        <f>'Base de Dados'!AO419</f>
        <v>02.24.02</v>
      </c>
      <c r="H470" s="2">
        <f>'Base de Dados'!AU419</f>
        <v>0</v>
      </c>
      <c r="I470" s="2">
        <f>'Base de Dados'!BA419</f>
        <v>0</v>
      </c>
      <c r="J470" s="2">
        <f>'Base de Dados'!BG419</f>
        <v>0</v>
      </c>
    </row>
    <row r="471" spans="1:10" x14ac:dyDescent="0.25">
      <c r="A471" s="2" t="str">
        <f>'Base de Dados'!D420</f>
        <v>Paulo Roberto Barreto Bornhausen</v>
      </c>
      <c r="B471" s="2">
        <f>'Base de Dados'!J420</f>
        <v>0</v>
      </c>
      <c r="C471" s="2">
        <f>'Base de Dados'!P420</f>
        <v>0</v>
      </c>
      <c r="D471" s="2">
        <f>'Base de Dados'!V420</f>
        <v>0</v>
      </c>
      <c r="E471" s="2">
        <f>'Base de Dados'!AB420</f>
        <v>0</v>
      </c>
      <c r="F471" s="2" t="str">
        <f>'Base de Dados'!AI420</f>
        <v>Twitter</v>
      </c>
      <c r="G471" s="2" t="str">
        <f>'Base de Dados'!AO420</f>
        <v>GEAN CARLO@GEANMENDONCA</v>
      </c>
      <c r="H471" s="2">
        <f>'Base de Dados'!AU420</f>
        <v>0</v>
      </c>
      <c r="I471" s="2">
        <f>'Base de Dados'!BA420</f>
        <v>0</v>
      </c>
      <c r="J471" s="2">
        <f>'Base de Dados'!BG420</f>
        <v>0</v>
      </c>
    </row>
    <row r="472" spans="1:10" x14ac:dyDescent="0.25">
      <c r="A472" s="2" t="str">
        <f>'Base de Dados'!D421</f>
        <v>Dário Elias Berger</v>
      </c>
      <c r="B472" s="2">
        <f>'Base de Dados'!J421</f>
        <v>0</v>
      </c>
      <c r="C472" s="2">
        <f>'Base de Dados'!P421</f>
        <v>0</v>
      </c>
      <c r="D472" s="2">
        <f>'Base de Dados'!V421</f>
        <v>0</v>
      </c>
      <c r="E472" s="2">
        <f>'Base de Dados'!AB421</f>
        <v>0</v>
      </c>
      <c r="F472" s="2" t="str">
        <f>'Base de Dados'!AI421</f>
        <v>Facebook</v>
      </c>
      <c r="G472" s="2" t="str">
        <f>'Base de Dados'!AO421</f>
        <v>USUÁRIO FICHA LIMPA SC</v>
      </c>
      <c r="H472" s="2">
        <f>'Base de Dados'!AU421</f>
        <v>0</v>
      </c>
      <c r="I472" s="2">
        <f>'Base de Dados'!BA421</f>
        <v>0</v>
      </c>
      <c r="J472" s="2">
        <f>'Base de Dados'!BG421</f>
        <v>0</v>
      </c>
    </row>
    <row r="473" spans="1:10" x14ac:dyDescent="0.25">
      <c r="A473" s="2" t="str">
        <f>'Base de Dados'!D422</f>
        <v>José Edivan do Amorim</v>
      </c>
      <c r="B473" s="2">
        <f>'Base de Dados'!J422</f>
        <v>0</v>
      </c>
      <c r="C473" s="2">
        <f>'Base de Dados'!P422</f>
        <v>0</v>
      </c>
      <c r="D473" s="2">
        <f>'Base de Dados'!V422</f>
        <v>0</v>
      </c>
      <c r="E473" s="2">
        <f>'Base de Dados'!AB422</f>
        <v>0</v>
      </c>
      <c r="F473" s="2" t="str">
        <f>'Base de Dados'!AI422</f>
        <v>Facebook</v>
      </c>
      <c r="G473" s="2" t="str">
        <f>'Base de Dados'!AO422</f>
        <v>ANA MARIA DO NASCIMENTO ALVES E MENDONÇA</v>
      </c>
      <c r="H473" s="2">
        <f>'Base de Dados'!AU422</f>
        <v>0</v>
      </c>
      <c r="I473" s="2">
        <f>'Base de Dados'!BA422</f>
        <v>0</v>
      </c>
      <c r="J473" s="2">
        <f>'Base de Dados'!BG422</f>
        <v>0</v>
      </c>
    </row>
    <row r="474" spans="1:10" x14ac:dyDescent="0.25">
      <c r="A474" s="2" t="str">
        <f>'Base de Dados'!D423</f>
        <v>02.25.01</v>
      </c>
      <c r="B474" s="2">
        <f>'Base de Dados'!J423</f>
        <v>0</v>
      </c>
      <c r="C474" s="2">
        <f>'Base de Dados'!P423</f>
        <v>0</v>
      </c>
      <c r="D474" s="2">
        <f>'Base de Dados'!V423</f>
        <v>0</v>
      </c>
      <c r="E474" s="2">
        <f>'Base de Dados'!AB423</f>
        <v>0</v>
      </c>
      <c r="F474" s="2" t="str">
        <f>'Base de Dados'!AI423</f>
        <v>CT PONTOCOM LTDA - DIÁRIO DO PODER</v>
      </c>
      <c r="G474" s="2" t="str">
        <f>'Base de Dados'!AO423</f>
        <v>CLÁUDIO HUMBERTO DE OLIVEIRA ROSA E SILVA</v>
      </c>
      <c r="H474" s="2">
        <f>'Base de Dados'!AU423</f>
        <v>0</v>
      </c>
      <c r="I474" s="2">
        <f>'Base de Dados'!BA423</f>
        <v>0</v>
      </c>
      <c r="J474" s="2">
        <f>'Base de Dados'!BG423</f>
        <v>0</v>
      </c>
    </row>
    <row r="475" spans="1:10" x14ac:dyDescent="0.25">
      <c r="A475" s="2" t="str">
        <f>'Base de Dados'!D424</f>
        <v>José Edivan do Amorim</v>
      </c>
      <c r="B475" s="2">
        <f>'Base de Dados'!J424</f>
        <v>0</v>
      </c>
      <c r="C475" s="2">
        <f>'Base de Dados'!P424</f>
        <v>0</v>
      </c>
      <c r="D475" s="2">
        <f>'Base de Dados'!V424</f>
        <v>0</v>
      </c>
      <c r="E475" s="2">
        <f>'Base de Dados'!AB424</f>
        <v>0</v>
      </c>
      <c r="F475" s="2" t="str">
        <f>'Base de Dados'!AI424</f>
        <v>ADIBERTO DE SOUZA</v>
      </c>
      <c r="G475" s="2" t="str">
        <f>'Base de Dados'!AO424</f>
        <v>CENTRO DE INFORMAÇÕES LTDA - INFONET</v>
      </c>
      <c r="H475" s="2">
        <f>'Base de Dados'!AU424</f>
        <v>0</v>
      </c>
      <c r="I475" s="2">
        <f>'Base de Dados'!BA424</f>
        <v>0</v>
      </c>
      <c r="J475" s="2">
        <f>'Base de Dados'!BG424</f>
        <v>0</v>
      </c>
    </row>
    <row r="476" spans="1:10" x14ac:dyDescent="0.25">
      <c r="A476" s="2" t="str">
        <f>'Base de Dados'!D425</f>
        <v>02.25.01</v>
      </c>
      <c r="B476" s="2">
        <f>'Base de Dados'!J425</f>
        <v>0</v>
      </c>
      <c r="C476" s="2">
        <f>'Base de Dados'!P425</f>
        <v>0</v>
      </c>
      <c r="D476" s="2">
        <f>'Base de Dados'!V425</f>
        <v>0</v>
      </c>
      <c r="E476" s="2">
        <f>'Base de Dados'!AB425</f>
        <v>0</v>
      </c>
      <c r="F476" s="2" t="str">
        <f>'Base de Dados'!AI425</f>
        <v>Facebook</v>
      </c>
      <c r="G476" s="2" t="str">
        <f>'Base de Dados'!AO425</f>
        <v>MARCOS CARDOSO</v>
      </c>
      <c r="H476" s="2">
        <f>'Base de Dados'!AU425</f>
        <v>0</v>
      </c>
      <c r="I476" s="2">
        <f>'Base de Dados'!BA425</f>
        <v>0</v>
      </c>
      <c r="J476" s="2">
        <f>'Base de Dados'!BG425</f>
        <v>0</v>
      </c>
    </row>
    <row r="477" spans="1:10" x14ac:dyDescent="0.25">
      <c r="A477" s="2" t="str">
        <f>'Base de Dados'!D426</f>
        <v>02.25.01</v>
      </c>
      <c r="B477" s="2">
        <f>'Base de Dados'!J426</f>
        <v>0</v>
      </c>
      <c r="C477" s="2">
        <f>'Base de Dados'!P426</f>
        <v>0</v>
      </c>
      <c r="D477" s="2">
        <f>'Base de Dados'!V426</f>
        <v>0</v>
      </c>
      <c r="E477" s="2">
        <f>'Base de Dados'!AB426</f>
        <v>0</v>
      </c>
      <c r="F477" s="2" t="str">
        <f>'Base de Dados'!AI426</f>
        <v>EDITORA 247 LTDA</v>
      </c>
      <c r="G477" s="2">
        <f>'Base de Dados'!AO426</f>
        <v>0</v>
      </c>
      <c r="H477" s="2">
        <f>'Base de Dados'!AU426</f>
        <v>0</v>
      </c>
      <c r="I477" s="2">
        <f>'Base de Dados'!BA426</f>
        <v>0</v>
      </c>
      <c r="J477" s="2">
        <f>'Base de Dados'!BG426</f>
        <v>0</v>
      </c>
    </row>
    <row r="478" spans="1:10" x14ac:dyDescent="0.25">
      <c r="A478" s="2" t="str">
        <f>'Base de Dados'!D427</f>
        <v>02.25.01</v>
      </c>
      <c r="B478" s="2">
        <f>'Base de Dados'!J427</f>
        <v>0</v>
      </c>
      <c r="C478" s="2">
        <f>'Base de Dados'!P427</f>
        <v>0</v>
      </c>
      <c r="D478" s="2">
        <f>'Base de Dados'!V427</f>
        <v>0</v>
      </c>
      <c r="E478" s="2">
        <f>'Base de Dados'!AB427</f>
        <v>0</v>
      </c>
      <c r="F478" s="2" t="str">
        <f>'Base de Dados'!AI427</f>
        <v>TRIBUNA DA PRAIA</v>
      </c>
      <c r="G478" s="2">
        <f>'Base de Dados'!AO427</f>
        <v>0</v>
      </c>
      <c r="H478" s="2">
        <f>'Base de Dados'!AU427</f>
        <v>0</v>
      </c>
      <c r="I478" s="2">
        <f>'Base de Dados'!BA427</f>
        <v>0</v>
      </c>
      <c r="J478" s="2">
        <f>'Base de Dados'!BG427</f>
        <v>0</v>
      </c>
    </row>
    <row r="479" spans="1:10" x14ac:dyDescent="0.25">
      <c r="A479" s="2" t="str">
        <f>'Base de Dados'!D428</f>
        <v>02.25.01</v>
      </c>
      <c r="B479" s="2">
        <f>'Base de Dados'!J428</f>
        <v>0</v>
      </c>
      <c r="C479" s="2">
        <f>'Base de Dados'!P428</f>
        <v>0</v>
      </c>
      <c r="D479" s="2">
        <f>'Base de Dados'!V428</f>
        <v>0</v>
      </c>
      <c r="E479" s="2">
        <f>'Base de Dados'!AB428</f>
        <v>0</v>
      </c>
      <c r="F479" s="2" t="str">
        <f>'Base de Dados'!AI428</f>
        <v>ANA MARIA DO NASCIMENTO ALVES E MENDONÇA</v>
      </c>
      <c r="G479" s="2" t="str">
        <f>'Base de Dados'!AO428</f>
        <v>Facebook</v>
      </c>
      <c r="H479" s="2">
        <f>'Base de Dados'!AU428</f>
        <v>0</v>
      </c>
      <c r="I479" s="2">
        <f>'Base de Dados'!BA428</f>
        <v>0</v>
      </c>
      <c r="J479" s="2">
        <f>'Base de Dados'!BG428</f>
        <v>0</v>
      </c>
    </row>
    <row r="480" spans="1:10" x14ac:dyDescent="0.25">
      <c r="A480" s="2" t="str">
        <f>'Base de Dados'!D429</f>
        <v>José Edivan do Amorim</v>
      </c>
      <c r="B480" s="2" t="str">
        <f>'Base de Dados'!J429</f>
        <v>Eduardo Alves do Amorim</v>
      </c>
      <c r="C480" s="2">
        <f>'Base de Dados'!P429</f>
        <v>0</v>
      </c>
      <c r="D480" s="2">
        <f>'Base de Dados'!V429</f>
        <v>0</v>
      </c>
      <c r="E480" s="2">
        <f>'Base de Dados'!AB429</f>
        <v>0</v>
      </c>
      <c r="F480" s="2" t="str">
        <f>'Base de Dados'!AI429</f>
        <v>Facebook</v>
      </c>
      <c r="G480" s="2" t="str">
        <f>'Base de Dados'!AO429</f>
        <v>José Almeida Lima</v>
      </c>
      <c r="H480" s="2">
        <f>'Base de Dados'!AU429</f>
        <v>0</v>
      </c>
      <c r="I480" s="2">
        <f>'Base de Dados'!BA429</f>
        <v>0</v>
      </c>
      <c r="J480" s="2">
        <f>'Base de Dados'!BG429</f>
        <v>0</v>
      </c>
    </row>
    <row r="481" spans="1:10" x14ac:dyDescent="0.25">
      <c r="A481" s="2" t="str">
        <f>'Base de Dados'!D430</f>
        <v>02.25.01</v>
      </c>
      <c r="B481" s="2">
        <f>'Base de Dados'!J430</f>
        <v>0</v>
      </c>
      <c r="C481" s="2">
        <f>'Base de Dados'!P430</f>
        <v>0</v>
      </c>
      <c r="D481" s="2">
        <f>'Base de Dados'!V430</f>
        <v>0</v>
      </c>
      <c r="E481" s="2">
        <f>'Base de Dados'!AB430</f>
        <v>0</v>
      </c>
      <c r="F481" s="2" t="str">
        <f>'Base de Dados'!AI430</f>
        <v>Facebook</v>
      </c>
      <c r="G481" s="2" t="str">
        <f>'Base de Dados'!AO430</f>
        <v>José de Araújo Mendonça Sobrinho</v>
      </c>
      <c r="H481" s="2">
        <f>'Base de Dados'!AU430</f>
        <v>0</v>
      </c>
      <c r="I481" s="2">
        <f>'Base de Dados'!BA430</f>
        <v>0</v>
      </c>
      <c r="J481" s="2">
        <f>'Base de Dados'!BG430</f>
        <v>0</v>
      </c>
    </row>
    <row r="482" spans="1:10" x14ac:dyDescent="0.25">
      <c r="A482" s="2" t="str">
        <f>'Base de Dados'!D431</f>
        <v>Eduardo Alves do Amorim</v>
      </c>
      <c r="B482" s="2">
        <f>'Base de Dados'!J431</f>
        <v>0</v>
      </c>
      <c r="C482" s="2">
        <f>'Base de Dados'!P431</f>
        <v>0</v>
      </c>
      <c r="D482" s="2">
        <f>'Base de Dados'!V431</f>
        <v>0</v>
      </c>
      <c r="E482" s="2">
        <f>'Base de Dados'!AB431</f>
        <v>0</v>
      </c>
      <c r="F482" s="2" t="str">
        <f>'Base de Dados'!AI431</f>
        <v>Facebook</v>
      </c>
      <c r="G482" s="2" t="str">
        <f>'Base de Dados'!AO431</f>
        <v>Jugurta Barreto de Lima Júnior</v>
      </c>
      <c r="H482" s="2">
        <f>'Base de Dados'!AU431</f>
        <v>0</v>
      </c>
      <c r="I482" s="2">
        <f>'Base de Dados'!BA431</f>
        <v>0</v>
      </c>
      <c r="J482" s="2">
        <f>'Base de Dados'!BG431</f>
        <v>0</v>
      </c>
    </row>
    <row r="483" spans="1:10" x14ac:dyDescent="0.25">
      <c r="A483" s="2" t="str">
        <f>'Base de Dados'!D432</f>
        <v>02.25.01</v>
      </c>
      <c r="B483" s="2">
        <f>'Base de Dados'!J432</f>
        <v>0</v>
      </c>
      <c r="C483" s="2">
        <f>'Base de Dados'!P432</f>
        <v>0</v>
      </c>
      <c r="D483" s="2">
        <f>'Base de Dados'!V432</f>
        <v>0</v>
      </c>
      <c r="E483" s="2">
        <f>'Base de Dados'!AB432</f>
        <v>0</v>
      </c>
      <c r="F483" s="2" t="str">
        <f>'Base de Dados'!AI432</f>
        <v>Facebook</v>
      </c>
      <c r="G483" s="2" t="str">
        <f>'Base de Dados'!AO432</f>
        <v>Jugurta Barreto de Lima Júnior</v>
      </c>
      <c r="H483" s="2">
        <f>'Base de Dados'!AU432</f>
        <v>0</v>
      </c>
      <c r="I483" s="2">
        <f>'Base de Dados'!BA432</f>
        <v>0</v>
      </c>
      <c r="J483" s="2">
        <f>'Base de Dados'!BG432</f>
        <v>0</v>
      </c>
    </row>
    <row r="484" spans="1:10" x14ac:dyDescent="0.25">
      <c r="A484" s="2" t="str">
        <f>'Base de Dados'!D433</f>
        <v>José Edivan do Amorim</v>
      </c>
      <c r="B484" s="2">
        <f>'Base de Dados'!J433</f>
        <v>0</v>
      </c>
      <c r="C484" s="2">
        <f>'Base de Dados'!P433</f>
        <v>0</v>
      </c>
      <c r="D484" s="2">
        <f>'Base de Dados'!V433</f>
        <v>0</v>
      </c>
      <c r="E484" s="2">
        <f>'Base de Dados'!AB433</f>
        <v>0</v>
      </c>
      <c r="F484" s="2" t="str">
        <f>'Base de Dados'!AI433</f>
        <v>Facebook</v>
      </c>
      <c r="G484" s="2" t="str">
        <f>'Base de Dados'!AO433</f>
        <v>Jugurta Barreto de Lima Júnior</v>
      </c>
      <c r="H484" s="2">
        <f>'Base de Dados'!AU433</f>
        <v>0</v>
      </c>
      <c r="I484" s="2">
        <f>'Base de Dados'!BA433</f>
        <v>0</v>
      </c>
      <c r="J484" s="2">
        <f>'Base de Dados'!BG433</f>
        <v>0</v>
      </c>
    </row>
    <row r="485" spans="1:10" x14ac:dyDescent="0.25">
      <c r="A485" s="2" t="str">
        <f>'Base de Dados'!D434</f>
        <v>José Edivan do Amorim</v>
      </c>
      <c r="B485" s="2">
        <f>'Base de Dados'!J434</f>
        <v>0</v>
      </c>
      <c r="C485" s="2">
        <f>'Base de Dados'!P434</f>
        <v>0</v>
      </c>
      <c r="D485" s="2">
        <f>'Base de Dados'!V434</f>
        <v>0</v>
      </c>
      <c r="E485" s="2">
        <f>'Base de Dados'!AB434</f>
        <v>0</v>
      </c>
      <c r="F485" s="2" t="str">
        <f>'Base de Dados'!AI434</f>
        <v>Facebook</v>
      </c>
      <c r="G485" s="2" t="str">
        <f>'Base de Dados'!AO434</f>
        <v>Consenso Comunicação</v>
      </c>
      <c r="H485" s="2">
        <f>'Base de Dados'!AU434</f>
        <v>0</v>
      </c>
      <c r="I485" s="2">
        <f>'Base de Dados'!BA434</f>
        <v>0</v>
      </c>
      <c r="J485" s="2">
        <f>'Base de Dados'!BG434</f>
        <v>0</v>
      </c>
    </row>
    <row r="486" spans="1:10" x14ac:dyDescent="0.25">
      <c r="A486" s="2" t="str">
        <f>'Base de Dados'!D435</f>
        <v>José Edivan do Amorim</v>
      </c>
      <c r="B486" s="2">
        <f>'Base de Dados'!J435</f>
        <v>0</v>
      </c>
      <c r="C486" s="2">
        <f>'Base de Dados'!P435</f>
        <v>0</v>
      </c>
      <c r="D486" s="2">
        <f>'Base de Dados'!V435</f>
        <v>0</v>
      </c>
      <c r="E486" s="2">
        <f>'Base de Dados'!AB435</f>
        <v>0</v>
      </c>
      <c r="F486" s="2" t="str">
        <f>'Base de Dados'!AI435</f>
        <v>Facebook</v>
      </c>
      <c r="G486" s="2" t="str">
        <f>'Base de Dados'!AO435</f>
        <v>Consenso Comunicação</v>
      </c>
      <c r="H486" s="2">
        <f>'Base de Dados'!AU435</f>
        <v>0</v>
      </c>
      <c r="I486" s="2">
        <f>'Base de Dados'!BA435</f>
        <v>0</v>
      </c>
      <c r="J486" s="2">
        <f>'Base de Dados'!BG435</f>
        <v>0</v>
      </c>
    </row>
    <row r="487" spans="1:10" x14ac:dyDescent="0.25">
      <c r="A487" s="2" t="str">
        <f>'Base de Dados'!D436</f>
        <v>José Edivan do Amorim</v>
      </c>
      <c r="B487" s="2">
        <f>'Base de Dados'!J436</f>
        <v>0</v>
      </c>
      <c r="C487" s="2">
        <f>'Base de Dados'!P436</f>
        <v>0</v>
      </c>
      <c r="D487" s="2">
        <f>'Base de Dados'!V436</f>
        <v>0</v>
      </c>
      <c r="E487" s="2">
        <f>'Base de Dados'!AB436</f>
        <v>0</v>
      </c>
      <c r="F487" s="2" t="str">
        <f>'Base de Dados'!AI436</f>
        <v>Facebook</v>
      </c>
      <c r="G487" s="2" t="str">
        <f>'Base de Dados'!AO436</f>
        <v>Jugurta Barreto de Lima Júnior</v>
      </c>
      <c r="H487" s="2">
        <f>'Base de Dados'!AU436</f>
        <v>0</v>
      </c>
      <c r="I487" s="2">
        <f>'Base de Dados'!BA436</f>
        <v>0</v>
      </c>
      <c r="J487" s="2">
        <f>'Base de Dados'!BG436</f>
        <v>0</v>
      </c>
    </row>
    <row r="488" spans="1:10" x14ac:dyDescent="0.25">
      <c r="A488" s="2" t="str">
        <f>'Base de Dados'!D437</f>
        <v>José Edivan do Amorim</v>
      </c>
      <c r="B488" s="2">
        <f>'Base de Dados'!J437</f>
        <v>0</v>
      </c>
      <c r="C488" s="2">
        <f>'Base de Dados'!P437</f>
        <v>0</v>
      </c>
      <c r="D488" s="2">
        <f>'Base de Dados'!V437</f>
        <v>0</v>
      </c>
      <c r="E488" s="2">
        <f>'Base de Dados'!AB437</f>
        <v>0</v>
      </c>
      <c r="F488" s="2" t="str">
        <f>'Base de Dados'!AI437</f>
        <v>Facebook</v>
      </c>
      <c r="G488" s="2" t="str">
        <f>'Base de Dados'!AO437</f>
        <v>LUIZ VALÉRIO BOMFIM DOS SANTOS</v>
      </c>
      <c r="H488" s="2">
        <f>'Base de Dados'!AU437</f>
        <v>0</v>
      </c>
      <c r="I488" s="2">
        <f>'Base de Dados'!BA437</f>
        <v>0</v>
      </c>
      <c r="J488" s="2">
        <f>'Base de Dados'!BG437</f>
        <v>0</v>
      </c>
    </row>
    <row r="489" spans="1:10" x14ac:dyDescent="0.25">
      <c r="A489" s="2" t="str">
        <f>'Base de Dados'!D438</f>
        <v>José Edivan do Amorim</v>
      </c>
      <c r="B489" s="2">
        <f>'Base de Dados'!J438</f>
        <v>0</v>
      </c>
      <c r="C489" s="2">
        <f>'Base de Dados'!P438</f>
        <v>0</v>
      </c>
      <c r="D489" s="2">
        <f>'Base de Dados'!V438</f>
        <v>0</v>
      </c>
      <c r="E489" s="2">
        <f>'Base de Dados'!AB438</f>
        <v>0</v>
      </c>
      <c r="F489" s="2" t="str">
        <f>'Base de Dados'!AI438</f>
        <v>Facebook</v>
      </c>
      <c r="G489" s="2" t="str">
        <f>'Base de Dados'!AO438</f>
        <v>LUIZ VALÉRIO BOMFIM DOS SANTOS</v>
      </c>
      <c r="H489" s="2">
        <f>'Base de Dados'!AU438</f>
        <v>0</v>
      </c>
      <c r="I489" s="2">
        <f>'Base de Dados'!BA438</f>
        <v>0</v>
      </c>
      <c r="J489" s="2">
        <f>'Base de Dados'!BG438</f>
        <v>0</v>
      </c>
    </row>
    <row r="490" spans="1:10" x14ac:dyDescent="0.25">
      <c r="A490" s="2" t="str">
        <f>'Base de Dados'!D439</f>
        <v>José Edivan do Amorim</v>
      </c>
      <c r="B490" s="2">
        <f>'Base de Dados'!J439</f>
        <v>0</v>
      </c>
      <c r="C490" s="2">
        <f>'Base de Dados'!P439</f>
        <v>0</v>
      </c>
      <c r="D490" s="2">
        <f>'Base de Dados'!V439</f>
        <v>0</v>
      </c>
      <c r="E490" s="2">
        <f>'Base de Dados'!AB439</f>
        <v>0</v>
      </c>
      <c r="F490" s="2" t="str">
        <f>'Base de Dados'!AI439</f>
        <v>Facebook</v>
      </c>
      <c r="G490" s="2" t="str">
        <f>'Base de Dados'!AO439</f>
        <v>Consenso Comunicação</v>
      </c>
      <c r="H490" s="2">
        <f>'Base de Dados'!AU439</f>
        <v>0</v>
      </c>
      <c r="I490" s="2">
        <f>'Base de Dados'!BA439</f>
        <v>0</v>
      </c>
      <c r="J490" s="2">
        <f>'Base de Dados'!BG439</f>
        <v>0</v>
      </c>
    </row>
    <row r="491" spans="1:10" x14ac:dyDescent="0.25">
      <c r="A491" s="2" t="str">
        <f>'Base de Dados'!D440</f>
        <v>José Edivan do Amorim</v>
      </c>
      <c r="B491" s="2">
        <f>'Base de Dados'!J440</f>
        <v>0</v>
      </c>
      <c r="C491" s="2">
        <f>'Base de Dados'!P440</f>
        <v>0</v>
      </c>
      <c r="D491" s="2">
        <f>'Base de Dados'!V440</f>
        <v>0</v>
      </c>
      <c r="E491" s="2">
        <f>'Base de Dados'!AB440</f>
        <v>0</v>
      </c>
      <c r="F491" s="2" t="str">
        <f>'Base de Dados'!AI440</f>
        <v>Facebook</v>
      </c>
      <c r="G491" s="2" t="str">
        <f>'Base de Dados'!AO440</f>
        <v>Consenso Comunicação</v>
      </c>
      <c r="H491" s="2">
        <f>'Base de Dados'!AU440</f>
        <v>0</v>
      </c>
      <c r="I491" s="2">
        <f>'Base de Dados'!BA440</f>
        <v>0</v>
      </c>
      <c r="J491" s="2">
        <f>'Base de Dados'!BG440</f>
        <v>0</v>
      </c>
    </row>
    <row r="492" spans="1:10" x14ac:dyDescent="0.25">
      <c r="A492" s="2" t="str">
        <f>'Base de Dados'!D441</f>
        <v>André Luis Dantas Ferreira</v>
      </c>
      <c r="B492" s="2">
        <f>'Base de Dados'!J441</f>
        <v>0</v>
      </c>
      <c r="C492" s="2">
        <f>'Base de Dados'!P441</f>
        <v>0</v>
      </c>
      <c r="D492" s="2">
        <f>'Base de Dados'!V441</f>
        <v>0</v>
      </c>
      <c r="E492" s="2">
        <f>'Base de Dados'!AB441</f>
        <v>0</v>
      </c>
      <c r="F492" s="2" t="str">
        <f>'Base de Dados'!AI441</f>
        <v>Facebook</v>
      </c>
      <c r="G492" s="2" t="str">
        <f>'Base de Dados'!AO441</f>
        <v>Carlos Alberto Pinheiro Santos</v>
      </c>
      <c r="H492" s="2">
        <f>'Base de Dados'!AU441</f>
        <v>0</v>
      </c>
      <c r="I492" s="2">
        <f>'Base de Dados'!BA441</f>
        <v>0</v>
      </c>
      <c r="J492" s="2">
        <f>'Base de Dados'!BG441</f>
        <v>0</v>
      </c>
    </row>
    <row r="493" spans="1:10" x14ac:dyDescent="0.25">
      <c r="A493" s="2" t="str">
        <f>'Base de Dados'!D442</f>
        <v>Eduardo Alves do Amorim</v>
      </c>
      <c r="B493" s="2">
        <f>'Base de Dados'!J442</f>
        <v>0</v>
      </c>
      <c r="C493" s="2">
        <f>'Base de Dados'!P442</f>
        <v>0</v>
      </c>
      <c r="D493" s="2">
        <f>'Base de Dados'!V442</f>
        <v>0</v>
      </c>
      <c r="E493" s="2">
        <f>'Base de Dados'!AB442</f>
        <v>0</v>
      </c>
      <c r="F493" s="2" t="str">
        <f>'Base de Dados'!AI442</f>
        <v>Facebook</v>
      </c>
      <c r="G493" s="2" t="str">
        <f>'Base de Dados'!AO442</f>
        <v>Carlos Alberto Pinheiro Santos</v>
      </c>
      <c r="H493" s="2">
        <f>'Base de Dados'!AU442</f>
        <v>0</v>
      </c>
      <c r="I493" s="2">
        <f>'Base de Dados'!BA442</f>
        <v>0</v>
      </c>
      <c r="J493" s="2">
        <f>'Base de Dados'!BG442</f>
        <v>0</v>
      </c>
    </row>
    <row r="494" spans="1:10" x14ac:dyDescent="0.25">
      <c r="A494" s="2" t="str">
        <f>'Base de Dados'!D443</f>
        <v>José Edivan do Amorim</v>
      </c>
      <c r="B494" s="2">
        <f>'Base de Dados'!J443</f>
        <v>0</v>
      </c>
      <c r="C494" s="2">
        <f>'Base de Dados'!P443</f>
        <v>0</v>
      </c>
      <c r="D494" s="2">
        <f>'Base de Dados'!V443</f>
        <v>0</v>
      </c>
      <c r="E494" s="2">
        <f>'Base de Dados'!AB443</f>
        <v>0</v>
      </c>
      <c r="F494" s="2" t="str">
        <f>'Base de Dados'!AI443</f>
        <v>Facebook</v>
      </c>
      <c r="G494" s="2" t="str">
        <f>'Base de Dados'!AO443</f>
        <v>Carlos Alberto Pinheiro Santos</v>
      </c>
      <c r="H494" s="2">
        <f>'Base de Dados'!AU443</f>
        <v>0</v>
      </c>
      <c r="I494" s="2">
        <f>'Base de Dados'!BA443</f>
        <v>0</v>
      </c>
      <c r="J494" s="2">
        <f>'Base de Dados'!BG443</f>
        <v>0</v>
      </c>
    </row>
    <row r="495" spans="1:10" x14ac:dyDescent="0.25">
      <c r="A495" s="2" t="str">
        <f>'Base de Dados'!D444</f>
        <v>02.25.01</v>
      </c>
      <c r="B495" s="2">
        <f>'Base de Dados'!J444</f>
        <v>0</v>
      </c>
      <c r="C495" s="2">
        <f>'Base de Dados'!P444</f>
        <v>0</v>
      </c>
      <c r="D495" s="2">
        <f>'Base de Dados'!V444</f>
        <v>0</v>
      </c>
      <c r="E495" s="2">
        <f>'Base de Dados'!AB444</f>
        <v>0</v>
      </c>
      <c r="F495" s="2" t="str">
        <f>'Base de Dados'!AI444</f>
        <v>Jackson Barreto de Lima</v>
      </c>
      <c r="G495" s="2" t="str">
        <f>'Base de Dados'!AO444</f>
        <v>Twitter</v>
      </c>
      <c r="H495" s="2">
        <f>'Base de Dados'!AU444</f>
        <v>0</v>
      </c>
      <c r="I495" s="2">
        <f>'Base de Dados'!BA444</f>
        <v>0</v>
      </c>
      <c r="J495" s="2">
        <f>'Base de Dados'!BG444</f>
        <v>0</v>
      </c>
    </row>
    <row r="496" spans="1:10" x14ac:dyDescent="0.25">
      <c r="A496" s="2" t="str">
        <f>'Base de Dados'!D445</f>
        <v>Jackson Barreto de Lima</v>
      </c>
      <c r="B496" s="2">
        <f>'Base de Dados'!J445</f>
        <v>0</v>
      </c>
      <c r="C496" s="2">
        <f>'Base de Dados'!P445</f>
        <v>0</v>
      </c>
      <c r="D496" s="2">
        <f>'Base de Dados'!V445</f>
        <v>0</v>
      </c>
      <c r="E496" s="2">
        <f>'Base de Dados'!AB445</f>
        <v>0</v>
      </c>
      <c r="F496" s="2" t="str">
        <f>'Base de Dados'!AI445</f>
        <v>Twitter</v>
      </c>
      <c r="G496" s="2">
        <f>'Base de Dados'!AO445</f>
        <v>0</v>
      </c>
      <c r="H496" s="2">
        <f>'Base de Dados'!AU445</f>
        <v>0</v>
      </c>
      <c r="I496" s="2">
        <f>'Base de Dados'!BA445</f>
        <v>0</v>
      </c>
      <c r="J496" s="2">
        <f>'Base de Dados'!BG445</f>
        <v>0</v>
      </c>
    </row>
    <row r="497" spans="1:10" x14ac:dyDescent="0.25">
      <c r="A497" s="2" t="str">
        <f>'Base de Dados'!D446</f>
        <v>02.25.01</v>
      </c>
      <c r="B497" s="2">
        <f>'Base de Dados'!J446</f>
        <v>0</v>
      </c>
      <c r="C497" s="2">
        <f>'Base de Dados'!P446</f>
        <v>0</v>
      </c>
      <c r="D497" s="2">
        <f>'Base de Dados'!V446</f>
        <v>0</v>
      </c>
      <c r="E497" s="2">
        <f>'Base de Dados'!AB446</f>
        <v>0</v>
      </c>
      <c r="F497" s="2" t="str">
        <f>'Base de Dados'!AI446</f>
        <v>Klaudy Teles Gonçalves</v>
      </c>
      <c r="G497" s="2" t="str">
        <f>'Base de Dados'!AO446</f>
        <v>Facebook</v>
      </c>
      <c r="H497" s="2">
        <f>'Base de Dados'!AU446</f>
        <v>0</v>
      </c>
      <c r="I497" s="2">
        <f>'Base de Dados'!BA446</f>
        <v>0</v>
      </c>
      <c r="J497" s="2">
        <f>'Base de Dados'!BG446</f>
        <v>0</v>
      </c>
    </row>
    <row r="498" spans="1:10" x14ac:dyDescent="0.25">
      <c r="A498" s="2" t="e">
        <f>'Base de Dados'!#REF!</f>
        <v>#REF!</v>
      </c>
      <c r="B498" s="2" t="e">
        <f>'Base de Dados'!#REF!</f>
        <v>#REF!</v>
      </c>
      <c r="C498" s="2" t="e">
        <f>'Base de Dados'!#REF!</f>
        <v>#REF!</v>
      </c>
      <c r="D498" s="2" t="e">
        <f>'Base de Dados'!#REF!</f>
        <v>#REF!</v>
      </c>
      <c r="E498" s="2" t="e">
        <f>'Base de Dados'!#REF!</f>
        <v>#REF!</v>
      </c>
      <c r="F498" s="2" t="e">
        <f>'Base de Dados'!#REF!</f>
        <v>#REF!</v>
      </c>
      <c r="G498" s="2" t="e">
        <f>'Base de Dados'!#REF!</f>
        <v>#REF!</v>
      </c>
      <c r="H498" s="2" t="e">
        <f>'Base de Dados'!#REF!</f>
        <v>#REF!</v>
      </c>
      <c r="I498" s="2" t="e">
        <f>'Base de Dados'!#REF!</f>
        <v>#REF!</v>
      </c>
      <c r="J498" s="2" t="e">
        <f>'Base de Dados'!#REF!</f>
        <v>#REF!</v>
      </c>
    </row>
    <row r="499" spans="1:10" x14ac:dyDescent="0.25">
      <c r="A499" s="2" t="str">
        <f>'Base de Dados'!D447</f>
        <v>02.25.01</v>
      </c>
      <c r="B499" s="2">
        <f>'Base de Dados'!J447</f>
        <v>0</v>
      </c>
      <c r="C499" s="2">
        <f>'Base de Dados'!P447</f>
        <v>0</v>
      </c>
      <c r="D499" s="2">
        <f>'Base de Dados'!V447</f>
        <v>0</v>
      </c>
      <c r="E499" s="2">
        <f>'Base de Dados'!AB447</f>
        <v>0</v>
      </c>
      <c r="F499" s="2" t="str">
        <f>'Base de Dados'!AI447</f>
        <v>Facebook</v>
      </c>
      <c r="G499" s="2" t="str">
        <f>'Base de Dados'!AO447</f>
        <v>Olivier Ferreira das Chagas</v>
      </c>
      <c r="H499" s="2">
        <f>'Base de Dados'!AU447</f>
        <v>0</v>
      </c>
      <c r="I499" s="2">
        <f>'Base de Dados'!BA447</f>
        <v>0</v>
      </c>
      <c r="J499" s="2">
        <f>'Base de Dados'!BG447</f>
        <v>0</v>
      </c>
    </row>
    <row r="500" spans="1:10" x14ac:dyDescent="0.25">
      <c r="A500" s="2" t="str">
        <f>'Base de Dados'!D448</f>
        <v>02.25.01</v>
      </c>
      <c r="B500" s="2">
        <f>'Base de Dados'!J448</f>
        <v>0</v>
      </c>
      <c r="C500" s="2">
        <f>'Base de Dados'!P448</f>
        <v>0</v>
      </c>
      <c r="D500" s="2">
        <f>'Base de Dados'!V448</f>
        <v>0</v>
      </c>
      <c r="E500" s="2">
        <f>'Base de Dados'!AB448</f>
        <v>0</v>
      </c>
      <c r="F500" s="2" t="str">
        <f>'Base de Dados'!AI448</f>
        <v>Facebook</v>
      </c>
      <c r="G500" s="2" t="str">
        <f>'Base de Dados'!AO448</f>
        <v>Olivier Ferreira das Chagas</v>
      </c>
      <c r="H500" s="2">
        <f>'Base de Dados'!AU448</f>
        <v>0</v>
      </c>
      <c r="I500" s="2">
        <f>'Base de Dados'!BA448</f>
        <v>0</v>
      </c>
      <c r="J500" s="2">
        <f>'Base de Dados'!BG448</f>
        <v>0</v>
      </c>
    </row>
    <row r="501" spans="1:10" x14ac:dyDescent="0.25">
      <c r="A501" s="2" t="e">
        <f>'Base de Dados'!#REF!</f>
        <v>#REF!</v>
      </c>
      <c r="B501" s="2" t="e">
        <f>'Base de Dados'!#REF!</f>
        <v>#REF!</v>
      </c>
      <c r="C501" s="2" t="e">
        <f>'Base de Dados'!#REF!</f>
        <v>#REF!</v>
      </c>
      <c r="D501" s="2" t="e">
        <f>'Base de Dados'!#REF!</f>
        <v>#REF!</v>
      </c>
      <c r="E501" s="2" t="e">
        <f>'Base de Dados'!#REF!</f>
        <v>#REF!</v>
      </c>
      <c r="F501" s="2" t="e">
        <f>'Base de Dados'!#REF!</f>
        <v>#REF!</v>
      </c>
      <c r="G501" s="2" t="e">
        <f>'Base de Dados'!#REF!</f>
        <v>#REF!</v>
      </c>
      <c r="H501" s="2" t="e">
        <f>'Base de Dados'!#REF!</f>
        <v>#REF!</v>
      </c>
      <c r="I501" s="2" t="e">
        <f>'Base de Dados'!#REF!</f>
        <v>#REF!</v>
      </c>
      <c r="J501" s="2" t="e">
        <f>'Base de Dados'!#REF!</f>
        <v>#REF!</v>
      </c>
    </row>
    <row r="502" spans="1:10" x14ac:dyDescent="0.25">
      <c r="A502" s="2" t="str">
        <f>'Base de Dados'!D449</f>
        <v>Silvia Tereza Fontes Caldas</v>
      </c>
      <c r="B502" s="2">
        <f>'Base de Dados'!J449</f>
        <v>0</v>
      </c>
      <c r="C502" s="2">
        <f>'Base de Dados'!P449</f>
        <v>0</v>
      </c>
      <c r="D502" s="2">
        <f>'Base de Dados'!V449</f>
        <v>0</v>
      </c>
      <c r="E502" s="2">
        <f>'Base de Dados'!AB449</f>
        <v>0</v>
      </c>
      <c r="F502" s="2" t="str">
        <f>'Base de Dados'!AI449</f>
        <v>Facebook</v>
      </c>
      <c r="G502" s="2" t="str">
        <f>'Base de Dados'!AO449</f>
        <v>Socorro Socorro</v>
      </c>
      <c r="H502" s="2">
        <f>'Base de Dados'!AU449</f>
        <v>0</v>
      </c>
      <c r="I502" s="2">
        <f>'Base de Dados'!BA449</f>
        <v>0</v>
      </c>
      <c r="J502" s="2">
        <f>'Base de Dados'!BG449</f>
        <v>0</v>
      </c>
    </row>
    <row r="503" spans="1:10" x14ac:dyDescent="0.25">
      <c r="A503" s="2" t="str">
        <f>'Base de Dados'!D450</f>
        <v>02.25.01</v>
      </c>
      <c r="B503" s="2">
        <f>'Base de Dados'!J450</f>
        <v>0</v>
      </c>
      <c r="C503" s="2">
        <f>'Base de Dados'!P450</f>
        <v>0</v>
      </c>
      <c r="D503" s="2">
        <f>'Base de Dados'!V450</f>
        <v>0</v>
      </c>
      <c r="E503" s="2">
        <f>'Base de Dados'!AB450</f>
        <v>0</v>
      </c>
      <c r="F503" s="2" t="str">
        <f>'Base de Dados'!AI450</f>
        <v>Facebook</v>
      </c>
      <c r="G503" s="2" t="str">
        <f>'Base de Dados'!AO450</f>
        <v>Thiago Reis</v>
      </c>
      <c r="H503" s="2">
        <f>'Base de Dados'!AU450</f>
        <v>0</v>
      </c>
      <c r="I503" s="2">
        <f>'Base de Dados'!BA450</f>
        <v>0</v>
      </c>
      <c r="J503" s="2">
        <f>'Base de Dados'!BG450</f>
        <v>0</v>
      </c>
    </row>
    <row r="504" spans="1:10" x14ac:dyDescent="0.25">
      <c r="A504" s="2" t="str">
        <f>'Base de Dados'!D451</f>
        <v>02.25.01</v>
      </c>
      <c r="B504" s="2">
        <f>'Base de Dados'!J451</f>
        <v>0</v>
      </c>
      <c r="C504" s="2">
        <f>'Base de Dados'!P451</f>
        <v>0</v>
      </c>
      <c r="D504" s="2">
        <f>'Base de Dados'!V451</f>
        <v>0</v>
      </c>
      <c r="E504" s="2">
        <f>'Base de Dados'!AB451</f>
        <v>0</v>
      </c>
      <c r="F504" s="2" t="str">
        <f>'Base de Dados'!AI451</f>
        <v>Facebook</v>
      </c>
      <c r="G504" s="2" t="str">
        <f>'Base de Dados'!AO451</f>
        <v>Thiago Reis</v>
      </c>
      <c r="H504" s="2">
        <f>'Base de Dados'!AU451</f>
        <v>0</v>
      </c>
      <c r="I504" s="2">
        <f>'Base de Dados'!BA451</f>
        <v>0</v>
      </c>
      <c r="J504" s="2">
        <f>'Base de Dados'!BG451</f>
        <v>0</v>
      </c>
    </row>
    <row r="505" spans="1:10" x14ac:dyDescent="0.25">
      <c r="A505" s="2" t="str">
        <f>'Base de Dados'!D452</f>
        <v>Ministério Público Eleitoral</v>
      </c>
      <c r="B505" s="2">
        <f>'Base de Dados'!J452</f>
        <v>0</v>
      </c>
      <c r="C505" s="2">
        <f>'Base de Dados'!P452</f>
        <v>0</v>
      </c>
      <c r="D505" s="2">
        <f>'Base de Dados'!V452</f>
        <v>0</v>
      </c>
      <c r="E505" s="2">
        <f>'Base de Dados'!AB452</f>
        <v>0</v>
      </c>
      <c r="F505" s="2" t="str">
        <f>'Base de Dados'!AI452</f>
        <v>Gilmar José Fagundes de Carvalho</v>
      </c>
      <c r="G505" s="2" t="str">
        <f>'Base de Dados'!AO452</f>
        <v>Comunicação &amp; Publicidade Multimídia LTDA</v>
      </c>
      <c r="H505" s="2">
        <f>'Base de Dados'!AU452</f>
        <v>0</v>
      </c>
      <c r="I505" s="2">
        <f>'Base de Dados'!BA452</f>
        <v>0</v>
      </c>
      <c r="J505" s="2">
        <f>'Base de Dados'!BG452</f>
        <v>0</v>
      </c>
    </row>
    <row r="506" spans="1:10" x14ac:dyDescent="0.25">
      <c r="A506" s="2" t="str">
        <f>'Base de Dados'!D453</f>
        <v>Ministério Público Eleitoral</v>
      </c>
      <c r="B506" s="2">
        <f>'Base de Dados'!J453</f>
        <v>0</v>
      </c>
      <c r="C506" s="2">
        <f>'Base de Dados'!P453</f>
        <v>0</v>
      </c>
      <c r="D506" s="2">
        <f>'Base de Dados'!V453</f>
        <v>0</v>
      </c>
      <c r="E506" s="2">
        <f>'Base de Dados'!AB453</f>
        <v>0</v>
      </c>
      <c r="F506" s="2" t="str">
        <f>'Base de Dados'!AI453</f>
        <v>Rede Ilha de Comunicação LTDA</v>
      </c>
      <c r="G506" s="2" t="str">
        <f>'Base de Dados'!AO453</f>
        <v>Eduardo Alves do Amorim</v>
      </c>
      <c r="H506" s="2" t="str">
        <f>'Base de Dados'!AU453</f>
        <v>Katiene Silva Amorim</v>
      </c>
      <c r="I506" s="2" t="str">
        <f>'Base de Dados'!BA453</f>
        <v>Edilma Maria do Amorim Santos</v>
      </c>
      <c r="J506" s="2">
        <f>'Base de Dados'!BG453</f>
        <v>0</v>
      </c>
    </row>
    <row r="507" spans="1:10" x14ac:dyDescent="0.25">
      <c r="A507" s="2" t="str">
        <f>'Base de Dados'!D454</f>
        <v>Ministério Público Eleitoral</v>
      </c>
      <c r="B507" s="2">
        <f>'Base de Dados'!J454</f>
        <v>0</v>
      </c>
      <c r="C507" s="2">
        <f>'Base de Dados'!P454</f>
        <v>0</v>
      </c>
      <c r="D507" s="2">
        <f>'Base de Dados'!V454</f>
        <v>0</v>
      </c>
      <c r="E507" s="2">
        <f>'Base de Dados'!AB454</f>
        <v>0</v>
      </c>
      <c r="F507" s="2" t="str">
        <f>'Base de Dados'!AI454</f>
        <v>Carlito Ferreira de Jesus</v>
      </c>
      <c r="G507" s="2">
        <f>'Base de Dados'!AO454</f>
        <v>0</v>
      </c>
      <c r="H507" s="2">
        <f>'Base de Dados'!AU454</f>
        <v>0</v>
      </c>
      <c r="I507" s="2">
        <f>'Base de Dados'!BA454</f>
        <v>0</v>
      </c>
      <c r="J507" s="2">
        <f>'Base de Dados'!BG454</f>
        <v>0</v>
      </c>
    </row>
    <row r="508" spans="1:10" x14ac:dyDescent="0.25">
      <c r="A508" s="2" t="e">
        <f>'Base de Dados'!#REF!</f>
        <v>#REF!</v>
      </c>
      <c r="B508" s="2" t="e">
        <f>'Base de Dados'!#REF!</f>
        <v>#REF!</v>
      </c>
      <c r="C508" s="2" t="e">
        <f>'Base de Dados'!#REF!</f>
        <v>#REF!</v>
      </c>
      <c r="D508" s="2" t="e">
        <f>'Base de Dados'!#REF!</f>
        <v>#REF!</v>
      </c>
      <c r="E508" s="2" t="e">
        <f>'Base de Dados'!#REF!</f>
        <v>#REF!</v>
      </c>
      <c r="F508" s="2" t="e">
        <f>'Base de Dados'!#REF!</f>
        <v>#REF!</v>
      </c>
      <c r="G508" s="2" t="e">
        <f>'Base de Dados'!#REF!</f>
        <v>#REF!</v>
      </c>
      <c r="H508" s="2" t="e">
        <f>'Base de Dados'!#REF!</f>
        <v>#REF!</v>
      </c>
      <c r="I508" s="2" t="e">
        <f>'Base de Dados'!#REF!</f>
        <v>#REF!</v>
      </c>
      <c r="J508" s="2" t="e">
        <f>'Base de Dados'!#REF!</f>
        <v>#REF!</v>
      </c>
    </row>
    <row r="509" spans="1:10" x14ac:dyDescent="0.25">
      <c r="A509" s="2" t="e">
        <f>'Base de Dados'!#REF!</f>
        <v>#REF!</v>
      </c>
      <c r="B509" s="2" t="e">
        <f>'Base de Dados'!#REF!</f>
        <v>#REF!</v>
      </c>
      <c r="C509" s="2" t="e">
        <f>'Base de Dados'!#REF!</f>
        <v>#REF!</v>
      </c>
      <c r="D509" s="2" t="e">
        <f>'Base de Dados'!#REF!</f>
        <v>#REF!</v>
      </c>
      <c r="E509" s="2" t="e">
        <f>'Base de Dados'!#REF!</f>
        <v>#REF!</v>
      </c>
      <c r="F509" s="2" t="e">
        <f>'Base de Dados'!#REF!</f>
        <v>#REF!</v>
      </c>
      <c r="G509" s="2" t="e">
        <f>'Base de Dados'!#REF!</f>
        <v>#REF!</v>
      </c>
      <c r="H509" s="2" t="e">
        <f>'Base de Dados'!#REF!</f>
        <v>#REF!</v>
      </c>
      <c r="I509" s="2" t="e">
        <f>'Base de Dados'!#REF!</f>
        <v>#REF!</v>
      </c>
      <c r="J509" s="2" t="e">
        <f>'Base de Dados'!#REF!</f>
        <v>#REF!</v>
      </c>
    </row>
    <row r="510" spans="1:10" x14ac:dyDescent="0.25">
      <c r="A510" s="2" t="str">
        <f>'Base de Dados'!D455</f>
        <v>Ministério Público Eleitoral</v>
      </c>
      <c r="B510" s="2">
        <f>'Base de Dados'!J455</f>
        <v>0</v>
      </c>
      <c r="C510" s="2">
        <f>'Base de Dados'!P455</f>
        <v>0</v>
      </c>
      <c r="D510" s="2">
        <f>'Base de Dados'!V455</f>
        <v>0</v>
      </c>
      <c r="E510" s="2">
        <f>'Base de Dados'!AB455</f>
        <v>0</v>
      </c>
      <c r="F510" s="2" t="str">
        <f>'Base de Dados'!AI455</f>
        <v>Paulo Salim Maluf</v>
      </c>
      <c r="G510" s="2">
        <f>'Base de Dados'!AO455</f>
        <v>0</v>
      </c>
      <c r="H510" s="2">
        <f>'Base de Dados'!AU455</f>
        <v>0</v>
      </c>
      <c r="I510" s="2">
        <f>'Base de Dados'!BA455</f>
        <v>0</v>
      </c>
      <c r="J510" s="2">
        <f>'Base de Dados'!BG455</f>
        <v>0</v>
      </c>
    </row>
    <row r="511" spans="1:10" x14ac:dyDescent="0.25">
      <c r="A511" s="2" t="str">
        <f>'Base de Dados'!D456</f>
        <v>Luiz Gonzaga Vieira de Camargo</v>
      </c>
      <c r="B511" s="2">
        <f>'Base de Dados'!J456</f>
        <v>0</v>
      </c>
      <c r="C511" s="2">
        <f>'Base de Dados'!P456</f>
        <v>0</v>
      </c>
      <c r="D511" s="2">
        <f>'Base de Dados'!V456</f>
        <v>0</v>
      </c>
      <c r="E511" s="2">
        <f>'Base de Dados'!AB456</f>
        <v>0</v>
      </c>
      <c r="F511" s="2" t="str">
        <f>'Base de Dados'!AI456</f>
        <v>Auro de Jesus Soares Coelho</v>
      </c>
      <c r="G511" s="2">
        <f>'Base de Dados'!AO456</f>
        <v>0</v>
      </c>
      <c r="H511" s="2">
        <f>'Base de Dados'!AU456</f>
        <v>0</v>
      </c>
      <c r="I511" s="2">
        <f>'Base de Dados'!BA456</f>
        <v>0</v>
      </c>
      <c r="J511" s="2">
        <f>'Base de Dados'!BG456</f>
        <v>0</v>
      </c>
    </row>
    <row r="512" spans="1:10" x14ac:dyDescent="0.25">
      <c r="A512" s="2" t="str">
        <f>'Base de Dados'!D457</f>
        <v>Celso Antonio Giglio</v>
      </c>
      <c r="B512" s="2">
        <f>'Base de Dados'!J457</f>
        <v>0</v>
      </c>
      <c r="C512" s="2">
        <f>'Base de Dados'!P457</f>
        <v>0</v>
      </c>
      <c r="D512" s="2">
        <f>'Base de Dados'!V457</f>
        <v>0</v>
      </c>
      <c r="E512" s="2">
        <f>'Base de Dados'!AB457</f>
        <v>0</v>
      </c>
      <c r="F512" s="2" t="str">
        <f>'Base de Dados'!AI457</f>
        <v>Google</v>
      </c>
      <c r="G512" s="2">
        <f>'Base de Dados'!AO457</f>
        <v>0</v>
      </c>
      <c r="H512" s="2">
        <f>'Base de Dados'!AU457</f>
        <v>0</v>
      </c>
      <c r="I512" s="2">
        <f>'Base de Dados'!BA457</f>
        <v>0</v>
      </c>
      <c r="J512" s="2">
        <f>'Base de Dados'!BG457</f>
        <v>0</v>
      </c>
    </row>
    <row r="513" spans="1:10" x14ac:dyDescent="0.25">
      <c r="A513" s="2" t="str">
        <f>'Base de Dados'!D458</f>
        <v>Paulo Adriano Lopes Lucinda Telhada</v>
      </c>
      <c r="B513" s="2">
        <f>'Base de Dados'!J458</f>
        <v>0</v>
      </c>
      <c r="C513" s="2">
        <f>'Base de Dados'!P458</f>
        <v>0</v>
      </c>
      <c r="D513" s="2">
        <f>'Base de Dados'!V458</f>
        <v>0</v>
      </c>
      <c r="E513" s="2">
        <f>'Base de Dados'!AB458</f>
        <v>0</v>
      </c>
      <c r="F513" s="2" t="str">
        <f>'Base de Dados'!AI458</f>
        <v>Google</v>
      </c>
      <c r="G513" s="2" t="str">
        <f>'Base de Dados'!AO458</f>
        <v>Lourival Delfino</v>
      </c>
      <c r="H513" s="2">
        <f>'Base de Dados'!AU458</f>
        <v>0</v>
      </c>
      <c r="I513" s="2">
        <f>'Base de Dados'!BA458</f>
        <v>0</v>
      </c>
      <c r="J513" s="2">
        <f>'Base de Dados'!BG458</f>
        <v>0</v>
      </c>
    </row>
    <row r="514" spans="1:10" x14ac:dyDescent="0.25">
      <c r="A514" s="2" t="str">
        <f>'Base de Dados'!D459</f>
        <v>Geraldo Alckmin</v>
      </c>
      <c r="B514" s="2" t="str">
        <f>'Base de Dados'!J459</f>
        <v>02.26.01</v>
      </c>
      <c r="C514" s="2">
        <f>'Base de Dados'!P459</f>
        <v>0</v>
      </c>
      <c r="D514" s="2">
        <f>'Base de Dados'!V459</f>
        <v>0</v>
      </c>
      <c r="E514" s="2">
        <f>'Base de Dados'!AB459</f>
        <v>0</v>
      </c>
      <c r="F514" s="2" t="str">
        <f>'Base de Dados'!AI459</f>
        <v>Facebook</v>
      </c>
      <c r="G514" s="2" t="str">
        <f>'Base de Dados'!AO459</f>
        <v>Perfil de "Padilhando 2014" no Facebook</v>
      </c>
      <c r="H514" s="2" t="str">
        <f>'Base de Dados'!AU459</f>
        <v>Fabiana Souza Novais</v>
      </c>
      <c r="I514" s="2">
        <f>'Base de Dados'!BA459</f>
        <v>0</v>
      </c>
      <c r="J514" s="2">
        <f>'Base de Dados'!BG459</f>
        <v>0</v>
      </c>
    </row>
    <row r="515" spans="1:10" x14ac:dyDescent="0.25">
      <c r="A515" s="2" t="str">
        <f>'Base de Dados'!D460</f>
        <v>Ministério Público Eleitoral</v>
      </c>
      <c r="B515" s="2">
        <f>'Base de Dados'!J460</f>
        <v>0</v>
      </c>
      <c r="C515" s="2">
        <f>'Base de Dados'!P460</f>
        <v>0</v>
      </c>
      <c r="D515" s="2">
        <f>'Base de Dados'!V460</f>
        <v>0</v>
      </c>
      <c r="E515" s="2">
        <f>'Base de Dados'!AB460</f>
        <v>0</v>
      </c>
      <c r="F515" s="2" t="str">
        <f>'Base de Dados'!AI460</f>
        <v>Facebook</v>
      </c>
      <c r="G515" s="2" t="str">
        <f>'Base de Dados'!AO460</f>
        <v>Gerson Henrique Sartori</v>
      </c>
      <c r="H515" s="2" t="str">
        <f>'Base de Dados'!AU460</f>
        <v>Thais França Ramos</v>
      </c>
      <c r="I515" s="2" t="str">
        <f>'Base de Dados'!BA460</f>
        <v>Jose Roberto Aprillanti Junior</v>
      </c>
      <c r="J515" s="2" t="str">
        <f>'Base de Dados'!BG460</f>
        <v>Durval Lopes Orlato</v>
      </c>
    </row>
    <row r="516" spans="1:10" x14ac:dyDescent="0.25">
      <c r="A516" s="2" t="str">
        <f>'Base de Dados'!D461</f>
        <v>José Correa Neves Junior</v>
      </c>
      <c r="B516" s="2">
        <f>'Base de Dados'!J461</f>
        <v>0</v>
      </c>
      <c r="C516" s="2">
        <f>'Base de Dados'!P461</f>
        <v>0</v>
      </c>
      <c r="D516" s="2">
        <f>'Base de Dados'!V461</f>
        <v>0</v>
      </c>
      <c r="E516" s="2">
        <f>'Base de Dados'!AB461</f>
        <v>0</v>
      </c>
      <c r="F516" s="2" t="str">
        <f>'Base de Dados'!AI461</f>
        <v>Facebook</v>
      </c>
      <c r="G516" s="2" t="str">
        <f>'Base de Dados'!AO461</f>
        <v>Perfil de "Adilson Paulo Marques Sodré"</v>
      </c>
      <c r="H516" s="2">
        <f>'Base de Dados'!AU461</f>
        <v>0</v>
      </c>
      <c r="I516" s="2">
        <f>'Base de Dados'!BA461</f>
        <v>0</v>
      </c>
      <c r="J516" s="2">
        <f>'Base de Dados'!BG461</f>
        <v>0</v>
      </c>
    </row>
    <row r="517" spans="1:10" x14ac:dyDescent="0.25">
      <c r="A517" s="2" t="str">
        <f>'Base de Dados'!D462</f>
        <v>Ministério Público Eleitoral</v>
      </c>
      <c r="B517" s="2">
        <f>'Base de Dados'!J462</f>
        <v>0</v>
      </c>
      <c r="C517" s="2">
        <f>'Base de Dados'!P462</f>
        <v>0</v>
      </c>
      <c r="D517" s="2">
        <f>'Base de Dados'!V462</f>
        <v>0</v>
      </c>
      <c r="E517" s="2">
        <f>'Base de Dados'!AB462</f>
        <v>0</v>
      </c>
      <c r="F517" s="2" t="str">
        <f>'Base de Dados'!AI462</f>
        <v>Facebook</v>
      </c>
      <c r="G517" s="2" t="str">
        <f>'Base de Dados'!AO462</f>
        <v>Valter Pereira de Souza</v>
      </c>
      <c r="H517" s="2" t="str">
        <f>'Base de Dados'!AU462</f>
        <v>Cesar Abdalla Filho</v>
      </c>
      <c r="I517" s="2" t="str">
        <f>'Base de Dados'!BA462</f>
        <v>Claudio Gaspar Dottori</v>
      </c>
      <c r="J517" s="2">
        <f>'Base de Dados'!BG462</f>
        <v>0</v>
      </c>
    </row>
    <row r="518" spans="1:10" x14ac:dyDescent="0.25">
      <c r="A518" s="2" t="str">
        <f>'Base de Dados'!D463</f>
        <v>Ministério Público Eleitoral</v>
      </c>
      <c r="B518" s="2">
        <f>'Base de Dados'!J463</f>
        <v>0</v>
      </c>
      <c r="C518" s="2">
        <f>'Base de Dados'!P463</f>
        <v>0</v>
      </c>
      <c r="D518" s="2">
        <f>'Base de Dados'!V463</f>
        <v>0</v>
      </c>
      <c r="E518" s="2">
        <f>'Base de Dados'!AB463</f>
        <v>0</v>
      </c>
      <c r="F518" s="2" t="str">
        <f>'Base de Dados'!AI463</f>
        <v>Facebook</v>
      </c>
      <c r="G518" s="2" t="str">
        <f>'Base de Dados'!AO463</f>
        <v>Carlos Jose Favaro Carrasco</v>
      </c>
      <c r="H518" s="2" t="str">
        <f>'Base de Dados'!AU463</f>
        <v>Pedro Massami Kikudome</v>
      </c>
      <c r="I518" s="2" t="str">
        <f>'Base de Dados'!BA463</f>
        <v>Reni Harve Kimura</v>
      </c>
      <c r="J518" s="2">
        <f>'Base de Dados'!BG463</f>
        <v>0</v>
      </c>
    </row>
    <row r="519" spans="1:10" x14ac:dyDescent="0.25">
      <c r="A519" s="2" t="str">
        <f>'Base de Dados'!D464</f>
        <v>Ministério Público Eleitoral</v>
      </c>
      <c r="B519" s="2">
        <f>'Base de Dados'!J464</f>
        <v>0</v>
      </c>
      <c r="C519" s="2">
        <f>'Base de Dados'!P464</f>
        <v>0</v>
      </c>
      <c r="D519" s="2">
        <f>'Base de Dados'!V464</f>
        <v>0</v>
      </c>
      <c r="E519" s="2">
        <f>'Base de Dados'!AB464</f>
        <v>0</v>
      </c>
      <c r="F519" s="2" t="str">
        <f>'Base de Dados'!AI464</f>
        <v>Jurandir Barbosa de Morais</v>
      </c>
      <c r="G519" s="2" t="str">
        <f>'Base de Dados'!AO464</f>
        <v>Carlos Eduardo Pignatari</v>
      </c>
      <c r="H519" s="2">
        <f>'Base de Dados'!AU464</f>
        <v>0</v>
      </c>
      <c r="I519" s="2">
        <f>'Base de Dados'!BA464</f>
        <v>0</v>
      </c>
      <c r="J519" s="2">
        <f>'Base de Dados'!BG464</f>
        <v>0</v>
      </c>
    </row>
    <row r="520" spans="1:10" x14ac:dyDescent="0.25">
      <c r="A520" s="2" t="str">
        <f>'Base de Dados'!D465</f>
        <v>Ministério Público Eleitoral</v>
      </c>
      <c r="B520" s="2">
        <f>'Base de Dados'!J465</f>
        <v>0</v>
      </c>
      <c r="C520" s="2">
        <f>'Base de Dados'!P465</f>
        <v>0</v>
      </c>
      <c r="D520" s="2">
        <f>'Base de Dados'!V465</f>
        <v>0</v>
      </c>
      <c r="E520" s="2">
        <f>'Base de Dados'!AB465</f>
        <v>0</v>
      </c>
      <c r="F520" s="2" t="str">
        <f>'Base de Dados'!AI465</f>
        <v>Carlos Henrique Amorim</v>
      </c>
      <c r="G520" s="2" t="str">
        <f>'Base de Dados'!AO465</f>
        <v>PMDB</v>
      </c>
      <c r="H520" s="2" t="str">
        <f>'Base de Dados'!AU465</f>
        <v>Raimundo Coimbra Júnior</v>
      </c>
      <c r="I520" s="2">
        <f>'Base de Dados'!BA465</f>
        <v>0</v>
      </c>
      <c r="J520" s="2">
        <f>'Base de Dados'!BG465</f>
        <v>0</v>
      </c>
    </row>
    <row r="521" spans="1:10" x14ac:dyDescent="0.25">
      <c r="A521" s="2" t="str">
        <f>'Base de Dados'!D466</f>
        <v>Ministério Público Eleitoral</v>
      </c>
      <c r="B521" s="2">
        <f>'Base de Dados'!J466</f>
        <v>0</v>
      </c>
      <c r="C521" s="2">
        <f>'Base de Dados'!P466</f>
        <v>0</v>
      </c>
      <c r="D521" s="2">
        <f>'Base de Dados'!V466</f>
        <v>0</v>
      </c>
      <c r="E521" s="2">
        <f>'Base de Dados'!AB466</f>
        <v>0</v>
      </c>
      <c r="F521" s="2" t="str">
        <f>'Base de Dados'!AI466</f>
        <v>Marcello de Lima Lélis</v>
      </c>
      <c r="G521" s="2">
        <f>'Base de Dados'!AO466</f>
        <v>0</v>
      </c>
      <c r="H521" s="2">
        <f>'Base de Dados'!AU466</f>
        <v>0</v>
      </c>
      <c r="I521" s="2">
        <f>'Base de Dados'!BA466</f>
        <v>0</v>
      </c>
      <c r="J521" s="2">
        <f>'Base de Dados'!BG466</f>
        <v>0</v>
      </c>
    </row>
    <row r="522" spans="1:10" x14ac:dyDescent="0.25">
      <c r="A522" s="2" t="str">
        <f>'Base de Dados'!D467</f>
        <v>Ministério Público Eleitoral</v>
      </c>
      <c r="B522" s="2">
        <f>'Base de Dados'!J467</f>
        <v>0</v>
      </c>
      <c r="C522" s="2">
        <f>'Base de Dados'!P467</f>
        <v>0</v>
      </c>
      <c r="D522" s="2">
        <f>'Base de Dados'!V467</f>
        <v>0</v>
      </c>
      <c r="E522" s="2">
        <f>'Base de Dados'!AB467</f>
        <v>0</v>
      </c>
      <c r="F522" s="2" t="str">
        <f>'Base de Dados'!AI467</f>
        <v>Olyntho Garcia de Oliveira Neto</v>
      </c>
      <c r="G522" s="2">
        <f>'Base de Dados'!AO467</f>
        <v>0</v>
      </c>
      <c r="H522" s="2">
        <f>'Base de Dados'!AU467</f>
        <v>0</v>
      </c>
      <c r="I522" s="2">
        <f>'Base de Dados'!BA467</f>
        <v>0</v>
      </c>
      <c r="J522" s="2">
        <f>'Base de Dados'!BG467</f>
        <v>0</v>
      </c>
    </row>
    <row r="523" spans="1:10" x14ac:dyDescent="0.25">
      <c r="A523" s="2" t="str">
        <f>'Base de Dados'!D468</f>
        <v>Ministério Público Eleitoral</v>
      </c>
      <c r="B523" s="2">
        <f>'Base de Dados'!J468</f>
        <v>0</v>
      </c>
      <c r="C523" s="2">
        <f>'Base de Dados'!P468</f>
        <v>0</v>
      </c>
      <c r="D523" s="2">
        <f>'Base de Dados'!V468</f>
        <v>0</v>
      </c>
      <c r="E523" s="2">
        <f>'Base de Dados'!AB468</f>
        <v>0</v>
      </c>
      <c r="F523" s="2" t="str">
        <f>'Base de Dados'!AI468</f>
        <v>Osvaldo Durães Sobrinho</v>
      </c>
      <c r="G523" s="2">
        <f>'Base de Dados'!AO468</f>
        <v>0</v>
      </c>
      <c r="H523" s="2">
        <f>'Base de Dados'!AU468</f>
        <v>0</v>
      </c>
      <c r="I523" s="2">
        <f>'Base de Dados'!BA468</f>
        <v>0</v>
      </c>
      <c r="J523" s="2">
        <f>'Base de Dados'!BG468</f>
        <v>0</v>
      </c>
    </row>
    <row r="524" spans="1:10" x14ac:dyDescent="0.25">
      <c r="A524" s="2" t="str">
        <f>'Base de Dados'!D469</f>
        <v>Ministério Público Eleitoral</v>
      </c>
      <c r="B524" s="2">
        <f>'Base de Dados'!J469</f>
        <v>0</v>
      </c>
      <c r="C524" s="2">
        <f>'Base de Dados'!P469</f>
        <v>0</v>
      </c>
      <c r="D524" s="2">
        <f>'Base de Dados'!V469</f>
        <v>0</v>
      </c>
      <c r="E524" s="2">
        <f>'Base de Dados'!AB469</f>
        <v>0</v>
      </c>
      <c r="F524" s="2" t="str">
        <f>'Base de Dados'!AI469</f>
        <v>Marcello de Lima Lélis</v>
      </c>
      <c r="G524" s="2">
        <f>'Base de Dados'!AO469</f>
        <v>0</v>
      </c>
      <c r="H524" s="2">
        <f>'Base de Dados'!AU469</f>
        <v>0</v>
      </c>
      <c r="I524" s="2">
        <f>'Base de Dados'!BA469</f>
        <v>0</v>
      </c>
      <c r="J524" s="2">
        <f>'Base de Dados'!BG469</f>
        <v>0</v>
      </c>
    </row>
    <row r="525" spans="1:10" x14ac:dyDescent="0.25">
      <c r="A525" s="2" t="e">
        <f>'Base de Dados'!#REF!</f>
        <v>#REF!</v>
      </c>
      <c r="B525" s="2" t="e">
        <f>'Base de Dados'!#REF!</f>
        <v>#REF!</v>
      </c>
      <c r="C525" s="2" t="e">
        <f>'Base de Dados'!#REF!</f>
        <v>#REF!</v>
      </c>
      <c r="D525" s="2" t="e">
        <f>'Base de Dados'!#REF!</f>
        <v>#REF!</v>
      </c>
      <c r="E525" s="2" t="e">
        <f>'Base de Dados'!#REF!</f>
        <v>#REF!</v>
      </c>
      <c r="F525" s="2" t="e">
        <f>'Base de Dados'!#REF!</f>
        <v>#REF!</v>
      </c>
      <c r="G525" s="2" t="e">
        <f>'Base de Dados'!#REF!</f>
        <v>#REF!</v>
      </c>
      <c r="H525" s="2" t="e">
        <f>'Base de Dados'!#REF!</f>
        <v>#REF!</v>
      </c>
      <c r="I525" s="2" t="e">
        <f>'Base de Dados'!#REF!</f>
        <v>#REF!</v>
      </c>
      <c r="J525" s="2" t="e">
        <f>'Base de Dados'!#REF!</f>
        <v>#REF!</v>
      </c>
    </row>
    <row r="526" spans="1:10" x14ac:dyDescent="0.25">
      <c r="A526" s="2" t="str">
        <f>'Base de Dados'!D470</f>
        <v>02.27.01</v>
      </c>
      <c r="B526" s="2">
        <f>'Base de Dados'!J470</f>
        <v>0</v>
      </c>
      <c r="C526" s="2">
        <f>'Base de Dados'!P470</f>
        <v>0</v>
      </c>
      <c r="D526" s="2">
        <f>'Base de Dados'!V470</f>
        <v>0</v>
      </c>
      <c r="E526" s="2">
        <f>'Base de Dados'!AB470</f>
        <v>0</v>
      </c>
      <c r="F526" s="2" t="str">
        <f>'Base de Dados'!AI470</f>
        <v>Sandoval Lobo Cardoso</v>
      </c>
      <c r="G526" s="2" t="str">
        <f>'Base de Dados'!AO470</f>
        <v>02.27.02</v>
      </c>
      <c r="H526" s="2" t="str">
        <f>'Base de Dados'!AU470</f>
        <v>Joseli Ângelo Agnolin</v>
      </c>
      <c r="I526" s="2">
        <f>'Base de Dados'!BA470</f>
        <v>0</v>
      </c>
      <c r="J526" s="2">
        <f>'Base de Dados'!BG470</f>
        <v>0</v>
      </c>
    </row>
    <row r="527" spans="1:10" x14ac:dyDescent="0.25">
      <c r="A527" s="2" t="str">
        <f>'Base de Dados'!D471</f>
        <v>02.27.01</v>
      </c>
      <c r="B527" s="2">
        <f>'Base de Dados'!J471</f>
        <v>0</v>
      </c>
      <c r="C527" s="2">
        <f>'Base de Dados'!P471</f>
        <v>0</v>
      </c>
      <c r="D527" s="2">
        <f>'Base de Dados'!V471</f>
        <v>0</v>
      </c>
      <c r="E527" s="2">
        <f>'Base de Dados'!AB471</f>
        <v>0</v>
      </c>
      <c r="F527" s="2" t="str">
        <f>'Base de Dados'!AI471</f>
        <v>02.27.02</v>
      </c>
      <c r="G527" s="2" t="str">
        <f>'Base de Dados'!AO471</f>
        <v>Sandoval Lobo Cardoso</v>
      </c>
      <c r="H527" s="2" t="str">
        <f>'Base de Dados'!AU471</f>
        <v>Joseli Ângelo Agnolin</v>
      </c>
      <c r="I527" s="2">
        <f>'Base de Dados'!BA471</f>
        <v>0</v>
      </c>
      <c r="J527" s="2">
        <f>'Base de Dados'!BG471</f>
        <v>0</v>
      </c>
    </row>
    <row r="528" spans="1:10" x14ac:dyDescent="0.25">
      <c r="A528" s="2" t="e">
        <f>'Base de Dados'!#REF!</f>
        <v>#REF!</v>
      </c>
      <c r="B528" s="2" t="e">
        <f>'Base de Dados'!#REF!</f>
        <v>#REF!</v>
      </c>
      <c r="C528" s="2" t="e">
        <f>'Base de Dados'!#REF!</f>
        <v>#REF!</v>
      </c>
      <c r="D528" s="2" t="e">
        <f>'Base de Dados'!#REF!</f>
        <v>#REF!</v>
      </c>
      <c r="E528" s="2" t="e">
        <f>'Base de Dados'!#REF!</f>
        <v>#REF!</v>
      </c>
      <c r="F528" s="2" t="e">
        <f>'Base de Dados'!#REF!</f>
        <v>#REF!</v>
      </c>
      <c r="G528" s="2" t="e">
        <f>'Base de Dados'!#REF!</f>
        <v>#REF!</v>
      </c>
      <c r="H528" s="2" t="e">
        <f>'Base de Dados'!#REF!</f>
        <v>#REF!</v>
      </c>
      <c r="I528" s="2" t="e">
        <f>'Base de Dados'!#REF!</f>
        <v>#REF!</v>
      </c>
      <c r="J528" s="2" t="e">
        <f>'Base de Dados'!#REF!</f>
        <v>#REF!</v>
      </c>
    </row>
    <row r="529" spans="1:10" x14ac:dyDescent="0.25">
      <c r="A529" s="2" t="e">
        <f>'Base de Dados'!#REF!</f>
        <v>#REF!</v>
      </c>
      <c r="B529" s="2" t="e">
        <f>'Base de Dados'!#REF!</f>
        <v>#REF!</v>
      </c>
      <c r="C529" s="2" t="e">
        <f>'Base de Dados'!#REF!</f>
        <v>#REF!</v>
      </c>
      <c r="D529" s="2" t="e">
        <f>'Base de Dados'!#REF!</f>
        <v>#REF!</v>
      </c>
      <c r="E529" s="2" t="e">
        <f>'Base de Dados'!#REF!</f>
        <v>#REF!</v>
      </c>
      <c r="F529" s="2" t="e">
        <f>'Base de Dados'!#REF!</f>
        <v>#REF!</v>
      </c>
      <c r="G529" s="2" t="e">
        <f>'Base de Dados'!#REF!</f>
        <v>#REF!</v>
      </c>
      <c r="H529" s="2" t="e">
        <f>'Base de Dados'!#REF!</f>
        <v>#REF!</v>
      </c>
      <c r="I529" s="2" t="e">
        <f>'Base de Dados'!#REF!</f>
        <v>#REF!</v>
      </c>
      <c r="J529" s="2" t="e">
        <f>'Base de Dados'!#REF!</f>
        <v>#REF!</v>
      </c>
    </row>
    <row r="530" spans="1:10" x14ac:dyDescent="0.25">
      <c r="A530" s="2" t="e">
        <f>'Base de Dados'!#REF!</f>
        <v>#REF!</v>
      </c>
      <c r="B530" s="2" t="e">
        <f>'Base de Dados'!#REF!</f>
        <v>#REF!</v>
      </c>
      <c r="C530" s="2" t="e">
        <f>'Base de Dados'!#REF!</f>
        <v>#REF!</v>
      </c>
      <c r="D530" s="2" t="e">
        <f>'Base de Dados'!#REF!</f>
        <v>#REF!</v>
      </c>
      <c r="E530" s="2" t="e">
        <f>'Base de Dados'!#REF!</f>
        <v>#REF!</v>
      </c>
      <c r="F530" s="2" t="e">
        <f>'Base de Dados'!#REF!</f>
        <v>#REF!</v>
      </c>
      <c r="G530" s="2" t="e">
        <f>'Base de Dados'!#REF!</f>
        <v>#REF!</v>
      </c>
      <c r="H530" s="2" t="e">
        <f>'Base de Dados'!#REF!</f>
        <v>#REF!</v>
      </c>
      <c r="I530" s="2" t="e">
        <f>'Base de Dados'!#REF!</f>
        <v>#REF!</v>
      </c>
      <c r="J530" s="2" t="e">
        <f>'Base de Dados'!#REF!</f>
        <v>#REF!</v>
      </c>
    </row>
    <row r="531" spans="1:10" x14ac:dyDescent="0.25">
      <c r="A531" s="2" t="e">
        <f>'Base de Dados'!#REF!</f>
        <v>#REF!</v>
      </c>
      <c r="B531" s="2" t="e">
        <f>'Base de Dados'!#REF!</f>
        <v>#REF!</v>
      </c>
      <c r="C531" s="2" t="e">
        <f>'Base de Dados'!#REF!</f>
        <v>#REF!</v>
      </c>
      <c r="D531" s="2" t="e">
        <f>'Base de Dados'!#REF!</f>
        <v>#REF!</v>
      </c>
      <c r="E531" s="2" t="e">
        <f>'Base de Dados'!#REF!</f>
        <v>#REF!</v>
      </c>
      <c r="F531" s="2" t="e">
        <f>'Base de Dados'!#REF!</f>
        <v>#REF!</v>
      </c>
      <c r="G531" s="2" t="e">
        <f>'Base de Dados'!#REF!</f>
        <v>#REF!</v>
      </c>
      <c r="H531" s="2" t="e">
        <f>'Base de Dados'!#REF!</f>
        <v>#REF!</v>
      </c>
      <c r="I531" s="2" t="e">
        <f>'Base de Dados'!#REF!</f>
        <v>#REF!</v>
      </c>
      <c r="J531" s="2" t="e">
        <f>'Base de Dados'!#REF!</f>
        <v>#REF!</v>
      </c>
    </row>
    <row r="532" spans="1:10" x14ac:dyDescent="0.25">
      <c r="A532" s="2" t="e">
        <f>'Base de Dados'!#REF!</f>
        <v>#REF!</v>
      </c>
      <c r="B532" s="2" t="e">
        <f>'Base de Dados'!#REF!</f>
        <v>#REF!</v>
      </c>
      <c r="C532" s="2" t="e">
        <f>'Base de Dados'!#REF!</f>
        <v>#REF!</v>
      </c>
      <c r="D532" s="2" t="e">
        <f>'Base de Dados'!#REF!</f>
        <v>#REF!</v>
      </c>
      <c r="E532" s="2" t="e">
        <f>'Base de Dados'!#REF!</f>
        <v>#REF!</v>
      </c>
      <c r="F532" s="2" t="e">
        <f>'Base de Dados'!#REF!</f>
        <v>#REF!</v>
      </c>
      <c r="G532" s="2" t="e">
        <f>'Base de Dados'!#REF!</f>
        <v>#REF!</v>
      </c>
      <c r="H532" s="2" t="e">
        <f>'Base de Dados'!#REF!</f>
        <v>#REF!</v>
      </c>
      <c r="I532" s="2" t="e">
        <f>'Base de Dados'!#REF!</f>
        <v>#REF!</v>
      </c>
      <c r="J532" s="2" t="e">
        <f>'Base de Dados'!#REF!</f>
        <v>#REF!</v>
      </c>
    </row>
    <row r="533" spans="1:10" x14ac:dyDescent="0.25">
      <c r="A533" s="2" t="e">
        <f>'Base de Dados'!#REF!</f>
        <v>#REF!</v>
      </c>
      <c r="B533" s="2" t="e">
        <f>'Base de Dados'!#REF!</f>
        <v>#REF!</v>
      </c>
      <c r="C533" s="2" t="e">
        <f>'Base de Dados'!#REF!</f>
        <v>#REF!</v>
      </c>
      <c r="D533" s="2" t="e">
        <f>'Base de Dados'!#REF!</f>
        <v>#REF!</v>
      </c>
      <c r="E533" s="2" t="e">
        <f>'Base de Dados'!#REF!</f>
        <v>#REF!</v>
      </c>
      <c r="F533" s="2" t="e">
        <f>'Base de Dados'!#REF!</f>
        <v>#REF!</v>
      </c>
      <c r="G533" s="2" t="e">
        <f>'Base de Dados'!#REF!</f>
        <v>#REF!</v>
      </c>
      <c r="H533" s="2" t="e">
        <f>'Base de Dados'!#REF!</f>
        <v>#REF!</v>
      </c>
      <c r="I533" s="2" t="e">
        <f>'Base de Dados'!#REF!</f>
        <v>#REF!</v>
      </c>
      <c r="J533" s="2" t="e">
        <f>'Base de Dados'!#REF!</f>
        <v>#REF!</v>
      </c>
    </row>
    <row r="534" spans="1:10" x14ac:dyDescent="0.25">
      <c r="A534" s="2" t="e">
        <f>'Base de Dados'!#REF!</f>
        <v>#REF!</v>
      </c>
      <c r="B534" s="2" t="e">
        <f>'Base de Dados'!#REF!</f>
        <v>#REF!</v>
      </c>
      <c r="C534" s="2" t="e">
        <f>'Base de Dados'!#REF!</f>
        <v>#REF!</v>
      </c>
      <c r="D534" s="2" t="e">
        <f>'Base de Dados'!#REF!</f>
        <v>#REF!</v>
      </c>
      <c r="E534" s="2" t="e">
        <f>'Base de Dados'!#REF!</f>
        <v>#REF!</v>
      </c>
      <c r="F534" s="2" t="e">
        <f>'Base de Dados'!#REF!</f>
        <v>#REF!</v>
      </c>
      <c r="G534" s="2" t="e">
        <f>'Base de Dados'!#REF!</f>
        <v>#REF!</v>
      </c>
      <c r="H534" s="2" t="e">
        <f>'Base de Dados'!#REF!</f>
        <v>#REF!</v>
      </c>
      <c r="I534" s="2" t="e">
        <f>'Base de Dados'!#REF!</f>
        <v>#REF!</v>
      </c>
      <c r="J534" s="2" t="e">
        <f>'Base de Dados'!#REF!</f>
        <v>#REF!</v>
      </c>
    </row>
    <row r="535" spans="1:10" x14ac:dyDescent="0.25">
      <c r="A535" s="2" t="e">
        <f>'Base de Dados'!#REF!</f>
        <v>#REF!</v>
      </c>
      <c r="B535" s="2" t="e">
        <f>'Base de Dados'!#REF!</f>
        <v>#REF!</v>
      </c>
      <c r="C535" s="2" t="e">
        <f>'Base de Dados'!#REF!</f>
        <v>#REF!</v>
      </c>
      <c r="D535" s="2" t="e">
        <f>'Base de Dados'!#REF!</f>
        <v>#REF!</v>
      </c>
      <c r="E535" s="2" t="e">
        <f>'Base de Dados'!#REF!</f>
        <v>#REF!</v>
      </c>
      <c r="F535" s="2" t="e">
        <f>'Base de Dados'!#REF!</f>
        <v>#REF!</v>
      </c>
      <c r="G535" s="2" t="e">
        <f>'Base de Dados'!#REF!</f>
        <v>#REF!</v>
      </c>
      <c r="H535" s="2" t="e">
        <f>'Base de Dados'!#REF!</f>
        <v>#REF!</v>
      </c>
      <c r="I535" s="2" t="e">
        <f>'Base de Dados'!#REF!</f>
        <v>#REF!</v>
      </c>
      <c r="J535" s="2" t="e">
        <f>'Base de Dados'!#REF!</f>
        <v>#REF!</v>
      </c>
    </row>
    <row r="536" spans="1:10" x14ac:dyDescent="0.25">
      <c r="A536" s="2" t="e">
        <f>'Base de Dados'!#REF!</f>
        <v>#REF!</v>
      </c>
      <c r="B536" s="2" t="e">
        <f>'Base de Dados'!#REF!</f>
        <v>#REF!</v>
      </c>
      <c r="C536" s="2" t="e">
        <f>'Base de Dados'!#REF!</f>
        <v>#REF!</v>
      </c>
      <c r="D536" s="2" t="e">
        <f>'Base de Dados'!#REF!</f>
        <v>#REF!</v>
      </c>
      <c r="E536" s="2" t="e">
        <f>'Base de Dados'!#REF!</f>
        <v>#REF!</v>
      </c>
      <c r="F536" s="2" t="e">
        <f>'Base de Dados'!#REF!</f>
        <v>#REF!</v>
      </c>
      <c r="G536" s="2" t="e">
        <f>'Base de Dados'!#REF!</f>
        <v>#REF!</v>
      </c>
      <c r="H536" s="2" t="e">
        <f>'Base de Dados'!#REF!</f>
        <v>#REF!</v>
      </c>
      <c r="I536" s="2" t="e">
        <f>'Base de Dados'!#REF!</f>
        <v>#REF!</v>
      </c>
      <c r="J536" s="2" t="e">
        <f>'Base de Dados'!#REF!</f>
        <v>#REF!</v>
      </c>
    </row>
    <row r="537" spans="1:10" x14ac:dyDescent="0.25">
      <c r="A537" s="2" t="e">
        <f>'Base de Dados'!#REF!</f>
        <v>#REF!</v>
      </c>
      <c r="B537" s="2" t="e">
        <f>'Base de Dados'!#REF!</f>
        <v>#REF!</v>
      </c>
      <c r="C537" s="2" t="e">
        <f>'Base de Dados'!#REF!</f>
        <v>#REF!</v>
      </c>
      <c r="D537" s="2" t="e">
        <f>'Base de Dados'!#REF!</f>
        <v>#REF!</v>
      </c>
      <c r="E537" s="2" t="e">
        <f>'Base de Dados'!#REF!</f>
        <v>#REF!</v>
      </c>
      <c r="F537" s="2" t="e">
        <f>'Base de Dados'!#REF!</f>
        <v>#REF!</v>
      </c>
      <c r="G537" s="2" t="e">
        <f>'Base de Dados'!#REF!</f>
        <v>#REF!</v>
      </c>
      <c r="H537" s="2" t="e">
        <f>'Base de Dados'!#REF!</f>
        <v>#REF!</v>
      </c>
      <c r="I537" s="2" t="e">
        <f>'Base de Dados'!#REF!</f>
        <v>#REF!</v>
      </c>
      <c r="J537" s="2" t="e">
        <f>'Base de Dados'!#REF!</f>
        <v>#REF!</v>
      </c>
    </row>
    <row r="538" spans="1:10" x14ac:dyDescent="0.25">
      <c r="A538" s="2" t="e">
        <f>'Base de Dados'!#REF!</f>
        <v>#REF!</v>
      </c>
      <c r="B538" s="2" t="e">
        <f>'Base de Dados'!#REF!</f>
        <v>#REF!</v>
      </c>
      <c r="C538" s="2" t="e">
        <f>'Base de Dados'!#REF!</f>
        <v>#REF!</v>
      </c>
      <c r="D538" s="2" t="e">
        <f>'Base de Dados'!#REF!</f>
        <v>#REF!</v>
      </c>
      <c r="E538" s="2" t="e">
        <f>'Base de Dados'!#REF!</f>
        <v>#REF!</v>
      </c>
      <c r="F538" s="2" t="e">
        <f>'Base de Dados'!#REF!</f>
        <v>#REF!</v>
      </c>
      <c r="G538" s="2" t="e">
        <f>'Base de Dados'!#REF!</f>
        <v>#REF!</v>
      </c>
      <c r="H538" s="2" t="e">
        <f>'Base de Dados'!#REF!</f>
        <v>#REF!</v>
      </c>
      <c r="I538" s="2" t="e">
        <f>'Base de Dados'!#REF!</f>
        <v>#REF!</v>
      </c>
      <c r="J538" s="2" t="e">
        <f>'Base de Dados'!#REF!</f>
        <v>#REF!</v>
      </c>
    </row>
    <row r="539" spans="1:10" x14ac:dyDescent="0.25">
      <c r="A539" s="2" t="e">
        <f>'Base de Dados'!#REF!</f>
        <v>#REF!</v>
      </c>
      <c r="B539" s="2" t="e">
        <f>'Base de Dados'!#REF!</f>
        <v>#REF!</v>
      </c>
      <c r="C539" s="2" t="e">
        <f>'Base de Dados'!#REF!</f>
        <v>#REF!</v>
      </c>
      <c r="D539" s="2" t="e">
        <f>'Base de Dados'!#REF!</f>
        <v>#REF!</v>
      </c>
      <c r="E539" s="2" t="e">
        <f>'Base de Dados'!#REF!</f>
        <v>#REF!</v>
      </c>
      <c r="F539" s="2" t="e">
        <f>'Base de Dados'!#REF!</f>
        <v>#REF!</v>
      </c>
      <c r="G539" s="2" t="e">
        <f>'Base de Dados'!#REF!</f>
        <v>#REF!</v>
      </c>
      <c r="H539" s="2" t="e">
        <f>'Base de Dados'!#REF!</f>
        <v>#REF!</v>
      </c>
      <c r="I539" s="2" t="e">
        <f>'Base de Dados'!#REF!</f>
        <v>#REF!</v>
      </c>
      <c r="J539" s="2" t="e">
        <f>'Base de Dados'!#REF!</f>
        <v>#REF!</v>
      </c>
    </row>
    <row r="540" spans="1:10" x14ac:dyDescent="0.25">
      <c r="A540" s="2" t="e">
        <f>'Base de Dados'!#REF!</f>
        <v>#REF!</v>
      </c>
      <c r="B540" s="2" t="e">
        <f>'Base de Dados'!#REF!</f>
        <v>#REF!</v>
      </c>
      <c r="C540" s="2" t="e">
        <f>'Base de Dados'!#REF!</f>
        <v>#REF!</v>
      </c>
      <c r="D540" s="2" t="e">
        <f>'Base de Dados'!#REF!</f>
        <v>#REF!</v>
      </c>
      <c r="E540" s="2" t="e">
        <f>'Base de Dados'!#REF!</f>
        <v>#REF!</v>
      </c>
      <c r="F540" s="2" t="e">
        <f>'Base de Dados'!#REF!</f>
        <v>#REF!</v>
      </c>
      <c r="G540" s="2" t="e">
        <f>'Base de Dados'!#REF!</f>
        <v>#REF!</v>
      </c>
      <c r="H540" s="2" t="e">
        <f>'Base de Dados'!#REF!</f>
        <v>#REF!</v>
      </c>
      <c r="I540" s="2" t="e">
        <f>'Base de Dados'!#REF!</f>
        <v>#REF!</v>
      </c>
      <c r="J540" s="2" t="e">
        <f>'Base de Dados'!#REF!</f>
        <v>#REF!</v>
      </c>
    </row>
    <row r="541" spans="1:10" x14ac:dyDescent="0.25">
      <c r="A541" s="2" t="e">
        <f>'Base de Dados'!#REF!</f>
        <v>#REF!</v>
      </c>
      <c r="B541" s="2" t="e">
        <f>'Base de Dados'!#REF!</f>
        <v>#REF!</v>
      </c>
      <c r="C541" s="2" t="e">
        <f>'Base de Dados'!#REF!</f>
        <v>#REF!</v>
      </c>
      <c r="D541" s="2" t="e">
        <f>'Base de Dados'!#REF!</f>
        <v>#REF!</v>
      </c>
      <c r="E541" s="2" t="e">
        <f>'Base de Dados'!#REF!</f>
        <v>#REF!</v>
      </c>
      <c r="F541" s="2" t="e">
        <f>'Base de Dados'!#REF!</f>
        <v>#REF!</v>
      </c>
      <c r="G541" s="2" t="e">
        <f>'Base de Dados'!#REF!</f>
        <v>#REF!</v>
      </c>
      <c r="H541" s="2" t="e">
        <f>'Base de Dados'!#REF!</f>
        <v>#REF!</v>
      </c>
      <c r="I541" s="2" t="e">
        <f>'Base de Dados'!#REF!</f>
        <v>#REF!</v>
      </c>
      <c r="J541" s="2" t="e">
        <f>'Base de Dados'!#REF!</f>
        <v>#REF!</v>
      </c>
    </row>
    <row r="542" spans="1:10" x14ac:dyDescent="0.25">
      <c r="A542" s="2" t="e">
        <f>'Base de Dados'!#REF!</f>
        <v>#REF!</v>
      </c>
      <c r="B542" s="2" t="e">
        <f>'Base de Dados'!#REF!</f>
        <v>#REF!</v>
      </c>
      <c r="C542" s="2" t="e">
        <f>'Base de Dados'!#REF!</f>
        <v>#REF!</v>
      </c>
      <c r="D542" s="2" t="e">
        <f>'Base de Dados'!#REF!</f>
        <v>#REF!</v>
      </c>
      <c r="E542" s="2" t="e">
        <f>'Base de Dados'!#REF!</f>
        <v>#REF!</v>
      </c>
      <c r="F542" s="2" t="e">
        <f>'Base de Dados'!#REF!</f>
        <v>#REF!</v>
      </c>
      <c r="G542" s="2" t="e">
        <f>'Base de Dados'!#REF!</f>
        <v>#REF!</v>
      </c>
      <c r="H542" s="2" t="e">
        <f>'Base de Dados'!#REF!</f>
        <v>#REF!</v>
      </c>
      <c r="I542" s="2" t="e">
        <f>'Base de Dados'!#REF!</f>
        <v>#REF!</v>
      </c>
      <c r="J542" s="2" t="e">
        <f>'Base de Dados'!#REF!</f>
        <v>#REF!</v>
      </c>
    </row>
    <row r="543" spans="1:10" x14ac:dyDescent="0.25">
      <c r="A543" s="2" t="e">
        <f>'Base de Dados'!#REF!</f>
        <v>#REF!</v>
      </c>
      <c r="B543" s="2" t="e">
        <f>'Base de Dados'!#REF!</f>
        <v>#REF!</v>
      </c>
      <c r="C543" s="2" t="e">
        <f>'Base de Dados'!#REF!</f>
        <v>#REF!</v>
      </c>
      <c r="D543" s="2" t="e">
        <f>'Base de Dados'!#REF!</f>
        <v>#REF!</v>
      </c>
      <c r="E543" s="2" t="e">
        <f>'Base de Dados'!#REF!</f>
        <v>#REF!</v>
      </c>
      <c r="F543" s="2" t="e">
        <f>'Base de Dados'!#REF!</f>
        <v>#REF!</v>
      </c>
      <c r="G543" s="2" t="e">
        <f>'Base de Dados'!#REF!</f>
        <v>#REF!</v>
      </c>
      <c r="H543" s="2" t="e">
        <f>'Base de Dados'!#REF!</f>
        <v>#REF!</v>
      </c>
      <c r="I543" s="2" t="e">
        <f>'Base de Dados'!#REF!</f>
        <v>#REF!</v>
      </c>
      <c r="J543" s="2" t="e">
        <f>'Base de Dados'!#REF!</f>
        <v>#REF!</v>
      </c>
    </row>
    <row r="544" spans="1:10" x14ac:dyDescent="0.25">
      <c r="A544" s="2" t="e">
        <f>'Base de Dados'!#REF!</f>
        <v>#REF!</v>
      </c>
      <c r="B544" s="2" t="e">
        <f>'Base de Dados'!#REF!</f>
        <v>#REF!</v>
      </c>
      <c r="C544" s="2" t="e">
        <f>'Base de Dados'!#REF!</f>
        <v>#REF!</v>
      </c>
      <c r="D544" s="2" t="e">
        <f>'Base de Dados'!#REF!</f>
        <v>#REF!</v>
      </c>
      <c r="E544" s="2" t="e">
        <f>'Base de Dados'!#REF!</f>
        <v>#REF!</v>
      </c>
      <c r="F544" s="2" t="e">
        <f>'Base de Dados'!#REF!</f>
        <v>#REF!</v>
      </c>
      <c r="G544" s="2" t="e">
        <f>'Base de Dados'!#REF!</f>
        <v>#REF!</v>
      </c>
      <c r="H544" s="2" t="e">
        <f>'Base de Dados'!#REF!</f>
        <v>#REF!</v>
      </c>
      <c r="I544" s="2" t="e">
        <f>'Base de Dados'!#REF!</f>
        <v>#REF!</v>
      </c>
      <c r="J544" s="2" t="e">
        <f>'Base de Dados'!#REF!</f>
        <v>#REF!</v>
      </c>
    </row>
    <row r="545" spans="1:10" x14ac:dyDescent="0.25">
      <c r="A545" s="2" t="e">
        <f>'Base de Dados'!#REF!</f>
        <v>#REF!</v>
      </c>
      <c r="B545" s="2" t="e">
        <f>'Base de Dados'!#REF!</f>
        <v>#REF!</v>
      </c>
      <c r="C545" s="2" t="e">
        <f>'Base de Dados'!#REF!</f>
        <v>#REF!</v>
      </c>
      <c r="D545" s="2" t="e">
        <f>'Base de Dados'!#REF!</f>
        <v>#REF!</v>
      </c>
      <c r="E545" s="2" t="e">
        <f>'Base de Dados'!#REF!</f>
        <v>#REF!</v>
      </c>
      <c r="F545" s="2" t="e">
        <f>'Base de Dados'!#REF!</f>
        <v>#REF!</v>
      </c>
      <c r="G545" s="2" t="e">
        <f>'Base de Dados'!#REF!</f>
        <v>#REF!</v>
      </c>
      <c r="H545" s="2" t="e">
        <f>'Base de Dados'!#REF!</f>
        <v>#REF!</v>
      </c>
      <c r="I545" s="2" t="e">
        <f>'Base de Dados'!#REF!</f>
        <v>#REF!</v>
      </c>
      <c r="J545" s="2" t="e">
        <f>'Base de Dados'!#REF!</f>
        <v>#REF!</v>
      </c>
    </row>
    <row r="546" spans="1:10" x14ac:dyDescent="0.25">
      <c r="A546" s="2" t="e">
        <f>'Base de Dados'!#REF!</f>
        <v>#REF!</v>
      </c>
      <c r="B546" s="2" t="e">
        <f>'Base de Dados'!#REF!</f>
        <v>#REF!</v>
      </c>
      <c r="C546" s="2" t="e">
        <f>'Base de Dados'!#REF!</f>
        <v>#REF!</v>
      </c>
      <c r="D546" s="2" t="e">
        <f>'Base de Dados'!#REF!</f>
        <v>#REF!</v>
      </c>
      <c r="E546" s="2" t="e">
        <f>'Base de Dados'!#REF!</f>
        <v>#REF!</v>
      </c>
      <c r="F546" s="2" t="e">
        <f>'Base de Dados'!#REF!</f>
        <v>#REF!</v>
      </c>
      <c r="G546" s="2" t="e">
        <f>'Base de Dados'!#REF!</f>
        <v>#REF!</v>
      </c>
      <c r="H546" s="2" t="e">
        <f>'Base de Dados'!#REF!</f>
        <v>#REF!</v>
      </c>
      <c r="I546" s="2" t="e">
        <f>'Base de Dados'!#REF!</f>
        <v>#REF!</v>
      </c>
      <c r="J546" s="2" t="e">
        <f>'Base de Dados'!#REF!</f>
        <v>#REF!</v>
      </c>
    </row>
    <row r="547" spans="1:10" x14ac:dyDescent="0.25">
      <c r="A547" s="2" t="str">
        <f>'Base de Dados'!D472</f>
        <v>Ministério Público Eleitoral</v>
      </c>
      <c r="B547" s="2">
        <f>'Base de Dados'!J472</f>
        <v>0</v>
      </c>
      <c r="C547" s="2">
        <f>'Base de Dados'!P472</f>
        <v>0</v>
      </c>
      <c r="D547" s="2">
        <f>'Base de Dados'!V472</f>
        <v>0</v>
      </c>
      <c r="E547" s="2">
        <f>'Base de Dados'!AB472</f>
        <v>0</v>
      </c>
      <c r="F547" s="2" t="str">
        <f>'Base de Dados'!AI472</f>
        <v>Adriano Rodrigues Linhares</v>
      </c>
      <c r="G547" s="2">
        <f>'Base de Dados'!AO472</f>
        <v>0</v>
      </c>
      <c r="H547" s="2">
        <f>'Base de Dados'!AU472</f>
        <v>0</v>
      </c>
      <c r="I547" s="2">
        <f>'Base de Dados'!BA472</f>
        <v>0</v>
      </c>
      <c r="J547" s="2">
        <f>'Base de Dados'!BG472</f>
        <v>0</v>
      </c>
    </row>
    <row r="548" spans="1:10" x14ac:dyDescent="0.25">
      <c r="A548" s="2" t="str">
        <f>'Base de Dados'!D473</f>
        <v>02.14.01</v>
      </c>
      <c r="B548" s="2">
        <f>'Base de Dados'!J473</f>
        <v>0</v>
      </c>
      <c r="C548" s="2">
        <f>'Base de Dados'!P473</f>
        <v>0</v>
      </c>
      <c r="D548" s="2">
        <f>'Base de Dados'!V473</f>
        <v>0</v>
      </c>
      <c r="E548" s="2">
        <f>'Base de Dados'!AB473</f>
        <v>0</v>
      </c>
      <c r="F548" s="2" t="str">
        <f>'Base de Dados'!AI473</f>
        <v>02.14.02</v>
      </c>
      <c r="G548" s="2" t="str">
        <f>'Base de Dados'!AO473</f>
        <v>Helder Zahluth Barbalho</v>
      </c>
      <c r="H548" s="2">
        <f>'Base de Dados'!AU473</f>
        <v>0</v>
      </c>
      <c r="I548" s="2">
        <f>'Base de Dados'!BA473</f>
        <v>0</v>
      </c>
      <c r="J548" s="2">
        <f>'Base de Dados'!BG473</f>
        <v>0</v>
      </c>
    </row>
    <row r="549" spans="1:10" x14ac:dyDescent="0.25">
      <c r="A549" s="2" t="str">
        <f>'Base de Dados'!D474</f>
        <v>02.14.01</v>
      </c>
      <c r="B549" s="2">
        <f>'Base de Dados'!J474</f>
        <v>0</v>
      </c>
      <c r="C549" s="2">
        <f>'Base de Dados'!P474</f>
        <v>0</v>
      </c>
      <c r="D549" s="2">
        <f>'Base de Dados'!V474</f>
        <v>0</v>
      </c>
      <c r="E549" s="2">
        <f>'Base de Dados'!AB474</f>
        <v>0</v>
      </c>
      <c r="F549" s="2" t="str">
        <f>'Base de Dados'!AI474</f>
        <v>DIÁRIO DO PARÁ</v>
      </c>
      <c r="G549" s="2">
        <f>'Base de Dados'!AO474</f>
        <v>0</v>
      </c>
      <c r="H549" s="2">
        <f>'Base de Dados'!AU474</f>
        <v>0</v>
      </c>
      <c r="I549" s="2">
        <f>'Base de Dados'!BA474</f>
        <v>0</v>
      </c>
      <c r="J549" s="2">
        <f>'Base de Dados'!BG474</f>
        <v>0</v>
      </c>
    </row>
    <row r="550" spans="1:10" x14ac:dyDescent="0.25">
      <c r="A550" s="2" t="str">
        <f>'Base de Dados'!D475</f>
        <v>02.14.01</v>
      </c>
      <c r="B550" s="2">
        <f>'Base de Dados'!J475</f>
        <v>0</v>
      </c>
      <c r="C550" s="2">
        <f>'Base de Dados'!P475</f>
        <v>0</v>
      </c>
      <c r="D550" s="2">
        <f>'Base de Dados'!V475</f>
        <v>0</v>
      </c>
      <c r="E550" s="2">
        <f>'Base de Dados'!AB475</f>
        <v>0</v>
      </c>
      <c r="F550" s="2" t="str">
        <f>'Base de Dados'!AI475</f>
        <v>DIÁRIO DO PARÁ</v>
      </c>
      <c r="G550" s="2">
        <f>'Base de Dados'!AO475</f>
        <v>0</v>
      </c>
      <c r="H550" s="2">
        <f>'Base de Dados'!AU475</f>
        <v>0</v>
      </c>
      <c r="I550" s="2">
        <f>'Base de Dados'!BA475</f>
        <v>0</v>
      </c>
      <c r="J550" s="2">
        <f>'Base de Dados'!BG475</f>
        <v>0</v>
      </c>
    </row>
    <row r="551" spans="1:10" x14ac:dyDescent="0.25">
      <c r="A551" s="2" t="str">
        <f>'Base de Dados'!D476</f>
        <v>02.14.02</v>
      </c>
      <c r="B551" s="2">
        <f>'Base de Dados'!J476</f>
        <v>0</v>
      </c>
      <c r="C551" s="2">
        <f>'Base de Dados'!P476</f>
        <v>0</v>
      </c>
      <c r="D551" s="2">
        <f>'Base de Dados'!V476</f>
        <v>0</v>
      </c>
      <c r="E551" s="2">
        <f>'Base de Dados'!AB476</f>
        <v>0</v>
      </c>
      <c r="F551" s="2" t="str">
        <f>'Base de Dados'!AI476</f>
        <v>Delta Publicidade SA</v>
      </c>
      <c r="G551" s="2">
        <f>'Base de Dados'!AO476</f>
        <v>0</v>
      </c>
      <c r="H551" s="2">
        <f>'Base de Dados'!AU476</f>
        <v>0</v>
      </c>
      <c r="I551" s="2">
        <f>'Base de Dados'!BA476</f>
        <v>0</v>
      </c>
      <c r="J551" s="2">
        <f>'Base de Dados'!BG476</f>
        <v>0</v>
      </c>
    </row>
    <row r="552" spans="1:10" x14ac:dyDescent="0.25">
      <c r="A552" s="2" t="str">
        <f>'Base de Dados'!D477</f>
        <v>02.14.01</v>
      </c>
      <c r="B552" s="2">
        <f>'Base de Dados'!J477</f>
        <v>0</v>
      </c>
      <c r="C552" s="2">
        <f>'Base de Dados'!P477</f>
        <v>0</v>
      </c>
      <c r="D552" s="2">
        <f>'Base de Dados'!V477</f>
        <v>0</v>
      </c>
      <c r="E552" s="2">
        <f>'Base de Dados'!AB477</f>
        <v>0</v>
      </c>
      <c r="F552" s="2" t="str">
        <f>'Base de Dados'!AI477</f>
        <v>DIÁRIO DO PARÁ</v>
      </c>
      <c r="G552" s="2" t="str">
        <f>'Base de Dados'!AO477</f>
        <v>02.14.02</v>
      </c>
      <c r="H552" s="2" t="str">
        <f>'Base de Dados'!AU477</f>
        <v>Helder Zahluth Barbalho</v>
      </c>
      <c r="I552" s="2">
        <f>'Base de Dados'!BA477</f>
        <v>0</v>
      </c>
      <c r="J552" s="2">
        <f>'Base de Dados'!BG477</f>
        <v>0</v>
      </c>
    </row>
    <row r="553" spans="1:10" x14ac:dyDescent="0.25">
      <c r="A553" s="2" t="str">
        <f>'Base de Dados'!D478</f>
        <v>Ministério Público Eleitoral</v>
      </c>
      <c r="B553" s="2">
        <f>'Base de Dados'!J478</f>
        <v>0</v>
      </c>
      <c r="C553" s="2">
        <f>'Base de Dados'!P478</f>
        <v>0</v>
      </c>
      <c r="D553" s="2">
        <f>'Base de Dados'!V478</f>
        <v>0</v>
      </c>
      <c r="E553" s="2">
        <f>'Base de Dados'!AB478</f>
        <v>0</v>
      </c>
      <c r="F553" s="2" t="str">
        <f>'Base de Dados'!AI478</f>
        <v>Rubens Germano Costa</v>
      </c>
      <c r="G553" s="2" t="str">
        <f>'Base de Dados'!AO478</f>
        <v>Gilma Germano</v>
      </c>
      <c r="H553" s="2">
        <f>'Base de Dados'!AU478</f>
        <v>0</v>
      </c>
      <c r="I553" s="2">
        <f>'Base de Dados'!BA478</f>
        <v>0</v>
      </c>
      <c r="J553" s="2">
        <f>'Base de Dados'!BG478</f>
        <v>0</v>
      </c>
    </row>
    <row r="554" spans="1:10" x14ac:dyDescent="0.25">
      <c r="A554" s="2" t="str">
        <f>'Base de Dados'!D479</f>
        <v>Jackson Barreto de Lima</v>
      </c>
      <c r="B554" s="2">
        <f>'Base de Dados'!J479</f>
        <v>0</v>
      </c>
      <c r="C554" s="2">
        <f>'Base de Dados'!P479</f>
        <v>0</v>
      </c>
      <c r="D554" s="2">
        <f>'Base de Dados'!V479</f>
        <v>0</v>
      </c>
      <c r="E554" s="2">
        <f>'Base de Dados'!AB479</f>
        <v>0</v>
      </c>
      <c r="F554" s="2" t="str">
        <f>'Base de Dados'!AI479</f>
        <v>Google</v>
      </c>
      <c r="G554" s="2">
        <f>'Base de Dados'!AO479</f>
        <v>0</v>
      </c>
      <c r="H554" s="2">
        <f>'Base de Dados'!AU479</f>
        <v>0</v>
      </c>
      <c r="I554" s="2">
        <f>'Base de Dados'!BA479</f>
        <v>0</v>
      </c>
      <c r="J554" s="2">
        <f>'Base de Dados'!BG479</f>
        <v>0</v>
      </c>
    </row>
    <row r="555" spans="1:10" x14ac:dyDescent="0.25">
      <c r="A555" s="2" t="str">
        <f>'Base de Dados'!D480</f>
        <v>02.25.01</v>
      </c>
      <c r="B555" s="2">
        <f>'Base de Dados'!J480</f>
        <v>0</v>
      </c>
      <c r="C555" s="2">
        <f>'Base de Dados'!P480</f>
        <v>0</v>
      </c>
      <c r="D555" s="2">
        <f>'Base de Dados'!V480</f>
        <v>0</v>
      </c>
      <c r="E555" s="2">
        <f>'Base de Dados'!AB480</f>
        <v>0</v>
      </c>
      <c r="F555" s="2" t="str">
        <f>'Base de Dados'!AI480</f>
        <v>Klaudy Teles Gonçalves</v>
      </c>
      <c r="G555" s="2" t="str">
        <f>'Base de Dados'!AO480</f>
        <v>Facebook</v>
      </c>
      <c r="H555" s="2">
        <f>'Base de Dados'!AU480</f>
        <v>0</v>
      </c>
      <c r="I555" s="2">
        <f>'Base de Dados'!BA480</f>
        <v>0</v>
      </c>
      <c r="J555" s="2">
        <f>'Base de Dados'!BG480</f>
        <v>0</v>
      </c>
    </row>
    <row r="556" spans="1:10" x14ac:dyDescent="0.25">
      <c r="A556" s="2" t="str">
        <f>'Base de Dados'!D481</f>
        <v>Ministério Público Eleitoral</v>
      </c>
      <c r="B556" s="2">
        <f>'Base de Dados'!J481</f>
        <v>0</v>
      </c>
      <c r="C556" s="2">
        <f>'Base de Dados'!P481</f>
        <v>0</v>
      </c>
      <c r="D556" s="2">
        <f>'Base de Dados'!V481</f>
        <v>0</v>
      </c>
      <c r="E556" s="2">
        <f>'Base de Dados'!AB481</f>
        <v>0</v>
      </c>
      <c r="F556" s="2" t="str">
        <f>'Base de Dados'!AI481</f>
        <v>Adriano Pereira de Oliveira</v>
      </c>
      <c r="G556" s="2">
        <f>'Base de Dados'!AO481</f>
        <v>0</v>
      </c>
      <c r="H556" s="2">
        <f>'Base de Dados'!AU481</f>
        <v>0</v>
      </c>
      <c r="I556" s="2">
        <f>'Base de Dados'!BA481</f>
        <v>0</v>
      </c>
      <c r="J556" s="2">
        <f>'Base de Dados'!BG481</f>
        <v>0</v>
      </c>
    </row>
    <row r="557" spans="1:10" x14ac:dyDescent="0.25">
      <c r="A557" s="2" t="str">
        <f>'Base de Dados'!D482</f>
        <v>Ministério Público Eleitoral</v>
      </c>
      <c r="B557" s="2">
        <f>'Base de Dados'!J482</f>
        <v>0</v>
      </c>
      <c r="C557" s="2">
        <f>'Base de Dados'!P482</f>
        <v>0</v>
      </c>
      <c r="D557" s="2">
        <f>'Base de Dados'!V482</f>
        <v>0</v>
      </c>
      <c r="E557" s="2">
        <f>'Base de Dados'!AB482</f>
        <v>0</v>
      </c>
      <c r="F557" s="2" t="str">
        <f>'Base de Dados'!AI482</f>
        <v>Alexandre Rocha Santos Padilha</v>
      </c>
      <c r="G557" s="2" t="str">
        <f>'Base de Dados'!AO482</f>
        <v>02.26.03</v>
      </c>
      <c r="H557" s="2" t="str">
        <f>'Base de Dados'!AU482</f>
        <v>Polis Propaganda e Marketing Ltda</v>
      </c>
      <c r="I557" s="2">
        <f>'Base de Dados'!BA482</f>
        <v>0</v>
      </c>
      <c r="J557" s="2">
        <f>'Base de Dados'!BG482</f>
        <v>0</v>
      </c>
    </row>
    <row r="558" spans="1:10" x14ac:dyDescent="0.25">
      <c r="A558" s="2" t="str">
        <f>'Base de Dados'!D483</f>
        <v>02.26.02</v>
      </c>
      <c r="B558" s="2">
        <f>'Base de Dados'!J483</f>
        <v>0</v>
      </c>
      <c r="C558" s="2">
        <f>'Base de Dados'!P483</f>
        <v>0</v>
      </c>
      <c r="D558" s="2">
        <f>'Base de Dados'!V483</f>
        <v>0</v>
      </c>
      <c r="E558" s="2">
        <f>'Base de Dados'!AB483</f>
        <v>0</v>
      </c>
      <c r="F558" s="2" t="str">
        <f>'Base de Dados'!AI483</f>
        <v>Geraldo Alckmin</v>
      </c>
      <c r="G558" s="2" t="str">
        <f>'Base de Dados'!AO483</f>
        <v>Facebook</v>
      </c>
      <c r="H558" s="2">
        <f>'Base de Dados'!AU483</f>
        <v>0</v>
      </c>
      <c r="I558" s="2">
        <f>'Base de Dados'!BA483</f>
        <v>0</v>
      </c>
      <c r="J558" s="2">
        <f>'Base de Dados'!BG483</f>
        <v>0</v>
      </c>
    </row>
    <row r="559" spans="1:10" x14ac:dyDescent="0.25">
      <c r="A559" s="2" t="str">
        <f>'Base de Dados'!D484</f>
        <v>Edmir José Abi Chedid</v>
      </c>
      <c r="B559" s="2">
        <f>'Base de Dados'!J484</f>
        <v>0</v>
      </c>
      <c r="C559" s="2">
        <f>'Base de Dados'!P484</f>
        <v>0</v>
      </c>
      <c r="D559" s="2">
        <f>'Base de Dados'!V484</f>
        <v>0</v>
      </c>
      <c r="E559" s="2">
        <f>'Base de Dados'!AB484</f>
        <v>0</v>
      </c>
      <c r="F559" s="2" t="str">
        <f>'Base de Dados'!AI484</f>
        <v>Facebook</v>
      </c>
      <c r="G559" s="2">
        <f>'Base de Dados'!AO484</f>
        <v>0</v>
      </c>
      <c r="H559" s="2">
        <f>'Base de Dados'!AU484</f>
        <v>0</v>
      </c>
      <c r="I559" s="2">
        <f>'Base de Dados'!BA484</f>
        <v>0</v>
      </c>
      <c r="J559" s="2">
        <f>'Base de Dados'!BG484</f>
        <v>0</v>
      </c>
    </row>
    <row r="560" spans="1:10" x14ac:dyDescent="0.25">
      <c r="A560" s="2" t="e">
        <f>'Base de Dados'!#REF!</f>
        <v>#REF!</v>
      </c>
      <c r="B560" s="2" t="e">
        <f>'Base de Dados'!#REF!</f>
        <v>#REF!</v>
      </c>
      <c r="C560" s="2" t="e">
        <f>'Base de Dados'!#REF!</f>
        <v>#REF!</v>
      </c>
      <c r="D560" s="2" t="e">
        <f>'Base de Dados'!#REF!</f>
        <v>#REF!</v>
      </c>
      <c r="E560" s="2" t="e">
        <f>'Base de Dados'!#REF!</f>
        <v>#REF!</v>
      </c>
      <c r="F560" s="2" t="e">
        <f>'Base de Dados'!#REF!</f>
        <v>#REF!</v>
      </c>
      <c r="G560" s="2" t="e">
        <f>'Base de Dados'!#REF!</f>
        <v>#REF!</v>
      </c>
      <c r="H560" s="2" t="e">
        <f>'Base de Dados'!#REF!</f>
        <v>#REF!</v>
      </c>
      <c r="I560" s="2" t="e">
        <f>'Base de Dados'!#REF!</f>
        <v>#REF!</v>
      </c>
      <c r="J560" s="2" t="e">
        <f>'Base de Dados'!#REF!</f>
        <v>#REF!</v>
      </c>
    </row>
    <row r="561" spans="1:10" x14ac:dyDescent="0.25">
      <c r="A561" s="2" t="e">
        <f>'Base de Dados'!#REF!</f>
        <v>#REF!</v>
      </c>
      <c r="B561" s="2" t="e">
        <f>'Base de Dados'!#REF!</f>
        <v>#REF!</v>
      </c>
      <c r="C561" s="2" t="e">
        <f>'Base de Dados'!#REF!</f>
        <v>#REF!</v>
      </c>
      <c r="D561" s="2" t="e">
        <f>'Base de Dados'!#REF!</f>
        <v>#REF!</v>
      </c>
      <c r="E561" s="2" t="e">
        <f>'Base de Dados'!#REF!</f>
        <v>#REF!</v>
      </c>
      <c r="F561" s="2" t="e">
        <f>'Base de Dados'!#REF!</f>
        <v>#REF!</v>
      </c>
      <c r="G561" s="2" t="e">
        <f>'Base de Dados'!#REF!</f>
        <v>#REF!</v>
      </c>
      <c r="H561" s="2" t="e">
        <f>'Base de Dados'!#REF!</f>
        <v>#REF!</v>
      </c>
      <c r="I561" s="2" t="e">
        <f>'Base de Dados'!#REF!</f>
        <v>#REF!</v>
      </c>
      <c r="J561" s="2" t="e">
        <f>'Base de Dados'!#REF!</f>
        <v>#REF!</v>
      </c>
    </row>
    <row r="562" spans="1:10" x14ac:dyDescent="0.25">
      <c r="A562" s="2" t="e">
        <f>'Base de Dados'!#REF!</f>
        <v>#REF!</v>
      </c>
      <c r="B562" s="2" t="e">
        <f>'Base de Dados'!#REF!</f>
        <v>#REF!</v>
      </c>
      <c r="C562" s="2" t="e">
        <f>'Base de Dados'!#REF!</f>
        <v>#REF!</v>
      </c>
      <c r="D562" s="2" t="e">
        <f>'Base de Dados'!#REF!</f>
        <v>#REF!</v>
      </c>
      <c r="E562" s="2" t="e">
        <f>'Base de Dados'!#REF!</f>
        <v>#REF!</v>
      </c>
      <c r="F562" s="2" t="e">
        <f>'Base de Dados'!#REF!</f>
        <v>#REF!</v>
      </c>
      <c r="G562" s="2" t="e">
        <f>'Base de Dados'!#REF!</f>
        <v>#REF!</v>
      </c>
      <c r="H562" s="2" t="e">
        <f>'Base de Dados'!#REF!</f>
        <v>#REF!</v>
      </c>
      <c r="I562" s="2" t="e">
        <f>'Base de Dados'!#REF!</f>
        <v>#REF!</v>
      </c>
      <c r="J562" s="2" t="e">
        <f>'Base de Dados'!#REF!</f>
        <v>#REF!</v>
      </c>
    </row>
    <row r="563" spans="1:10" x14ac:dyDescent="0.25">
      <c r="A563" s="2" t="e">
        <f>'Base de Dados'!#REF!</f>
        <v>#REF!</v>
      </c>
      <c r="B563" s="2" t="e">
        <f>'Base de Dados'!#REF!</f>
        <v>#REF!</v>
      </c>
      <c r="C563" s="2" t="e">
        <f>'Base de Dados'!#REF!</f>
        <v>#REF!</v>
      </c>
      <c r="D563" s="2" t="e">
        <f>'Base de Dados'!#REF!</f>
        <v>#REF!</v>
      </c>
      <c r="E563" s="2" t="e">
        <f>'Base de Dados'!#REF!</f>
        <v>#REF!</v>
      </c>
      <c r="F563" s="2" t="e">
        <f>'Base de Dados'!#REF!</f>
        <v>#REF!</v>
      </c>
      <c r="G563" s="2" t="e">
        <f>'Base de Dados'!#REF!</f>
        <v>#REF!</v>
      </c>
      <c r="H563" s="2" t="e">
        <f>'Base de Dados'!#REF!</f>
        <v>#REF!</v>
      </c>
      <c r="I563" s="2" t="e">
        <f>'Base de Dados'!#REF!</f>
        <v>#REF!</v>
      </c>
      <c r="J563" s="2" t="e">
        <f>'Base de Dados'!#REF!</f>
        <v>#REF!</v>
      </c>
    </row>
    <row r="564" spans="1:10" x14ac:dyDescent="0.25">
      <c r="A564" s="2" t="e">
        <f>'Base de Dados'!#REF!</f>
        <v>#REF!</v>
      </c>
      <c r="B564" s="2" t="e">
        <f>'Base de Dados'!#REF!</f>
        <v>#REF!</v>
      </c>
      <c r="C564" s="2" t="e">
        <f>'Base de Dados'!#REF!</f>
        <v>#REF!</v>
      </c>
      <c r="D564" s="2" t="e">
        <f>'Base de Dados'!#REF!</f>
        <v>#REF!</v>
      </c>
      <c r="E564" s="2" t="e">
        <f>'Base de Dados'!#REF!</f>
        <v>#REF!</v>
      </c>
      <c r="F564" s="2" t="e">
        <f>'Base de Dados'!#REF!</f>
        <v>#REF!</v>
      </c>
      <c r="G564" s="2" t="e">
        <f>'Base de Dados'!#REF!</f>
        <v>#REF!</v>
      </c>
      <c r="H564" s="2" t="e">
        <f>'Base de Dados'!#REF!</f>
        <v>#REF!</v>
      </c>
      <c r="I564" s="2" t="e">
        <f>'Base de Dados'!#REF!</f>
        <v>#REF!</v>
      </c>
      <c r="J564" s="2" t="e">
        <f>'Base de Dados'!#REF!</f>
        <v>#REF!</v>
      </c>
    </row>
    <row r="565" spans="1:10" x14ac:dyDescent="0.25">
      <c r="A565" s="2" t="e">
        <f>'Base de Dados'!#REF!</f>
        <v>#REF!</v>
      </c>
      <c r="B565" s="2" t="e">
        <f>'Base de Dados'!#REF!</f>
        <v>#REF!</v>
      </c>
      <c r="C565" s="2" t="e">
        <f>'Base de Dados'!#REF!</f>
        <v>#REF!</v>
      </c>
      <c r="D565" s="2" t="e">
        <f>'Base de Dados'!#REF!</f>
        <v>#REF!</v>
      </c>
      <c r="E565" s="2" t="e">
        <f>'Base de Dados'!#REF!</f>
        <v>#REF!</v>
      </c>
      <c r="F565" s="2" t="e">
        <f>'Base de Dados'!#REF!</f>
        <v>#REF!</v>
      </c>
      <c r="G565" s="2" t="e">
        <f>'Base de Dados'!#REF!</f>
        <v>#REF!</v>
      </c>
      <c r="H565" s="2" t="e">
        <f>'Base de Dados'!#REF!</f>
        <v>#REF!</v>
      </c>
      <c r="I565" s="2" t="e">
        <f>'Base de Dados'!#REF!</f>
        <v>#REF!</v>
      </c>
      <c r="J565" s="2" t="e">
        <f>'Base de Dados'!#REF!</f>
        <v>#REF!</v>
      </c>
    </row>
    <row r="566" spans="1:10" x14ac:dyDescent="0.25">
      <c r="A566" s="2" t="e">
        <f>'Base de Dados'!#REF!</f>
        <v>#REF!</v>
      </c>
      <c r="B566" s="2" t="e">
        <f>'Base de Dados'!#REF!</f>
        <v>#REF!</v>
      </c>
      <c r="C566" s="2" t="e">
        <f>'Base de Dados'!#REF!</f>
        <v>#REF!</v>
      </c>
      <c r="D566" s="2" t="e">
        <f>'Base de Dados'!#REF!</f>
        <v>#REF!</v>
      </c>
      <c r="E566" s="2" t="e">
        <f>'Base de Dados'!#REF!</f>
        <v>#REF!</v>
      </c>
      <c r="F566" s="2" t="e">
        <f>'Base de Dados'!#REF!</f>
        <v>#REF!</v>
      </c>
      <c r="G566" s="2" t="e">
        <f>'Base de Dados'!#REF!</f>
        <v>#REF!</v>
      </c>
      <c r="H566" s="2" t="e">
        <f>'Base de Dados'!#REF!</f>
        <v>#REF!</v>
      </c>
      <c r="I566" s="2" t="e">
        <f>'Base de Dados'!#REF!</f>
        <v>#REF!</v>
      </c>
      <c r="J566" s="2" t="e">
        <f>'Base de Dados'!#REF!</f>
        <v>#REF!</v>
      </c>
    </row>
    <row r="567" spans="1:10" x14ac:dyDescent="0.25">
      <c r="A567" s="2" t="e">
        <f>'Base de Dados'!#REF!</f>
        <v>#REF!</v>
      </c>
      <c r="B567" s="2" t="e">
        <f>'Base de Dados'!#REF!</f>
        <v>#REF!</v>
      </c>
      <c r="C567" s="2" t="e">
        <f>'Base de Dados'!#REF!</f>
        <v>#REF!</v>
      </c>
      <c r="D567" s="2" t="e">
        <f>'Base de Dados'!#REF!</f>
        <v>#REF!</v>
      </c>
      <c r="E567" s="2" t="e">
        <f>'Base de Dados'!#REF!</f>
        <v>#REF!</v>
      </c>
      <c r="F567" s="2" t="e">
        <f>'Base de Dados'!#REF!</f>
        <v>#REF!</v>
      </c>
      <c r="G567" s="2" t="e">
        <f>'Base de Dados'!#REF!</f>
        <v>#REF!</v>
      </c>
      <c r="H567" s="2" t="e">
        <f>'Base de Dados'!#REF!</f>
        <v>#REF!</v>
      </c>
      <c r="I567" s="2" t="e">
        <f>'Base de Dados'!#REF!</f>
        <v>#REF!</v>
      </c>
      <c r="J567" s="2" t="e">
        <f>'Base de Dados'!#REF!</f>
        <v>#REF!</v>
      </c>
    </row>
    <row r="568" spans="1:10" x14ac:dyDescent="0.25">
      <c r="A568" s="2" t="e">
        <f>'Base de Dados'!#REF!</f>
        <v>#REF!</v>
      </c>
      <c r="B568" s="2" t="e">
        <f>'Base de Dados'!#REF!</f>
        <v>#REF!</v>
      </c>
      <c r="C568" s="2" t="e">
        <f>'Base de Dados'!#REF!</f>
        <v>#REF!</v>
      </c>
      <c r="D568" s="2" t="e">
        <f>'Base de Dados'!#REF!</f>
        <v>#REF!</v>
      </c>
      <c r="E568" s="2" t="e">
        <f>'Base de Dados'!#REF!</f>
        <v>#REF!</v>
      </c>
      <c r="F568" s="2" t="e">
        <f>'Base de Dados'!#REF!</f>
        <v>#REF!</v>
      </c>
      <c r="G568" s="2" t="e">
        <f>'Base de Dados'!#REF!</f>
        <v>#REF!</v>
      </c>
      <c r="H568" s="2" t="e">
        <f>'Base de Dados'!#REF!</f>
        <v>#REF!</v>
      </c>
      <c r="I568" s="2" t="e">
        <f>'Base de Dados'!#REF!</f>
        <v>#REF!</v>
      </c>
      <c r="J568" s="2" t="e">
        <f>'Base de Dados'!#REF!</f>
        <v>#REF!</v>
      </c>
    </row>
    <row r="569" spans="1:10" x14ac:dyDescent="0.25">
      <c r="A569" s="2" t="e">
        <f>'Base de Dados'!#REF!</f>
        <v>#REF!</v>
      </c>
      <c r="B569" s="2" t="e">
        <f>'Base de Dados'!#REF!</f>
        <v>#REF!</v>
      </c>
      <c r="C569" s="2" t="e">
        <f>'Base de Dados'!#REF!</f>
        <v>#REF!</v>
      </c>
      <c r="D569" s="2" t="e">
        <f>'Base de Dados'!#REF!</f>
        <v>#REF!</v>
      </c>
      <c r="E569" s="2" t="e">
        <f>'Base de Dados'!#REF!</f>
        <v>#REF!</v>
      </c>
      <c r="F569" s="2" t="e">
        <f>'Base de Dados'!#REF!</f>
        <v>#REF!</v>
      </c>
      <c r="G569" s="2" t="e">
        <f>'Base de Dados'!#REF!</f>
        <v>#REF!</v>
      </c>
      <c r="H569" s="2" t="e">
        <f>'Base de Dados'!#REF!</f>
        <v>#REF!</v>
      </c>
      <c r="I569" s="2" t="e">
        <f>'Base de Dados'!#REF!</f>
        <v>#REF!</v>
      </c>
      <c r="J569" s="2" t="e">
        <f>'Base de Dados'!#REF!</f>
        <v>#REF!</v>
      </c>
    </row>
    <row r="570" spans="1:10" x14ac:dyDescent="0.25">
      <c r="A570" s="2" t="e">
        <f>'Base de Dados'!#REF!</f>
        <v>#REF!</v>
      </c>
      <c r="B570" s="2" t="e">
        <f>'Base de Dados'!#REF!</f>
        <v>#REF!</v>
      </c>
      <c r="C570" s="2" t="e">
        <f>'Base de Dados'!#REF!</f>
        <v>#REF!</v>
      </c>
      <c r="D570" s="2" t="e">
        <f>'Base de Dados'!#REF!</f>
        <v>#REF!</v>
      </c>
      <c r="E570" s="2" t="e">
        <f>'Base de Dados'!#REF!</f>
        <v>#REF!</v>
      </c>
      <c r="F570" s="2" t="e">
        <f>'Base de Dados'!#REF!</f>
        <v>#REF!</v>
      </c>
      <c r="G570" s="2" t="e">
        <f>'Base de Dados'!#REF!</f>
        <v>#REF!</v>
      </c>
      <c r="H570" s="2" t="e">
        <f>'Base de Dados'!#REF!</f>
        <v>#REF!</v>
      </c>
      <c r="I570" s="2" t="e">
        <f>'Base de Dados'!#REF!</f>
        <v>#REF!</v>
      </c>
      <c r="J570" s="2" t="e">
        <f>'Base de Dados'!#REF!</f>
        <v>#REF!</v>
      </c>
    </row>
    <row r="571" spans="1:10" x14ac:dyDescent="0.25">
      <c r="A571" s="2" t="e">
        <f>'Base de Dados'!#REF!</f>
        <v>#REF!</v>
      </c>
      <c r="B571" s="2" t="e">
        <f>'Base de Dados'!#REF!</f>
        <v>#REF!</v>
      </c>
      <c r="C571" s="2" t="e">
        <f>'Base de Dados'!#REF!</f>
        <v>#REF!</v>
      </c>
      <c r="D571" s="2" t="e">
        <f>'Base de Dados'!#REF!</f>
        <v>#REF!</v>
      </c>
      <c r="E571" s="2" t="e">
        <f>'Base de Dados'!#REF!</f>
        <v>#REF!</v>
      </c>
      <c r="F571" s="2" t="e">
        <f>'Base de Dados'!#REF!</f>
        <v>#REF!</v>
      </c>
      <c r="G571" s="2" t="e">
        <f>'Base de Dados'!#REF!</f>
        <v>#REF!</v>
      </c>
      <c r="H571" s="2" t="e">
        <f>'Base de Dados'!#REF!</f>
        <v>#REF!</v>
      </c>
      <c r="I571" s="2" t="e">
        <f>'Base de Dados'!#REF!</f>
        <v>#REF!</v>
      </c>
      <c r="J571" s="2" t="e">
        <f>'Base de Dados'!#REF!</f>
        <v>#REF!</v>
      </c>
    </row>
    <row r="572" spans="1:10" x14ac:dyDescent="0.25">
      <c r="A572" s="2" t="e">
        <f>'Base de Dados'!#REF!</f>
        <v>#REF!</v>
      </c>
      <c r="B572" s="2" t="e">
        <f>'Base de Dados'!#REF!</f>
        <v>#REF!</v>
      </c>
      <c r="C572" s="2" t="e">
        <f>'Base de Dados'!#REF!</f>
        <v>#REF!</v>
      </c>
      <c r="D572" s="2" t="e">
        <f>'Base de Dados'!#REF!</f>
        <v>#REF!</v>
      </c>
      <c r="E572" s="2" t="e">
        <f>'Base de Dados'!#REF!</f>
        <v>#REF!</v>
      </c>
      <c r="F572" s="2" t="e">
        <f>'Base de Dados'!#REF!</f>
        <v>#REF!</v>
      </c>
      <c r="G572" s="2" t="e">
        <f>'Base de Dados'!#REF!</f>
        <v>#REF!</v>
      </c>
      <c r="H572" s="2" t="e">
        <f>'Base de Dados'!#REF!</f>
        <v>#REF!</v>
      </c>
      <c r="I572" s="2" t="e">
        <f>'Base de Dados'!#REF!</f>
        <v>#REF!</v>
      </c>
      <c r="J572" s="2" t="e">
        <f>'Base de Dados'!#REF!</f>
        <v>#REF!</v>
      </c>
    </row>
    <row r="573" spans="1:10" x14ac:dyDescent="0.25">
      <c r="A573" s="2" t="e">
        <f>'Base de Dados'!#REF!</f>
        <v>#REF!</v>
      </c>
      <c r="B573" s="2" t="e">
        <f>'Base de Dados'!#REF!</f>
        <v>#REF!</v>
      </c>
      <c r="C573" s="2" t="e">
        <f>'Base de Dados'!#REF!</f>
        <v>#REF!</v>
      </c>
      <c r="D573" s="2" t="e">
        <f>'Base de Dados'!#REF!</f>
        <v>#REF!</v>
      </c>
      <c r="E573" s="2" t="e">
        <f>'Base de Dados'!#REF!</f>
        <v>#REF!</v>
      </c>
      <c r="F573" s="2" t="e">
        <f>'Base de Dados'!#REF!</f>
        <v>#REF!</v>
      </c>
      <c r="G573" s="2" t="e">
        <f>'Base de Dados'!#REF!</f>
        <v>#REF!</v>
      </c>
      <c r="H573" s="2" t="e">
        <f>'Base de Dados'!#REF!</f>
        <v>#REF!</v>
      </c>
      <c r="I573" s="2" t="e">
        <f>'Base de Dados'!#REF!</f>
        <v>#REF!</v>
      </c>
      <c r="J573" s="2" t="e">
        <f>'Base de Dados'!#REF!</f>
        <v>#REF!</v>
      </c>
    </row>
    <row r="574" spans="1:10" x14ac:dyDescent="0.25">
      <c r="A574" s="2" t="e">
        <f>'Base de Dados'!#REF!</f>
        <v>#REF!</v>
      </c>
      <c r="B574" s="2" t="e">
        <f>'Base de Dados'!#REF!</f>
        <v>#REF!</v>
      </c>
      <c r="C574" s="2" t="e">
        <f>'Base de Dados'!#REF!</f>
        <v>#REF!</v>
      </c>
      <c r="D574" s="2" t="e">
        <f>'Base de Dados'!#REF!</f>
        <v>#REF!</v>
      </c>
      <c r="E574" s="2" t="e">
        <f>'Base de Dados'!#REF!</f>
        <v>#REF!</v>
      </c>
      <c r="F574" s="2" t="e">
        <f>'Base de Dados'!#REF!</f>
        <v>#REF!</v>
      </c>
      <c r="G574" s="2" t="e">
        <f>'Base de Dados'!#REF!</f>
        <v>#REF!</v>
      </c>
      <c r="H574" s="2" t="e">
        <f>'Base de Dados'!#REF!</f>
        <v>#REF!</v>
      </c>
      <c r="I574" s="2" t="e">
        <f>'Base de Dados'!#REF!</f>
        <v>#REF!</v>
      </c>
      <c r="J574" s="2" t="e">
        <f>'Base de Dados'!#REF!</f>
        <v>#REF!</v>
      </c>
    </row>
    <row r="575" spans="1:10" x14ac:dyDescent="0.25">
      <c r="A575" s="2" t="e">
        <f>'Base de Dados'!#REF!</f>
        <v>#REF!</v>
      </c>
      <c r="B575" s="2" t="e">
        <f>'Base de Dados'!#REF!</f>
        <v>#REF!</v>
      </c>
      <c r="C575" s="2" t="e">
        <f>'Base de Dados'!#REF!</f>
        <v>#REF!</v>
      </c>
      <c r="D575" s="2" t="e">
        <f>'Base de Dados'!#REF!</f>
        <v>#REF!</v>
      </c>
      <c r="E575" s="2" t="e">
        <f>'Base de Dados'!#REF!</f>
        <v>#REF!</v>
      </c>
      <c r="F575" s="2" t="e">
        <f>'Base de Dados'!#REF!</f>
        <v>#REF!</v>
      </c>
      <c r="G575" s="2" t="e">
        <f>'Base de Dados'!#REF!</f>
        <v>#REF!</v>
      </c>
      <c r="H575" s="2" t="e">
        <f>'Base de Dados'!#REF!</f>
        <v>#REF!</v>
      </c>
      <c r="I575" s="2" t="e">
        <f>'Base de Dados'!#REF!</f>
        <v>#REF!</v>
      </c>
      <c r="J575" s="2" t="e">
        <f>'Base de Dados'!#REF!</f>
        <v>#REF!</v>
      </c>
    </row>
    <row r="576" spans="1:10" x14ac:dyDescent="0.25">
      <c r="A576" s="2" t="e">
        <f>'Base de Dados'!#REF!</f>
        <v>#REF!</v>
      </c>
      <c r="B576" s="2" t="e">
        <f>'Base de Dados'!#REF!</f>
        <v>#REF!</v>
      </c>
      <c r="C576" s="2" t="e">
        <f>'Base de Dados'!#REF!</f>
        <v>#REF!</v>
      </c>
      <c r="D576" s="2" t="e">
        <f>'Base de Dados'!#REF!</f>
        <v>#REF!</v>
      </c>
      <c r="E576" s="2" t="e">
        <f>'Base de Dados'!#REF!</f>
        <v>#REF!</v>
      </c>
      <c r="F576" s="2" t="e">
        <f>'Base de Dados'!#REF!</f>
        <v>#REF!</v>
      </c>
      <c r="G576" s="2" t="e">
        <f>'Base de Dados'!#REF!</f>
        <v>#REF!</v>
      </c>
      <c r="H576" s="2" t="e">
        <f>'Base de Dados'!#REF!</f>
        <v>#REF!</v>
      </c>
      <c r="I576" s="2" t="e">
        <f>'Base de Dados'!#REF!</f>
        <v>#REF!</v>
      </c>
      <c r="J576" s="2" t="e">
        <f>'Base de Dados'!#REF!</f>
        <v>#REF!</v>
      </c>
    </row>
    <row r="577" spans="1:10" x14ac:dyDescent="0.25">
      <c r="A577" s="2" t="e">
        <f>'Base de Dados'!#REF!</f>
        <v>#REF!</v>
      </c>
      <c r="B577" s="2" t="e">
        <f>'Base de Dados'!#REF!</f>
        <v>#REF!</v>
      </c>
      <c r="C577" s="2" t="e">
        <f>'Base de Dados'!#REF!</f>
        <v>#REF!</v>
      </c>
      <c r="D577" s="2" t="e">
        <f>'Base de Dados'!#REF!</f>
        <v>#REF!</v>
      </c>
      <c r="E577" s="2" t="e">
        <f>'Base de Dados'!#REF!</f>
        <v>#REF!</v>
      </c>
      <c r="F577" s="2" t="e">
        <f>'Base de Dados'!#REF!</f>
        <v>#REF!</v>
      </c>
      <c r="G577" s="2" t="e">
        <f>'Base de Dados'!#REF!</f>
        <v>#REF!</v>
      </c>
      <c r="H577" s="2" t="e">
        <f>'Base de Dados'!#REF!</f>
        <v>#REF!</v>
      </c>
      <c r="I577" s="2" t="e">
        <f>'Base de Dados'!#REF!</f>
        <v>#REF!</v>
      </c>
      <c r="J577" s="2" t="e">
        <f>'Base de Dados'!#REF!</f>
        <v>#REF!</v>
      </c>
    </row>
    <row r="578" spans="1:10" x14ac:dyDescent="0.25">
      <c r="A578" s="2" t="e">
        <f>'Base de Dados'!#REF!</f>
        <v>#REF!</v>
      </c>
      <c r="B578" s="2" t="e">
        <f>'Base de Dados'!#REF!</f>
        <v>#REF!</v>
      </c>
      <c r="C578" s="2" t="e">
        <f>'Base de Dados'!#REF!</f>
        <v>#REF!</v>
      </c>
      <c r="D578" s="2" t="e">
        <f>'Base de Dados'!#REF!</f>
        <v>#REF!</v>
      </c>
      <c r="E578" s="2" t="e">
        <f>'Base de Dados'!#REF!</f>
        <v>#REF!</v>
      </c>
      <c r="F578" s="2" t="e">
        <f>'Base de Dados'!#REF!</f>
        <v>#REF!</v>
      </c>
      <c r="G578" s="2" t="e">
        <f>'Base de Dados'!#REF!</f>
        <v>#REF!</v>
      </c>
      <c r="H578" s="2" t="e">
        <f>'Base de Dados'!#REF!</f>
        <v>#REF!</v>
      </c>
      <c r="I578" s="2" t="e">
        <f>'Base de Dados'!#REF!</f>
        <v>#REF!</v>
      </c>
      <c r="J578" s="2" t="e">
        <f>'Base de Dados'!#REF!</f>
        <v>#REF!</v>
      </c>
    </row>
    <row r="579" spans="1:10" x14ac:dyDescent="0.25">
      <c r="A579" s="2" t="e">
        <f>'Base de Dados'!#REF!</f>
        <v>#REF!</v>
      </c>
      <c r="B579" s="2" t="e">
        <f>'Base de Dados'!#REF!</f>
        <v>#REF!</v>
      </c>
      <c r="C579" s="2" t="e">
        <f>'Base de Dados'!#REF!</f>
        <v>#REF!</v>
      </c>
      <c r="D579" s="2" t="e">
        <f>'Base de Dados'!#REF!</f>
        <v>#REF!</v>
      </c>
      <c r="E579" s="2" t="e">
        <f>'Base de Dados'!#REF!</f>
        <v>#REF!</v>
      </c>
      <c r="F579" s="2" t="e">
        <f>'Base de Dados'!#REF!</f>
        <v>#REF!</v>
      </c>
      <c r="G579" s="2" t="e">
        <f>'Base de Dados'!#REF!</f>
        <v>#REF!</v>
      </c>
      <c r="H579" s="2" t="e">
        <f>'Base de Dados'!#REF!</f>
        <v>#REF!</v>
      </c>
      <c r="I579" s="2" t="e">
        <f>'Base de Dados'!#REF!</f>
        <v>#REF!</v>
      </c>
      <c r="J579" s="2" t="e">
        <f>'Base de Dados'!#REF!</f>
        <v>#REF!</v>
      </c>
    </row>
    <row r="580" spans="1:10" x14ac:dyDescent="0.25">
      <c r="A580" s="2" t="e">
        <f>'Base de Dados'!#REF!</f>
        <v>#REF!</v>
      </c>
      <c r="B580" s="2" t="e">
        <f>'Base de Dados'!#REF!</f>
        <v>#REF!</v>
      </c>
      <c r="C580" s="2" t="e">
        <f>'Base de Dados'!#REF!</f>
        <v>#REF!</v>
      </c>
      <c r="D580" s="2" t="e">
        <f>'Base de Dados'!#REF!</f>
        <v>#REF!</v>
      </c>
      <c r="E580" s="2" t="e">
        <f>'Base de Dados'!#REF!</f>
        <v>#REF!</v>
      </c>
      <c r="F580" s="2" t="e">
        <f>'Base de Dados'!#REF!</f>
        <v>#REF!</v>
      </c>
      <c r="G580" s="2" t="e">
        <f>'Base de Dados'!#REF!</f>
        <v>#REF!</v>
      </c>
      <c r="H580" s="2" t="e">
        <f>'Base de Dados'!#REF!</f>
        <v>#REF!</v>
      </c>
      <c r="I580" s="2" t="e">
        <f>'Base de Dados'!#REF!</f>
        <v>#REF!</v>
      </c>
      <c r="J580" s="2" t="e">
        <f>'Base de Dados'!#REF!</f>
        <v>#REF!</v>
      </c>
    </row>
    <row r="581" spans="1:10" s="1" customFormat="1" x14ac:dyDescent="0.25"/>
  </sheetData>
  <sheetProtection password="EEC9" sheet="1" objects="1" scenarios="1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8"/>
  <sheetViews>
    <sheetView topLeftCell="O1" workbookViewId="0">
      <selection activeCell="AC10" sqref="AC10"/>
    </sheetView>
  </sheetViews>
  <sheetFormatPr defaultRowHeight="15" x14ac:dyDescent="0.25"/>
  <cols>
    <col min="1" max="1" width="17.5703125" bestFit="1" customWidth="1"/>
    <col min="3" max="3" width="8.85546875" style="2"/>
    <col min="4" max="4" width="4.5703125" style="18" customWidth="1"/>
    <col min="5" max="5" width="12" style="157" bestFit="1" customWidth="1"/>
    <col min="6" max="7" width="8.85546875" style="157"/>
    <col min="8" max="8" width="4.85546875" customWidth="1"/>
    <col min="10" max="10" width="27.42578125" bestFit="1" customWidth="1"/>
    <col min="13" max="13" width="8.85546875" style="2"/>
    <col min="14" max="14" width="3.7109375" customWidth="1"/>
    <col min="15" max="15" width="28.140625" bestFit="1" customWidth="1"/>
    <col min="16" max="16" width="9.28515625" style="2" customWidth="1"/>
    <col min="18" max="18" width="3" customWidth="1"/>
    <col min="19" max="19" width="20.5703125" bestFit="1" customWidth="1"/>
    <col min="20" max="20" width="9.5703125" style="2" customWidth="1"/>
    <col min="22" max="22" width="3.140625" customWidth="1"/>
    <col min="23" max="23" width="25.7109375" bestFit="1" customWidth="1"/>
    <col min="25" max="25" width="9.42578125" bestFit="1" customWidth="1"/>
    <col min="28" max="28" width="10.7109375" bestFit="1" customWidth="1"/>
  </cols>
  <sheetData>
    <row r="1" spans="1:29" x14ac:dyDescent="0.25">
      <c r="A1" s="217" t="s">
        <v>1994</v>
      </c>
      <c r="B1" s="217"/>
      <c r="C1" s="217"/>
      <c r="D1" s="158"/>
      <c r="E1" s="219" t="s">
        <v>2201</v>
      </c>
      <c r="F1" s="219"/>
      <c r="G1" s="219"/>
      <c r="I1" s="218" t="s">
        <v>2034</v>
      </c>
      <c r="J1" s="218"/>
      <c r="K1" s="218"/>
      <c r="L1" s="218"/>
      <c r="M1" s="143"/>
      <c r="O1" s="218" t="s">
        <v>2045</v>
      </c>
      <c r="P1" s="218"/>
      <c r="Q1" s="218"/>
      <c r="S1" s="220" t="s">
        <v>2099</v>
      </c>
      <c r="T1" s="220"/>
      <c r="U1" s="220"/>
      <c r="W1" s="218" t="s">
        <v>2192</v>
      </c>
      <c r="X1" s="218"/>
      <c r="Y1" s="218"/>
    </row>
    <row r="2" spans="1:29" x14ac:dyDescent="0.25">
      <c r="A2" s="49" t="s">
        <v>55</v>
      </c>
      <c r="B2" s="48">
        <f>COUNTIF('Base de Dados'!$B$2:$B$484,A2)</f>
        <v>2</v>
      </c>
      <c r="C2" s="146">
        <f>B2/$B$29</f>
        <v>4.140786749482402E-3</v>
      </c>
      <c r="D2" s="146"/>
      <c r="E2" s="146" t="s">
        <v>2193</v>
      </c>
      <c r="F2" s="160">
        <f>B2+B4+B5+B15+B23+B24+B28</f>
        <v>56</v>
      </c>
      <c r="G2" s="146">
        <f>F2/$F$7</f>
        <v>0.11594202898550725</v>
      </c>
      <c r="H2" s="49"/>
      <c r="I2" s="52" t="s">
        <v>55</v>
      </c>
      <c r="J2" s="52" t="s">
        <v>1999</v>
      </c>
      <c r="K2" s="52">
        <v>1200401</v>
      </c>
      <c r="L2">
        <f>COUNTIF('Base de Dados'!$C$2:$C$484,K2)</f>
        <v>2</v>
      </c>
      <c r="M2" s="70">
        <f>L2/$L$48</f>
        <v>4.140786749482402E-3</v>
      </c>
      <c r="O2" s="38" t="s">
        <v>104</v>
      </c>
      <c r="P2">
        <f>COUNTIF('Base de Dados'!$BN$2:$BN$484,O2)+COUNTIF('Base de Dados'!$BS$2:$BS$484,O2)-COUNTIFS('Base de Dados'!$BN$2:$BN$484,O2,'Base de Dados'!$BS$2:$BS$484,O2)</f>
        <v>292</v>
      </c>
      <c r="Q2" s="70">
        <f>P2/$P$13</f>
        <v>0.56699029126213596</v>
      </c>
      <c r="S2" s="38" t="s">
        <v>119</v>
      </c>
      <c r="T2">
        <f>COUNTIF('Base de Dados'!$BP$2:$BP$484,S2)+COUNTIF('Base de Dados'!$BU$2:$BU$484,S2)-COUNTIFS('Base de Dados'!$BP$2:$BP$484,S2,'Base de Dados'!$BU$2:$BU$484,S2)</f>
        <v>170</v>
      </c>
      <c r="U2" s="70">
        <f>T2/$T$14</f>
        <v>0.33797216699801191</v>
      </c>
      <c r="W2" s="38" t="s">
        <v>145</v>
      </c>
      <c r="X2">
        <f>COUNTIF('Base de Dados'!$CC$2:$CC$484,W2)</f>
        <v>454</v>
      </c>
      <c r="Y2" s="70">
        <f>X2/$X$9</f>
        <v>0.93995859213250521</v>
      </c>
      <c r="AA2" t="s">
        <v>2111</v>
      </c>
      <c r="AB2" t="s">
        <v>334</v>
      </c>
      <c r="AC2">
        <f>COUNTIF('Base de Dados'!$CL$2:$CL$484,AB2)</f>
        <v>299</v>
      </c>
    </row>
    <row r="3" spans="1:29" x14ac:dyDescent="0.25">
      <c r="A3" s="148" t="s">
        <v>56</v>
      </c>
      <c r="B3" s="149">
        <f>COUNTIF('Base de Dados'!$B$2:$B$484,A3)</f>
        <v>1</v>
      </c>
      <c r="C3" s="150">
        <f t="shared" ref="C3:C28" si="0">B3/$B$29</f>
        <v>2.070393374741201E-3</v>
      </c>
      <c r="D3" s="146"/>
      <c r="E3" s="150" t="s">
        <v>2194</v>
      </c>
      <c r="F3" s="161">
        <f>B3+B6+B7+B11+B16+B18+B19+B21+B27</f>
        <v>172</v>
      </c>
      <c r="G3" s="150">
        <f>F3/$F$7</f>
        <v>0.35610766045548653</v>
      </c>
      <c r="H3" s="49"/>
      <c r="I3" s="152" t="s">
        <v>56</v>
      </c>
      <c r="J3" s="152" t="s">
        <v>1998</v>
      </c>
      <c r="K3" s="152">
        <v>2704302</v>
      </c>
      <c r="L3" s="4">
        <f>COUNTIF('Base de Dados'!$C$2:$C$484,K3)</f>
        <v>1</v>
      </c>
      <c r="M3" s="85">
        <f t="shared" ref="M3:M47" si="1">L3/$L$48</f>
        <v>2.070393374741201E-3</v>
      </c>
      <c r="O3" s="100" t="s">
        <v>105</v>
      </c>
      <c r="P3" s="4">
        <f>COUNTIF('Base de Dados'!$BN$2:$BN$484,O3)+COUNTIF('Base de Dados'!$BS$2:$BS$484,O3)-COUNTIFS('Base de Dados'!$BN$2:$BN$484,O3,'Base de Dados'!$BS$2:$BS$484,O3)</f>
        <v>62</v>
      </c>
      <c r="Q3" s="85">
        <f t="shared" ref="Q3:Q12" si="2">P3/$P$13</f>
        <v>0.12038834951456311</v>
      </c>
      <c r="S3" s="100" t="s">
        <v>120</v>
      </c>
      <c r="T3" s="4">
        <f>COUNTIF('Base de Dados'!$BP$2:$BP$484,S3)+COUNTIF('Base de Dados'!$BU$2:$BU$484,S3)-COUNTIFS('Base de Dados'!$BP$2:$BP$484,S3,'Base de Dados'!$BU$2:$BU$484,S3)</f>
        <v>34</v>
      </c>
      <c r="U3" s="85">
        <f t="shared" ref="U3:U13" si="3">T3/$T$14</f>
        <v>6.7594433399602388E-2</v>
      </c>
      <c r="W3" s="100" t="s">
        <v>146</v>
      </c>
      <c r="X3" s="4">
        <f>COUNTIF('Base de Dados'!$CC$2:$CC$484,W3)</f>
        <v>5</v>
      </c>
      <c r="Y3" s="85">
        <f t="shared" ref="Y3:Y8" si="4">X3/$X$9</f>
        <v>1.0351966873706004E-2</v>
      </c>
      <c r="AB3" t="s">
        <v>335</v>
      </c>
      <c r="AC3" s="2">
        <f>COUNTIF('Base de Dados'!$CL$2:$CL$484,AB3)</f>
        <v>41</v>
      </c>
    </row>
    <row r="4" spans="1:29" x14ac:dyDescent="0.25">
      <c r="A4" s="49" t="s">
        <v>58</v>
      </c>
      <c r="B4" s="48">
        <f>COUNTIF('Base de Dados'!$B$2:$B$484,A4)</f>
        <v>6</v>
      </c>
      <c r="C4" s="146">
        <f t="shared" si="0"/>
        <v>1.2422360248447204E-2</v>
      </c>
      <c r="D4" s="146"/>
      <c r="E4" s="146" t="s">
        <v>2195</v>
      </c>
      <c r="F4" s="160">
        <f>B8+B10+B12+B13</f>
        <v>80</v>
      </c>
      <c r="G4" s="146">
        <f>F4/$F$7</f>
        <v>0.16563146997929606</v>
      </c>
      <c r="H4" s="49"/>
      <c r="I4" s="52" t="s">
        <v>57</v>
      </c>
      <c r="J4" s="52" t="s">
        <v>1997</v>
      </c>
      <c r="K4" s="52">
        <v>1302603</v>
      </c>
      <c r="L4" s="2">
        <f>COUNTIF('Base de Dados'!$C$2:$C$484,K4)</f>
        <v>11</v>
      </c>
      <c r="M4" s="70">
        <f t="shared" si="1"/>
        <v>2.2774327122153208E-2</v>
      </c>
      <c r="O4" s="38" t="s">
        <v>106</v>
      </c>
      <c r="P4" s="2">
        <f>COUNTIF('Base de Dados'!$BN$2:$BN$484,O4)+COUNTIF('Base de Dados'!$BS$2:$BS$484,O4)-COUNTIFS('Base de Dados'!$BN$2:$BN$484,O4,'Base de Dados'!$BS$2:$BS$484,O4)</f>
        <v>50</v>
      </c>
      <c r="Q4" s="70">
        <f t="shared" si="2"/>
        <v>9.7087378640776698E-2</v>
      </c>
      <c r="S4" s="38" t="s">
        <v>387</v>
      </c>
      <c r="T4" s="2">
        <f>COUNTIF('Base de Dados'!$BP$2:$BP$484,S4)+COUNTIF('Base de Dados'!$BU$2:$BU$484,S4)-COUNTIFS('Base de Dados'!$BP$2:$BP$484,S4,'Base de Dados'!$BU$2:$BU$484,S4)</f>
        <v>86</v>
      </c>
      <c r="U4" s="70">
        <f t="shared" si="3"/>
        <v>0.1709741550695825</v>
      </c>
      <c r="W4" s="38" t="s">
        <v>147</v>
      </c>
      <c r="X4" s="2">
        <f>COUNTIF('Base de Dados'!$CC$2:$CC$484,W4)</f>
        <v>13</v>
      </c>
      <c r="Y4" s="70">
        <f t="shared" si="4"/>
        <v>2.6915113871635612E-2</v>
      </c>
      <c r="AB4" t="s">
        <v>336</v>
      </c>
      <c r="AC4" s="2">
        <f>COUNTIF('Base de Dados'!$CL$2:$CL$484,AB4)</f>
        <v>143</v>
      </c>
    </row>
    <row r="5" spans="1:29" x14ac:dyDescent="0.25">
      <c r="A5" s="148" t="s">
        <v>57</v>
      </c>
      <c r="B5" s="149">
        <f>COUNTIF('Base de Dados'!$B$2:$B$484,A5)</f>
        <v>11</v>
      </c>
      <c r="C5" s="150">
        <f t="shared" si="0"/>
        <v>2.2774327122153208E-2</v>
      </c>
      <c r="D5" s="146"/>
      <c r="E5" s="150" t="s">
        <v>2196</v>
      </c>
      <c r="F5" s="161">
        <f>B9+B14+B20+B26</f>
        <v>95</v>
      </c>
      <c r="G5" s="150">
        <f>F5/$F$7</f>
        <v>0.19668737060041408</v>
      </c>
      <c r="H5" s="49"/>
      <c r="I5" s="152" t="s">
        <v>58</v>
      </c>
      <c r="J5" s="152" t="s">
        <v>2000</v>
      </c>
      <c r="K5" s="152">
        <v>1600303</v>
      </c>
      <c r="L5" s="4">
        <f>COUNTIF('Base de Dados'!$C$2:$C$484,K5)</f>
        <v>6</v>
      </c>
      <c r="M5" s="85">
        <f t="shared" si="1"/>
        <v>1.2422360248447204E-2</v>
      </c>
      <c r="O5" s="100" t="s">
        <v>107</v>
      </c>
      <c r="P5" s="4">
        <f>COUNTIF('Base de Dados'!$BN$2:$BN$484,O5)+COUNTIF('Base de Dados'!$BS$2:$BS$484,O5)-COUNTIFS('Base de Dados'!$BN$2:$BN$484,O5,'Base de Dados'!$BS$2:$BS$484,O5)</f>
        <v>59</v>
      </c>
      <c r="Q5" s="85">
        <f t="shared" si="2"/>
        <v>0.1145631067961165</v>
      </c>
      <c r="S5" s="100" t="s">
        <v>121</v>
      </c>
      <c r="T5" s="4">
        <f>COUNTIF('Base de Dados'!$BP$2:$BP$484,S5)+COUNTIF('Base de Dados'!$BU$2:$BU$484,S5)-COUNTIFS('Base de Dados'!$BP$2:$BP$484,S5,'Base de Dados'!$BU$2:$BU$484,S5)</f>
        <v>91</v>
      </c>
      <c r="U5" s="85">
        <f t="shared" si="3"/>
        <v>0.18091451292246521</v>
      </c>
      <c r="W5" s="100" t="s">
        <v>148</v>
      </c>
      <c r="X5" s="4">
        <f>COUNTIF('Base de Dados'!$CC$2:$CC$484,W5)</f>
        <v>0</v>
      </c>
      <c r="Y5" s="85">
        <f t="shared" si="4"/>
        <v>0</v>
      </c>
      <c r="AA5" t="s">
        <v>2113</v>
      </c>
      <c r="AB5" s="2" t="s">
        <v>334</v>
      </c>
      <c r="AC5">
        <f>COUNTIF('Base de Dados'!$DC$2:$DC$484,AB5)</f>
        <v>354</v>
      </c>
    </row>
    <row r="6" spans="1:29" x14ac:dyDescent="0.25">
      <c r="A6" s="49" t="s">
        <v>59</v>
      </c>
      <c r="B6" s="48">
        <f>COUNTIF('Base de Dados'!$B$2:$B$484,A6)</f>
        <v>19</v>
      </c>
      <c r="C6" s="146">
        <f t="shared" si="0"/>
        <v>3.9337474120082816E-2</v>
      </c>
      <c r="D6" s="146"/>
      <c r="E6" s="146" t="s">
        <v>2197</v>
      </c>
      <c r="F6" s="160">
        <f>B17+B22+B25</f>
        <v>80</v>
      </c>
      <c r="G6" s="146">
        <f>F6/$F$7</f>
        <v>0.16563146997929606</v>
      </c>
      <c r="H6" s="49"/>
      <c r="I6" s="52" t="s">
        <v>59</v>
      </c>
      <c r="J6" s="52" t="s">
        <v>2001</v>
      </c>
      <c r="K6" s="52">
        <v>2927408</v>
      </c>
      <c r="L6" s="2">
        <f>COUNTIF('Base de Dados'!$C$2:$C$484,K6)</f>
        <v>19</v>
      </c>
      <c r="M6" s="70">
        <f t="shared" si="1"/>
        <v>3.9337474120082816E-2</v>
      </c>
      <c r="O6" s="38" t="s">
        <v>108</v>
      </c>
      <c r="P6" s="2">
        <f>COUNTIF('Base de Dados'!$BN$2:$BN$484,O6)+COUNTIF('Base de Dados'!$BS$2:$BS$484,O6)-COUNTIFS('Base de Dados'!$BN$2:$BN$484,O6,'Base de Dados'!$BS$2:$BS$484,O6)</f>
        <v>2</v>
      </c>
      <c r="Q6" s="70">
        <f t="shared" si="2"/>
        <v>3.8834951456310678E-3</v>
      </c>
      <c r="S6" s="38" t="s">
        <v>122</v>
      </c>
      <c r="T6" s="2">
        <f>COUNTIF('Base de Dados'!$BP$2:$BP$484,S6)+COUNTIF('Base de Dados'!$BU$2:$BU$484,S6)-COUNTIFS('Base de Dados'!$BP$2:$BP$484,S6,'Base de Dados'!$BU$2:$BU$484,S6)</f>
        <v>0</v>
      </c>
      <c r="U6" s="70">
        <f t="shared" si="3"/>
        <v>0</v>
      </c>
      <c r="W6" s="38" t="s">
        <v>149</v>
      </c>
      <c r="X6" s="2">
        <f>COUNTIF('Base de Dados'!$CC$2:$CC$484,W6)</f>
        <v>0</v>
      </c>
      <c r="Y6" s="70">
        <f t="shared" si="4"/>
        <v>0</v>
      </c>
      <c r="AB6" s="2" t="s">
        <v>335</v>
      </c>
      <c r="AC6" s="2">
        <f>COUNTIF('Base de Dados'!$DC$2:$DC$484,AB6)</f>
        <v>28</v>
      </c>
    </row>
    <row r="7" spans="1:29" x14ac:dyDescent="0.25">
      <c r="A7" s="148" t="s">
        <v>60</v>
      </c>
      <c r="B7" s="149">
        <f>COUNTIF('Base de Dados'!$B$2:$B$484,A7)</f>
        <v>43</v>
      </c>
      <c r="C7" s="150">
        <f t="shared" si="0"/>
        <v>8.9026915113871632E-2</v>
      </c>
      <c r="D7" s="146"/>
      <c r="E7" s="162" t="s">
        <v>1995</v>
      </c>
      <c r="F7" s="163">
        <f>SUM(F2:F6)</f>
        <v>483</v>
      </c>
      <c r="G7" s="147">
        <f>SUM(G2:G6)</f>
        <v>1</v>
      </c>
      <c r="H7" s="49"/>
      <c r="I7" s="152" t="s">
        <v>60</v>
      </c>
      <c r="J7" s="152" t="s">
        <v>2002</v>
      </c>
      <c r="K7" s="152">
        <v>2304400</v>
      </c>
      <c r="L7" s="4">
        <f>COUNTIF('Base de Dados'!$C$2:$C$484,K7)</f>
        <v>43</v>
      </c>
      <c r="M7" s="85">
        <f t="shared" si="1"/>
        <v>8.9026915113871632E-2</v>
      </c>
      <c r="O7" s="100" t="s">
        <v>109</v>
      </c>
      <c r="P7" s="4">
        <f>COUNTIF('Base de Dados'!$BN$2:$BN$484,O7)+COUNTIF('Base de Dados'!$BS$2:$BS$484,O7)-COUNTIFS('Base de Dados'!$BN$2:$BN$484,O7,'Base de Dados'!$BS$2:$BS$484,O7)</f>
        <v>2</v>
      </c>
      <c r="Q7" s="85">
        <f t="shared" si="2"/>
        <v>3.8834951456310678E-3</v>
      </c>
      <c r="S7" s="100" t="s">
        <v>123</v>
      </c>
      <c r="T7" s="4">
        <f>COUNTIF('Base de Dados'!$BP$2:$BP$484,S7)+COUNTIF('Base de Dados'!$BU$2:$BU$484,S7)-COUNTIFS('Base de Dados'!$BP$2:$BP$484,S7,'Base de Dados'!$BU$2:$BU$484,S7)</f>
        <v>13</v>
      </c>
      <c r="U7" s="85">
        <f t="shared" si="3"/>
        <v>2.584493041749503E-2</v>
      </c>
      <c r="W7" s="100" t="s">
        <v>901</v>
      </c>
      <c r="X7" s="4">
        <f>COUNTIF('Base de Dados'!$CC$2:$CC$484,W7)</f>
        <v>3</v>
      </c>
      <c r="Y7" s="85">
        <f t="shared" si="4"/>
        <v>6.2111801242236021E-3</v>
      </c>
      <c r="AB7" s="2" t="s">
        <v>336</v>
      </c>
      <c r="AC7" s="2">
        <f>COUNTIF('Base de Dados'!$DC$2:$DC$484,AB7)</f>
        <v>101</v>
      </c>
    </row>
    <row r="8" spans="1:29" x14ac:dyDescent="0.25">
      <c r="A8" s="49" t="s">
        <v>61</v>
      </c>
      <c r="B8" s="48">
        <f>COUNTIF('Base de Dados'!$B$2:$B$484,A8)</f>
        <v>29</v>
      </c>
      <c r="C8" s="146">
        <f t="shared" si="0"/>
        <v>6.0041407867494824E-2</v>
      </c>
      <c r="D8" s="146"/>
      <c r="E8" s="146"/>
      <c r="F8" s="146"/>
      <c r="G8" s="146"/>
      <c r="H8" s="49"/>
      <c r="I8" s="52" t="s">
        <v>61</v>
      </c>
      <c r="J8" s="52" t="s">
        <v>2004</v>
      </c>
      <c r="K8" s="52">
        <v>5300108</v>
      </c>
      <c r="L8" s="2">
        <f>COUNTIF('Base de Dados'!$C$2:$C$484,K8)</f>
        <v>30</v>
      </c>
      <c r="M8" s="70">
        <f t="shared" si="1"/>
        <v>6.2111801242236024E-2</v>
      </c>
      <c r="O8" s="38" t="s">
        <v>110</v>
      </c>
      <c r="P8" s="2">
        <f>COUNTIF('Base de Dados'!$BN$2:$BN$484,O8)+COUNTIF('Base de Dados'!$BS$2:$BS$484,O8)-COUNTIFS('Base de Dados'!$BN$2:$BN$484,O8,'Base de Dados'!$BS$2:$BS$484,O8)</f>
        <v>23</v>
      </c>
      <c r="Q8" s="70">
        <f t="shared" si="2"/>
        <v>4.4660194174757278E-2</v>
      </c>
      <c r="S8" s="38" t="s">
        <v>388</v>
      </c>
      <c r="T8" s="2">
        <f>COUNTIF('Base de Dados'!$BP$2:$BP$484,S8)+COUNTIF('Base de Dados'!$BU$2:$BU$484,S8)-COUNTIFS('Base de Dados'!$BP$2:$BP$484,S8,'Base de Dados'!$BU$2:$BU$484,S8)</f>
        <v>24</v>
      </c>
      <c r="U8" s="70">
        <f t="shared" si="3"/>
        <v>4.7713717693836977E-2</v>
      </c>
      <c r="W8" s="38" t="s">
        <v>1904</v>
      </c>
      <c r="X8" s="2">
        <f>COUNTIF('Base de Dados'!$CC$2:$CC$484,W8)</f>
        <v>8</v>
      </c>
      <c r="Y8" s="70">
        <f t="shared" si="4"/>
        <v>1.6563146997929608E-2</v>
      </c>
      <c r="AA8" t="s">
        <v>2114</v>
      </c>
      <c r="AB8" s="2"/>
      <c r="AC8">
        <v>483</v>
      </c>
    </row>
    <row r="9" spans="1:29" x14ac:dyDescent="0.25">
      <c r="A9" s="148" t="s">
        <v>62</v>
      </c>
      <c r="B9" s="149">
        <f>COUNTIF('Base de Dados'!$B$2:$B$484,A9)</f>
        <v>9</v>
      </c>
      <c r="C9" s="150">
        <f t="shared" si="0"/>
        <v>1.8633540372670808E-2</v>
      </c>
      <c r="D9" s="146"/>
      <c r="E9" s="146"/>
      <c r="F9" s="146"/>
      <c r="G9" s="146"/>
      <c r="H9" s="49"/>
      <c r="I9" s="152" t="s">
        <v>62</v>
      </c>
      <c r="J9" s="152" t="s">
        <v>2009</v>
      </c>
      <c r="K9" s="152">
        <v>3205309</v>
      </c>
      <c r="L9" s="4">
        <f>COUNTIF('Base de Dados'!$C$2:$C$484,K9)</f>
        <v>9</v>
      </c>
      <c r="M9" s="85">
        <f t="shared" si="1"/>
        <v>1.8633540372670808E-2</v>
      </c>
      <c r="O9" s="100" t="s">
        <v>111</v>
      </c>
      <c r="P9" s="4">
        <f>COUNTIF('Base de Dados'!$BN$2:$BN$484,O9)+COUNTIF('Base de Dados'!$BS$2:$BS$484,O9)-COUNTIFS('Base de Dados'!$BN$2:$BN$484,O9,'Base de Dados'!$BS$2:$BS$484,O9)</f>
        <v>14</v>
      </c>
      <c r="Q9" s="85">
        <f t="shared" si="2"/>
        <v>2.7184466019417475E-2</v>
      </c>
      <c r="S9" s="100" t="s">
        <v>389</v>
      </c>
      <c r="T9" s="4">
        <f>COUNTIF('Base de Dados'!$BP$2:$BP$484,S9)+COUNTIF('Base de Dados'!$BU$2:$BU$484,S9)-COUNTIFS('Base de Dados'!$BP$2:$BP$484,S9,'Base de Dados'!$BU$2:$BU$484,S9)</f>
        <v>11</v>
      </c>
      <c r="U9" s="85">
        <f t="shared" si="3"/>
        <v>2.186878727634195E-2</v>
      </c>
      <c r="W9" s="74" t="s">
        <v>2100</v>
      </c>
      <c r="X9" s="74">
        <f>SUM(X2:X8)</f>
        <v>483</v>
      </c>
      <c r="Y9" s="102">
        <f>SUM(Y2:Y8)</f>
        <v>1</v>
      </c>
      <c r="AA9" t="s">
        <v>2554</v>
      </c>
      <c r="AB9" s="2"/>
      <c r="AC9">
        <f>AC2+AC5+AC8</f>
        <v>1136</v>
      </c>
    </row>
    <row r="10" spans="1:29" x14ac:dyDescent="0.25">
      <c r="A10" s="49" t="s">
        <v>63</v>
      </c>
      <c r="B10" s="48">
        <f>COUNTIF('Base de Dados'!$B$2:$B$484,A10)</f>
        <v>21</v>
      </c>
      <c r="C10" s="146">
        <f t="shared" si="0"/>
        <v>4.3478260869565216E-2</v>
      </c>
      <c r="D10" s="146"/>
      <c r="E10" s="146"/>
      <c r="F10" s="146"/>
      <c r="G10" s="146"/>
      <c r="H10" s="49"/>
      <c r="I10" s="52" t="s">
        <v>63</v>
      </c>
      <c r="J10" s="52" t="s">
        <v>2012</v>
      </c>
      <c r="K10" s="53">
        <v>5204508</v>
      </c>
      <c r="L10" s="2">
        <f>COUNTIF('Base de Dados'!$C$2:$C$484,K10)</f>
        <v>1</v>
      </c>
      <c r="M10" s="70">
        <f t="shared" si="1"/>
        <v>2.070393374741201E-3</v>
      </c>
      <c r="O10" s="38" t="s">
        <v>1332</v>
      </c>
      <c r="P10" s="2">
        <f>COUNTIF('Base de Dados'!$BN$2:$BN$484,O10)+COUNTIF('Base de Dados'!$BS$2:$BS$484,O10)-COUNTIFS('Base de Dados'!$BN$2:$BN$484,O10,'Base de Dados'!$BS$2:$BS$484,O10)</f>
        <v>6</v>
      </c>
      <c r="Q10" s="70">
        <f t="shared" si="2"/>
        <v>1.1650485436893204E-2</v>
      </c>
      <c r="S10" s="38" t="s">
        <v>390</v>
      </c>
      <c r="T10" s="2">
        <f>COUNTIF('Base de Dados'!$BP$2:$BP$484,S10)+COUNTIF('Base de Dados'!$BU$2:$BU$484,S10)-COUNTIFS('Base de Dados'!$BP$2:$BP$484,S10,'Base de Dados'!$BU$2:$BU$484,S10)</f>
        <v>10</v>
      </c>
      <c r="U10" s="70">
        <f t="shared" si="3"/>
        <v>1.9880715705765408E-2</v>
      </c>
      <c r="AB10" s="2"/>
    </row>
    <row r="11" spans="1:29" x14ac:dyDescent="0.25">
      <c r="A11" s="148" t="s">
        <v>64</v>
      </c>
      <c r="B11" s="149">
        <f>COUNTIF('Base de Dados'!$B$2:$B$484,A11)</f>
        <v>21</v>
      </c>
      <c r="C11" s="150">
        <f t="shared" si="0"/>
        <v>4.3478260869565216E-2</v>
      </c>
      <c r="D11" s="146"/>
      <c r="E11" s="146"/>
      <c r="F11" s="146"/>
      <c r="G11" s="146"/>
      <c r="H11" s="49"/>
      <c r="I11" s="152" t="s">
        <v>63</v>
      </c>
      <c r="J11" s="152" t="s">
        <v>2005</v>
      </c>
      <c r="K11" s="152">
        <v>5208707</v>
      </c>
      <c r="L11" s="4">
        <f>COUNTIF('Base de Dados'!$C$2:$C$484,K11)</f>
        <v>18</v>
      </c>
      <c r="M11" s="85">
        <f t="shared" si="1"/>
        <v>3.7267080745341616E-2</v>
      </c>
      <c r="O11" s="100" t="s">
        <v>1539</v>
      </c>
      <c r="P11" s="4">
        <f>COUNTIF('Base de Dados'!$BN$2:$BN$484,O11)+COUNTIF('Base de Dados'!$BS$2:$BS$484,O11)-COUNTIFS('Base de Dados'!$BN$2:$BN$484,O11,'Base de Dados'!$BS$2:$BS$484,O11)</f>
        <v>4</v>
      </c>
      <c r="Q11" s="85">
        <f t="shared" si="2"/>
        <v>7.7669902912621356E-3</v>
      </c>
      <c r="S11" s="100" t="s">
        <v>391</v>
      </c>
      <c r="T11" s="4">
        <f>COUNTIF('Base de Dados'!$BP$2:$BP$484,S11)+COUNTIF('Base de Dados'!$BU$2:$BU$484,S11)-COUNTIFS('Base de Dados'!$BP$2:$BP$484,S11,'Base de Dados'!$BU$2:$BU$484,S11)</f>
        <v>42</v>
      </c>
      <c r="U11" s="85">
        <f t="shared" si="3"/>
        <v>8.3499005964214709E-2</v>
      </c>
    </row>
    <row r="12" spans="1:29" x14ac:dyDescent="0.25">
      <c r="A12" s="49" t="s">
        <v>67</v>
      </c>
      <c r="B12" s="48">
        <f>COUNTIF('Base de Dados'!$B$2:$B$484,A12)</f>
        <v>12</v>
      </c>
      <c r="C12" s="146">
        <f t="shared" si="0"/>
        <v>2.4844720496894408E-2</v>
      </c>
      <c r="D12" s="146"/>
      <c r="E12" s="146"/>
      <c r="F12" s="146"/>
      <c r="G12" s="146"/>
      <c r="H12" s="49"/>
      <c r="I12" s="52" t="s">
        <v>63</v>
      </c>
      <c r="J12" s="52" t="s">
        <v>2006</v>
      </c>
      <c r="K12" s="52">
        <v>5215231</v>
      </c>
      <c r="L12" s="2">
        <f>COUNTIF('Base de Dados'!$C$2:$C$484,K12)</f>
        <v>1</v>
      </c>
      <c r="M12" s="70">
        <f t="shared" si="1"/>
        <v>2.070393374741201E-3</v>
      </c>
      <c r="O12" s="38" t="s">
        <v>1964</v>
      </c>
      <c r="P12" s="2">
        <f>COUNTIF('Base de Dados'!$BN$2:$BN$484,O12)+COUNTIF('Base de Dados'!$BS$2:$BS$484,O12)-COUNTIFS('Base de Dados'!$BN$2:$BN$484,O12,'Base de Dados'!$BS$2:$BS$484,O12)</f>
        <v>1</v>
      </c>
      <c r="Q12" s="70">
        <f t="shared" si="2"/>
        <v>1.9417475728155339E-3</v>
      </c>
      <c r="S12" s="38" t="s">
        <v>900</v>
      </c>
      <c r="T12" s="2">
        <f>COUNTIF('Base de Dados'!$BP$2:$BP$484,S12)+COUNTIF('Base de Dados'!$BU$2:$BU$484,S12)-COUNTIFS('Base de Dados'!$BP$2:$BP$484,S12,'Base de Dados'!$BU$2:$BU$484,S12)</f>
        <v>13</v>
      </c>
      <c r="U12" s="70">
        <f t="shared" si="3"/>
        <v>2.584493041749503E-2</v>
      </c>
    </row>
    <row r="13" spans="1:29" x14ac:dyDescent="0.25">
      <c r="A13" s="148" t="s">
        <v>66</v>
      </c>
      <c r="B13" s="149">
        <f>COUNTIF('Base de Dados'!$B$2:$B$484,A13)</f>
        <v>18</v>
      </c>
      <c r="C13" s="150">
        <f t="shared" si="0"/>
        <v>3.7267080745341616E-2</v>
      </c>
      <c r="D13" s="146"/>
      <c r="E13" s="146"/>
      <c r="F13" s="146"/>
      <c r="G13" s="146"/>
      <c r="H13" s="49"/>
      <c r="I13" s="152" t="s">
        <v>63</v>
      </c>
      <c r="J13" s="152" t="s">
        <v>2007</v>
      </c>
      <c r="K13" s="152">
        <v>5219753</v>
      </c>
      <c r="L13" s="4">
        <f>COUNTIF('Base de Dados'!$C$2:$C$484,K13)</f>
        <v>1</v>
      </c>
      <c r="M13" s="85">
        <f t="shared" si="1"/>
        <v>2.070393374741201E-3</v>
      </c>
      <c r="O13" s="74" t="s">
        <v>2100</v>
      </c>
      <c r="P13" s="74">
        <f>SUM(P2:P12)</f>
        <v>515</v>
      </c>
      <c r="Q13" s="102">
        <f>SUM(Q2:Q12)</f>
        <v>0.99999999999999989</v>
      </c>
      <c r="S13" s="100" t="s">
        <v>175</v>
      </c>
      <c r="T13" s="4">
        <f>COUNTIF('Base de Dados'!$BP$2:$BP$484,S13)+COUNTIF('Base de Dados'!$BU$2:$BU$484,S13)-COUNTIFS('Base de Dados'!$BP$2:$BP$484,S13,'Base de Dados'!$BU$2:$BU$484,S13)</f>
        <v>9</v>
      </c>
      <c r="U13" s="85">
        <f t="shared" si="3"/>
        <v>1.7892644135188866E-2</v>
      </c>
    </row>
    <row r="14" spans="1:29" x14ac:dyDescent="0.25">
      <c r="A14" s="49" t="s">
        <v>65</v>
      </c>
      <c r="B14" s="48">
        <f>COUNTIF('Base de Dados'!$B$2:$B$484,A14)</f>
        <v>23</v>
      </c>
      <c r="C14" s="146">
        <f t="shared" si="0"/>
        <v>4.7619047619047616E-2</v>
      </c>
      <c r="D14" s="146"/>
      <c r="E14" s="146"/>
      <c r="F14" s="146"/>
      <c r="G14" s="146"/>
      <c r="H14" s="49"/>
      <c r="I14" s="52" t="s">
        <v>64</v>
      </c>
      <c r="J14" s="52" t="s">
        <v>2008</v>
      </c>
      <c r="K14" s="52">
        <v>2111300</v>
      </c>
      <c r="L14" s="2">
        <f>COUNTIF('Base de Dados'!$C$2:$C$484,K14)</f>
        <v>21</v>
      </c>
      <c r="M14" s="70">
        <f t="shared" si="1"/>
        <v>4.3478260869565216E-2</v>
      </c>
      <c r="O14" t="s">
        <v>2046</v>
      </c>
      <c r="S14" s="74" t="s">
        <v>2100</v>
      </c>
      <c r="T14" s="74">
        <f>SUM(T2:T13)</f>
        <v>503</v>
      </c>
      <c r="U14" s="102">
        <f>SUM(U2:U13)</f>
        <v>0.99999999999999989</v>
      </c>
    </row>
    <row r="15" spans="1:29" x14ac:dyDescent="0.25">
      <c r="A15" s="148" t="s">
        <v>68</v>
      </c>
      <c r="B15" s="149">
        <f>COUNTIF('Base de Dados'!$B$2:$B$484,A15)</f>
        <v>10</v>
      </c>
      <c r="C15" s="150">
        <f t="shared" si="0"/>
        <v>2.0703933747412008E-2</v>
      </c>
      <c r="D15" s="146"/>
      <c r="E15" s="146"/>
      <c r="F15" s="146"/>
      <c r="G15" s="146"/>
      <c r="H15" s="49"/>
      <c r="I15" s="152" t="s">
        <v>65</v>
      </c>
      <c r="J15" s="152" t="s">
        <v>2014</v>
      </c>
      <c r="K15" s="153">
        <v>3106200</v>
      </c>
      <c r="L15" s="4">
        <f>COUNTIF('Base de Dados'!$C$2:$C$484,K15)</f>
        <v>19</v>
      </c>
      <c r="M15" s="85">
        <f t="shared" si="1"/>
        <v>3.9337474120082816E-2</v>
      </c>
      <c r="S15" s="2" t="s">
        <v>2046</v>
      </c>
    </row>
    <row r="16" spans="1:29" x14ac:dyDescent="0.25">
      <c r="A16" s="49" t="s">
        <v>69</v>
      </c>
      <c r="B16" s="48">
        <f>COUNTIF('Base de Dados'!$B$2:$B$484,A16)</f>
        <v>21</v>
      </c>
      <c r="C16" s="146">
        <f t="shared" si="0"/>
        <v>4.3478260869565216E-2</v>
      </c>
      <c r="D16" s="146"/>
      <c r="E16" s="146"/>
      <c r="F16" s="146"/>
      <c r="G16" s="146"/>
      <c r="H16" s="49"/>
      <c r="I16" s="52" t="s">
        <v>65</v>
      </c>
      <c r="J16" s="52" t="s">
        <v>2015</v>
      </c>
      <c r="K16" s="54">
        <v>3143906</v>
      </c>
      <c r="L16" s="2">
        <f>COUNTIF('Base de Dados'!$C$2:$C$484,K16)</f>
        <v>1</v>
      </c>
      <c r="M16" s="70">
        <f t="shared" si="1"/>
        <v>2.070393374741201E-3</v>
      </c>
    </row>
    <row r="17" spans="1:13" x14ac:dyDescent="0.25">
      <c r="A17" s="148" t="s">
        <v>72</v>
      </c>
      <c r="B17" s="149">
        <f>COUNTIF('Base de Dados'!$B$2:$B$484,A17)</f>
        <v>55</v>
      </c>
      <c r="C17" s="150">
        <f t="shared" si="0"/>
        <v>0.11387163561076605</v>
      </c>
      <c r="D17" s="146"/>
      <c r="E17" s="146"/>
      <c r="F17" s="146"/>
      <c r="G17" s="146"/>
      <c r="H17" s="49"/>
      <c r="I17" s="152" t="s">
        <v>65</v>
      </c>
      <c r="J17" s="152" t="s">
        <v>2017</v>
      </c>
      <c r="K17" s="153">
        <v>3147105</v>
      </c>
      <c r="L17" s="4">
        <f>COUNTIF('Base de Dados'!$C$2:$C$484,K17)</f>
        <v>1</v>
      </c>
      <c r="M17" s="85">
        <f t="shared" si="1"/>
        <v>2.070393374741201E-3</v>
      </c>
    </row>
    <row r="18" spans="1:13" x14ac:dyDescent="0.25">
      <c r="A18" s="49" t="s">
        <v>70</v>
      </c>
      <c r="B18" s="48">
        <f>COUNTIF('Base de Dados'!$B$2:$B$484,A18)</f>
        <v>18</v>
      </c>
      <c r="C18" s="146">
        <f t="shared" si="0"/>
        <v>3.7267080745341616E-2</v>
      </c>
      <c r="D18" s="146"/>
      <c r="E18" s="146"/>
      <c r="F18" s="146"/>
      <c r="G18" s="146"/>
      <c r="H18" s="49"/>
      <c r="I18" s="52" t="s">
        <v>65</v>
      </c>
      <c r="J18" s="52" t="s">
        <v>2018</v>
      </c>
      <c r="K18" s="54">
        <v>3162559</v>
      </c>
      <c r="L18" s="2">
        <f>COUNTIF('Base de Dados'!$C$2:$C$484,K18)</f>
        <v>1</v>
      </c>
      <c r="M18" s="70">
        <f t="shared" si="1"/>
        <v>2.070393374741201E-3</v>
      </c>
    </row>
    <row r="19" spans="1:13" x14ac:dyDescent="0.25">
      <c r="A19" s="148" t="s">
        <v>71</v>
      </c>
      <c r="B19" s="149">
        <f>COUNTIF('Base de Dados'!$B$2:$B$484,A19)</f>
        <v>9</v>
      </c>
      <c r="C19" s="150">
        <f t="shared" si="0"/>
        <v>1.8633540372670808E-2</v>
      </c>
      <c r="D19" s="146"/>
      <c r="E19" s="146"/>
      <c r="F19" s="146"/>
      <c r="G19" s="146"/>
      <c r="H19" s="49"/>
      <c r="I19" s="152" t="s">
        <v>65</v>
      </c>
      <c r="J19" s="152" t="s">
        <v>2016</v>
      </c>
      <c r="K19" s="153">
        <v>3170701</v>
      </c>
      <c r="L19" s="4">
        <f>COUNTIF('Base de Dados'!$C$2:$C$484,K19)</f>
        <v>1</v>
      </c>
      <c r="M19" s="85">
        <f t="shared" si="1"/>
        <v>2.070393374741201E-3</v>
      </c>
    </row>
    <row r="20" spans="1:13" x14ac:dyDescent="0.25">
      <c r="A20" s="49" t="s">
        <v>73</v>
      </c>
      <c r="B20" s="48">
        <f>COUNTIF('Base de Dados'!$B$2:$B$484,A20)</f>
        <v>49</v>
      </c>
      <c r="C20" s="146">
        <f t="shared" si="0"/>
        <v>0.10144927536231885</v>
      </c>
      <c r="D20" s="146"/>
      <c r="E20" s="146"/>
      <c r="F20" s="146"/>
      <c r="G20" s="146"/>
      <c r="H20" s="49"/>
      <c r="I20" s="52" t="s">
        <v>66</v>
      </c>
      <c r="J20" s="52" t="s">
        <v>1996</v>
      </c>
      <c r="K20" s="52">
        <v>5002704</v>
      </c>
      <c r="L20" s="2">
        <f>COUNTIF('Base de Dados'!$C$2:$C$484,K20)</f>
        <v>18</v>
      </c>
      <c r="M20" s="70">
        <f t="shared" si="1"/>
        <v>3.7267080745341616E-2</v>
      </c>
    </row>
    <row r="21" spans="1:13" x14ac:dyDescent="0.25">
      <c r="A21" s="148" t="s">
        <v>75</v>
      </c>
      <c r="B21" s="149">
        <f>COUNTIF('Base de Dados'!$B$2:$B$484,A21)</f>
        <v>5</v>
      </c>
      <c r="C21" s="150">
        <f t="shared" si="0"/>
        <v>1.0351966873706004E-2</v>
      </c>
      <c r="D21" s="146"/>
      <c r="E21" s="146"/>
      <c r="F21" s="146"/>
      <c r="G21" s="146"/>
      <c r="H21" s="49"/>
      <c r="I21" s="152" t="s">
        <v>67</v>
      </c>
      <c r="J21" s="152" t="s">
        <v>2003</v>
      </c>
      <c r="K21" s="152">
        <v>5103403</v>
      </c>
      <c r="L21" s="4">
        <f>COUNTIF('Base de Dados'!$C$2:$C$484,K21)</f>
        <v>12</v>
      </c>
      <c r="M21" s="85">
        <f t="shared" si="1"/>
        <v>2.4844720496894408E-2</v>
      </c>
    </row>
    <row r="22" spans="1:13" x14ac:dyDescent="0.25">
      <c r="A22" s="49" t="s">
        <v>77</v>
      </c>
      <c r="B22" s="48">
        <f>COUNTIF('Base de Dados'!$B$2:$B$484,A22)</f>
        <v>16</v>
      </c>
      <c r="C22" s="146">
        <f t="shared" si="0"/>
        <v>3.3126293995859216E-2</v>
      </c>
      <c r="D22" s="146"/>
      <c r="E22" s="146"/>
      <c r="F22" s="146"/>
      <c r="G22" s="146"/>
      <c r="H22" s="49"/>
      <c r="I22" s="52" t="s">
        <v>68</v>
      </c>
      <c r="J22" s="52" t="s">
        <v>2010</v>
      </c>
      <c r="K22" s="52">
        <v>1501402</v>
      </c>
      <c r="L22" s="2">
        <f>COUNTIF('Base de Dados'!$C$2:$C$484,K22)</f>
        <v>10</v>
      </c>
      <c r="M22" s="70">
        <f t="shared" si="1"/>
        <v>2.0703933747412008E-2</v>
      </c>
    </row>
    <row r="23" spans="1:13" x14ac:dyDescent="0.25">
      <c r="A23" s="148" t="s">
        <v>74</v>
      </c>
      <c r="B23" s="149">
        <f>COUNTIF('Base de Dados'!$B$2:$B$484,A23)</f>
        <v>20</v>
      </c>
      <c r="C23" s="150">
        <f t="shared" si="0"/>
        <v>4.1407867494824016E-2</v>
      </c>
      <c r="D23" s="146"/>
      <c r="E23" s="146"/>
      <c r="F23" s="146"/>
      <c r="G23" s="146"/>
      <c r="H23" s="49"/>
      <c r="I23" s="152" t="s">
        <v>69</v>
      </c>
      <c r="J23" s="152" t="s">
        <v>2011</v>
      </c>
      <c r="K23" s="152">
        <v>2507507</v>
      </c>
      <c r="L23" s="4">
        <f>COUNTIF('Base de Dados'!$C$2:$C$484,K23)</f>
        <v>21</v>
      </c>
      <c r="M23" s="85">
        <f t="shared" si="1"/>
        <v>4.3478260869565216E-2</v>
      </c>
    </row>
    <row r="24" spans="1:13" x14ac:dyDescent="0.25">
      <c r="A24" s="49" t="s">
        <v>76</v>
      </c>
      <c r="B24" s="48">
        <f>COUNTIF('Base de Dados'!$B$2:$B$484,A24)</f>
        <v>0</v>
      </c>
      <c r="C24" s="146">
        <f t="shared" si="0"/>
        <v>0</v>
      </c>
      <c r="D24" s="146"/>
      <c r="E24" s="146"/>
      <c r="F24" s="146"/>
      <c r="G24" s="146"/>
      <c r="H24" s="49"/>
      <c r="I24" s="58" t="s">
        <v>70</v>
      </c>
      <c r="J24" s="58" t="s">
        <v>2013</v>
      </c>
      <c r="K24" s="58">
        <v>2611606</v>
      </c>
      <c r="L24" s="18">
        <f>COUNTIF('Base de Dados'!$C$2:$C$484,K24)</f>
        <v>18</v>
      </c>
      <c r="M24" s="70">
        <f t="shared" si="1"/>
        <v>3.7267080745341616E-2</v>
      </c>
    </row>
    <row r="25" spans="1:13" x14ac:dyDescent="0.25">
      <c r="A25" s="148" t="s">
        <v>78</v>
      </c>
      <c r="B25" s="149">
        <f>COUNTIF('Base de Dados'!$B$2:$B$484,A25)</f>
        <v>9</v>
      </c>
      <c r="C25" s="150">
        <f t="shared" si="0"/>
        <v>1.8633540372670808E-2</v>
      </c>
      <c r="D25" s="146"/>
      <c r="E25" s="146"/>
      <c r="F25" s="146"/>
      <c r="G25" s="146"/>
      <c r="H25" s="49"/>
      <c r="I25" s="154" t="s">
        <v>71</v>
      </c>
      <c r="J25" s="154" t="s">
        <v>2039</v>
      </c>
      <c r="K25" s="152">
        <v>2211001</v>
      </c>
      <c r="L25" s="4">
        <f>COUNTIF('Base de Dados'!$C$2:$C$484,K25)</f>
        <v>8</v>
      </c>
      <c r="M25" s="85">
        <f t="shared" si="1"/>
        <v>1.6563146997929608E-2</v>
      </c>
    </row>
    <row r="26" spans="1:13" x14ac:dyDescent="0.25">
      <c r="A26" s="49" t="s">
        <v>80</v>
      </c>
      <c r="B26" s="48">
        <f>COUNTIF('Base de Dados'!$B$2:$B$484,A26)</f>
        <v>14</v>
      </c>
      <c r="C26" s="146">
        <f t="shared" si="0"/>
        <v>2.8985507246376812E-2</v>
      </c>
      <c r="D26" s="146"/>
      <c r="E26" s="146"/>
      <c r="F26" s="146"/>
      <c r="G26" s="146"/>
      <c r="H26" s="49"/>
      <c r="I26" s="59" t="s">
        <v>71</v>
      </c>
      <c r="J26" s="59" t="s">
        <v>2040</v>
      </c>
      <c r="K26" s="58">
        <v>2202208</v>
      </c>
      <c r="L26" s="18">
        <f>COUNTIF('Base de Dados'!$C$2:$C$484,K26)</f>
        <v>1</v>
      </c>
      <c r="M26" s="70">
        <f t="shared" si="1"/>
        <v>2.070393374741201E-3</v>
      </c>
    </row>
    <row r="27" spans="1:13" x14ac:dyDescent="0.25">
      <c r="A27" s="148" t="s">
        <v>79</v>
      </c>
      <c r="B27" s="149">
        <f>COUNTIF('Base de Dados'!$B$2:$B$484,A27)</f>
        <v>35</v>
      </c>
      <c r="C27" s="150">
        <f t="shared" si="0"/>
        <v>7.2463768115942032E-2</v>
      </c>
      <c r="D27" s="146"/>
      <c r="E27" s="146"/>
      <c r="F27" s="146"/>
      <c r="G27" s="146"/>
      <c r="H27" s="49"/>
      <c r="I27" s="152" t="s">
        <v>72</v>
      </c>
      <c r="J27" s="152" t="s">
        <v>2020</v>
      </c>
      <c r="K27" s="153">
        <v>4100400</v>
      </c>
      <c r="L27" s="4">
        <f>COUNTIF('Base de Dados'!$C$2:$C$484,K27)</f>
        <v>0</v>
      </c>
      <c r="M27" s="85">
        <f t="shared" si="1"/>
        <v>0</v>
      </c>
    </row>
    <row r="28" spans="1:13" x14ac:dyDescent="0.25">
      <c r="A28" s="49" t="s">
        <v>81</v>
      </c>
      <c r="B28" s="48">
        <f>COUNTIF('Base de Dados'!$B$2:$B$484,A28)</f>
        <v>7</v>
      </c>
      <c r="C28" s="146">
        <f t="shared" si="0"/>
        <v>1.4492753623188406E-2</v>
      </c>
      <c r="D28" s="146"/>
      <c r="E28" s="146"/>
      <c r="F28" s="146"/>
      <c r="G28" s="146"/>
      <c r="H28" s="49"/>
      <c r="I28" s="59" t="s">
        <v>72</v>
      </c>
      <c r="J28" s="59" t="s">
        <v>2041</v>
      </c>
      <c r="K28" s="60">
        <v>4104204</v>
      </c>
      <c r="L28" s="18">
        <f>COUNTIF('Base de Dados'!$C$2:$C$484,K28)</f>
        <v>1</v>
      </c>
      <c r="M28" s="70">
        <f t="shared" si="1"/>
        <v>2.070393374741201E-3</v>
      </c>
    </row>
    <row r="29" spans="1:13" x14ac:dyDescent="0.25">
      <c r="A29" s="50" t="s">
        <v>1995</v>
      </c>
      <c r="B29" s="51">
        <f>SUM(B2:B28)</f>
        <v>483</v>
      </c>
      <c r="C29" s="147">
        <f>SUM(C2:C28)</f>
        <v>1</v>
      </c>
      <c r="D29" s="156"/>
      <c r="E29" s="156"/>
      <c r="F29" s="156"/>
      <c r="G29" s="156"/>
      <c r="H29" s="48"/>
      <c r="I29" s="154" t="s">
        <v>72</v>
      </c>
      <c r="J29" s="154" t="s">
        <v>2042</v>
      </c>
      <c r="K29" s="153">
        <v>4105508</v>
      </c>
      <c r="L29" s="4">
        <f>COUNTIF('Base de Dados'!$C$2:$C$484,K29)</f>
        <v>1</v>
      </c>
      <c r="M29" s="85">
        <f t="shared" si="1"/>
        <v>2.070393374741201E-3</v>
      </c>
    </row>
    <row r="30" spans="1:13" x14ac:dyDescent="0.25">
      <c r="B30" s="48"/>
      <c r="C30" s="48"/>
      <c r="D30" s="48"/>
      <c r="E30" s="48"/>
      <c r="F30" s="48"/>
      <c r="G30" s="48"/>
      <c r="H30" s="48"/>
      <c r="I30" s="58" t="s">
        <v>72</v>
      </c>
      <c r="J30" s="58" t="s">
        <v>2019</v>
      </c>
      <c r="K30" s="58">
        <v>4106902</v>
      </c>
      <c r="L30" s="18">
        <f>COUNTIF('Base de Dados'!$C$2:$C$484,K30)</f>
        <v>50</v>
      </c>
      <c r="M30" s="70">
        <f t="shared" si="1"/>
        <v>0.10351966873706005</v>
      </c>
    </row>
    <row r="31" spans="1:13" x14ac:dyDescent="0.25">
      <c r="I31" s="154" t="s">
        <v>72</v>
      </c>
      <c r="J31" s="154" t="s">
        <v>2043</v>
      </c>
      <c r="K31" s="152">
        <v>4108403</v>
      </c>
      <c r="L31" s="4">
        <f>COUNTIF('Base de Dados'!$C$2:$C$484,K31)</f>
        <v>1</v>
      </c>
      <c r="M31" s="85">
        <f t="shared" si="1"/>
        <v>2.070393374741201E-3</v>
      </c>
    </row>
    <row r="32" spans="1:13" x14ac:dyDescent="0.25">
      <c r="I32" s="58" t="s">
        <v>72</v>
      </c>
      <c r="J32" s="58" t="s">
        <v>2021</v>
      </c>
      <c r="K32" s="58">
        <v>4115200</v>
      </c>
      <c r="L32" s="18">
        <f>COUNTIF('Base de Dados'!$C$2:$C$484,K32)</f>
        <v>1</v>
      </c>
      <c r="M32" s="70">
        <f t="shared" si="1"/>
        <v>2.070393374741201E-3</v>
      </c>
    </row>
    <row r="33" spans="9:13" x14ac:dyDescent="0.25">
      <c r="I33" s="152" t="s">
        <v>72</v>
      </c>
      <c r="J33" s="152" t="s">
        <v>2022</v>
      </c>
      <c r="K33" s="152">
        <v>4125506</v>
      </c>
      <c r="L33" s="4">
        <f>COUNTIF('Base de Dados'!$C$2:$C$484,K33)</f>
        <v>1</v>
      </c>
      <c r="M33" s="85">
        <f t="shared" si="1"/>
        <v>2.070393374741201E-3</v>
      </c>
    </row>
    <row r="34" spans="9:13" x14ac:dyDescent="0.25">
      <c r="I34" s="58" t="s">
        <v>73</v>
      </c>
      <c r="J34" s="58" t="s">
        <v>2024</v>
      </c>
      <c r="K34" s="60">
        <v>3301009</v>
      </c>
      <c r="L34" s="18">
        <f>COUNTIF('Base de Dados'!$C$2:$C$484,K34)</f>
        <v>1</v>
      </c>
      <c r="M34" s="70">
        <f t="shared" si="1"/>
        <v>2.070393374741201E-3</v>
      </c>
    </row>
    <row r="35" spans="9:13" x14ac:dyDescent="0.25">
      <c r="I35" s="152" t="s">
        <v>73</v>
      </c>
      <c r="J35" s="152" t="s">
        <v>2023</v>
      </c>
      <c r="K35" s="153">
        <v>3303005</v>
      </c>
      <c r="L35" s="4">
        <f>COUNTIF('Base de Dados'!$C$2:$C$484,K35)</f>
        <v>1</v>
      </c>
      <c r="M35" s="85">
        <f t="shared" si="1"/>
        <v>2.070393374741201E-3</v>
      </c>
    </row>
    <row r="36" spans="9:13" x14ac:dyDescent="0.25">
      <c r="I36" s="58" t="s">
        <v>73</v>
      </c>
      <c r="J36" s="58" t="s">
        <v>2025</v>
      </c>
      <c r="K36" s="60">
        <v>3304524</v>
      </c>
      <c r="L36" s="18">
        <f>COUNTIF('Base de Dados'!$C$2:$C$484,K36)</f>
        <v>0</v>
      </c>
      <c r="M36" s="70">
        <f t="shared" si="1"/>
        <v>0</v>
      </c>
    </row>
    <row r="37" spans="9:13" x14ac:dyDescent="0.25">
      <c r="I37" s="154" t="s">
        <v>73</v>
      </c>
      <c r="J37" s="154" t="s">
        <v>2044</v>
      </c>
      <c r="K37" s="153">
        <v>3304557</v>
      </c>
      <c r="L37" s="4">
        <f>COUNTIF('Base de Dados'!$C$2:$C$484,K37)</f>
        <v>46</v>
      </c>
      <c r="M37" s="85">
        <f t="shared" si="1"/>
        <v>9.5238095238095233E-2</v>
      </c>
    </row>
    <row r="38" spans="9:13" x14ac:dyDescent="0.25">
      <c r="I38" s="58" t="s">
        <v>75</v>
      </c>
      <c r="J38" s="58" t="s">
        <v>2029</v>
      </c>
      <c r="K38" s="61">
        <v>2408102</v>
      </c>
      <c r="L38" s="18">
        <f>COUNTIF('Base de Dados'!$C$2:$C$484,K38)</f>
        <v>5</v>
      </c>
      <c r="M38" s="70">
        <f t="shared" si="1"/>
        <v>1.0351966873706004E-2</v>
      </c>
    </row>
    <row r="39" spans="9:13" x14ac:dyDescent="0.25">
      <c r="I39" s="152" t="s">
        <v>74</v>
      </c>
      <c r="J39" s="152" t="s">
        <v>2026</v>
      </c>
      <c r="K39" s="152">
        <v>1100205</v>
      </c>
      <c r="L39" s="4">
        <f>COUNTIF('Base de Dados'!$C$2:$C$484,K39)</f>
        <v>20</v>
      </c>
      <c r="M39" s="85">
        <f t="shared" si="1"/>
        <v>4.1407867494824016E-2</v>
      </c>
    </row>
    <row r="40" spans="9:13" x14ac:dyDescent="0.25">
      <c r="I40" s="52" t="s">
        <v>77</v>
      </c>
      <c r="J40" s="52" t="s">
        <v>2027</v>
      </c>
      <c r="K40" s="53">
        <v>4314902</v>
      </c>
      <c r="L40" s="2">
        <f>COUNTIF('Base de Dados'!$C$2:$C$484,K40)</f>
        <v>15</v>
      </c>
      <c r="M40" s="70">
        <f t="shared" si="1"/>
        <v>3.1055900621118012E-2</v>
      </c>
    </row>
    <row r="41" spans="9:13" x14ac:dyDescent="0.25">
      <c r="I41" s="152" t="s">
        <v>77</v>
      </c>
      <c r="J41" s="152" t="s">
        <v>2028</v>
      </c>
      <c r="K41" s="155">
        <v>4316907</v>
      </c>
      <c r="L41" s="4">
        <f>COUNTIF('Base de Dados'!$C$2:$C$484,K41)</f>
        <v>1</v>
      </c>
      <c r="M41" s="85">
        <f t="shared" si="1"/>
        <v>2.070393374741201E-3</v>
      </c>
    </row>
    <row r="42" spans="9:13" x14ac:dyDescent="0.25">
      <c r="I42" s="52" t="s">
        <v>78</v>
      </c>
      <c r="J42" s="52" t="s">
        <v>2030</v>
      </c>
      <c r="K42" s="52">
        <v>4205407</v>
      </c>
      <c r="L42" s="2">
        <f>COUNTIF('Base de Dados'!$C$2:$C$484,K42)</f>
        <v>9</v>
      </c>
      <c r="M42" s="70">
        <f t="shared" si="1"/>
        <v>1.8633540372670808E-2</v>
      </c>
    </row>
    <row r="43" spans="9:13" x14ac:dyDescent="0.25">
      <c r="I43" s="152" t="s">
        <v>79</v>
      </c>
      <c r="J43" s="152" t="s">
        <v>2184</v>
      </c>
      <c r="K43" s="152">
        <v>2800308</v>
      </c>
      <c r="L43" s="4">
        <f>COUNTIF('Base de Dados'!$C$2:$C$484,K43)</f>
        <v>35</v>
      </c>
      <c r="M43" s="85">
        <f t="shared" si="1"/>
        <v>7.2463768115942032E-2</v>
      </c>
    </row>
    <row r="44" spans="9:13" x14ac:dyDescent="0.25">
      <c r="I44" s="52" t="s">
        <v>80</v>
      </c>
      <c r="J44" s="52" t="s">
        <v>2031</v>
      </c>
      <c r="K44" s="53">
        <v>3532801</v>
      </c>
      <c r="L44" s="2">
        <f>COUNTIF('Base de Dados'!$C$2:$C$484,K44)</f>
        <v>1</v>
      </c>
      <c r="M44" s="70">
        <f t="shared" si="1"/>
        <v>2.070393374741201E-3</v>
      </c>
    </row>
    <row r="45" spans="9:13" x14ac:dyDescent="0.25">
      <c r="I45" s="152" t="s">
        <v>80</v>
      </c>
      <c r="J45" s="152" t="s">
        <v>1993</v>
      </c>
      <c r="K45" s="153">
        <v>3550308</v>
      </c>
      <c r="L45" s="4">
        <f>COUNTIF('Base de Dados'!$C$2:$C$484,K45)</f>
        <v>12</v>
      </c>
      <c r="M45" s="85">
        <f t="shared" si="1"/>
        <v>2.4844720496894408E-2</v>
      </c>
    </row>
    <row r="46" spans="9:13" x14ac:dyDescent="0.25">
      <c r="I46" s="52" t="s">
        <v>80</v>
      </c>
      <c r="J46" s="52" t="s">
        <v>2032</v>
      </c>
      <c r="K46" s="54">
        <v>3554003</v>
      </c>
      <c r="L46" s="2">
        <f>COUNTIF('Base de Dados'!$C$2:$C$484,K46)</f>
        <v>1</v>
      </c>
      <c r="M46" s="70">
        <f t="shared" si="1"/>
        <v>2.070393374741201E-3</v>
      </c>
    </row>
    <row r="47" spans="9:13" x14ac:dyDescent="0.25">
      <c r="I47" s="152" t="s">
        <v>81</v>
      </c>
      <c r="J47" s="152" t="s">
        <v>2033</v>
      </c>
      <c r="K47" s="152">
        <v>1721000</v>
      </c>
      <c r="L47" s="4">
        <f>COUNTIF('Base de Dados'!$C$2:$C$484,K47)</f>
        <v>7</v>
      </c>
      <c r="M47" s="85">
        <f t="shared" si="1"/>
        <v>1.4492753623188406E-2</v>
      </c>
    </row>
    <row r="48" spans="9:13" x14ac:dyDescent="0.25">
      <c r="I48" s="217" t="s">
        <v>1995</v>
      </c>
      <c r="J48" s="217"/>
      <c r="K48" s="217"/>
      <c r="L48" s="66">
        <f>SUM(L2:L47)</f>
        <v>483</v>
      </c>
      <c r="M48" s="151">
        <f>SUM(M2:M47)</f>
        <v>1.0000000000000004</v>
      </c>
    </row>
  </sheetData>
  <mergeCells count="7">
    <mergeCell ref="I48:K48"/>
    <mergeCell ref="O1:Q1"/>
    <mergeCell ref="A1:C1"/>
    <mergeCell ref="E1:G1"/>
    <mergeCell ref="W1:Y1"/>
    <mergeCell ref="S1:U1"/>
    <mergeCell ref="I1:L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1075"/>
  <sheetViews>
    <sheetView workbookViewId="0">
      <selection activeCell="I18" sqref="I18"/>
    </sheetView>
  </sheetViews>
  <sheetFormatPr defaultRowHeight="15" x14ac:dyDescent="0.25"/>
  <cols>
    <col min="1" max="1" width="22.7109375" style="2" bestFit="1" customWidth="1"/>
    <col min="2" max="5" width="8.85546875" style="2"/>
    <col min="6" max="6" width="3" style="2" customWidth="1"/>
    <col min="9" max="10" width="8.85546875" style="2"/>
    <col min="12" max="12" width="3.140625" customWidth="1"/>
    <col min="15" max="15" width="8.85546875" style="2"/>
    <col min="17" max="17" width="8.85546875" style="2"/>
    <col min="18" max="18" width="3.42578125" customWidth="1"/>
    <col min="19" max="19" width="46.42578125" bestFit="1" customWidth="1"/>
    <col min="20" max="20" width="18" style="37" bestFit="1" customWidth="1"/>
    <col min="21" max="21" width="17" style="37" customWidth="1"/>
    <col min="22" max="22" width="7.140625" style="2" bestFit="1" customWidth="1"/>
    <col min="25" max="25" width="4.42578125" customWidth="1"/>
    <col min="28" max="28" width="8.85546875" style="2"/>
    <col min="30" max="30" width="8.85546875" style="2"/>
    <col min="31" max="31" width="3.7109375" customWidth="1"/>
    <col min="32" max="32" width="21.5703125" bestFit="1" customWidth="1"/>
    <col min="34" max="34" width="9.42578125" style="2" bestFit="1" customWidth="1"/>
    <col min="35" max="37" width="8.85546875" style="2"/>
    <col min="38" max="38" width="11" customWidth="1"/>
    <col min="39" max="39" width="4.140625" customWidth="1"/>
    <col min="40" max="41" width="9.140625" style="2"/>
    <col min="42" max="42" width="8.85546875" style="2"/>
    <col min="43" max="43" width="9.140625" style="2"/>
    <col min="44" max="44" width="8.85546875" style="2"/>
    <col min="46" max="46" width="8.5703125" customWidth="1"/>
    <col min="47" max="47" width="11.140625" customWidth="1"/>
  </cols>
  <sheetData>
    <row r="1" spans="1:47" s="2" customFormat="1" x14ac:dyDescent="0.25">
      <c r="A1" s="217" t="s">
        <v>2139</v>
      </c>
      <c r="B1" s="217"/>
      <c r="C1" s="217"/>
      <c r="D1" s="217"/>
      <c r="E1" s="217"/>
      <c r="G1" s="217" t="s">
        <v>1967</v>
      </c>
      <c r="H1" s="217"/>
      <c r="I1" s="217"/>
      <c r="J1" s="217"/>
      <c r="K1" s="217"/>
      <c r="M1" s="217" t="s">
        <v>1976</v>
      </c>
      <c r="N1" s="217"/>
      <c r="O1" s="217"/>
      <c r="P1" s="217"/>
      <c r="Q1" s="217"/>
      <c r="S1" s="217" t="s">
        <v>1984</v>
      </c>
      <c r="T1" s="217"/>
      <c r="U1" s="217"/>
      <c r="V1" s="217"/>
      <c r="W1" s="217"/>
      <c r="X1" s="217"/>
      <c r="Z1" s="217" t="s">
        <v>85</v>
      </c>
      <c r="AA1" s="217"/>
      <c r="AB1" s="217"/>
      <c r="AC1" s="217"/>
      <c r="AD1" s="217"/>
      <c r="AF1" s="217" t="s">
        <v>2038</v>
      </c>
      <c r="AG1" s="217"/>
      <c r="AH1" s="217"/>
      <c r="AI1" s="217"/>
      <c r="AJ1" s="217"/>
      <c r="AK1" s="217"/>
      <c r="AL1" s="217"/>
      <c r="AN1" s="217" t="s">
        <v>2202</v>
      </c>
      <c r="AO1" s="217"/>
      <c r="AP1" s="217"/>
      <c r="AQ1" s="217"/>
      <c r="AR1" s="217"/>
    </row>
    <row r="2" spans="1:47" x14ac:dyDescent="0.25">
      <c r="A2" s="101" t="s">
        <v>2037</v>
      </c>
      <c r="B2" s="223" t="s">
        <v>1965</v>
      </c>
      <c r="C2" s="223"/>
      <c r="D2" s="223" t="s">
        <v>1966</v>
      </c>
      <c r="E2" s="223"/>
      <c r="G2" s="47" t="s">
        <v>1990</v>
      </c>
      <c r="H2" s="222" t="s">
        <v>1965</v>
      </c>
      <c r="I2" s="222"/>
      <c r="J2" s="222" t="s">
        <v>1966</v>
      </c>
      <c r="K2" s="222"/>
      <c r="M2" s="47" t="s">
        <v>1991</v>
      </c>
      <c r="N2" s="222" t="s">
        <v>1965</v>
      </c>
      <c r="O2" s="222"/>
      <c r="P2" s="222" t="s">
        <v>1966</v>
      </c>
      <c r="Q2" s="222"/>
      <c r="S2" s="47" t="s">
        <v>1990</v>
      </c>
      <c r="T2" s="115" t="s">
        <v>2176</v>
      </c>
      <c r="U2" s="115" t="s">
        <v>0</v>
      </c>
      <c r="V2" s="47" t="s">
        <v>84</v>
      </c>
      <c r="W2" s="47" t="s">
        <v>1965</v>
      </c>
      <c r="X2" s="47" t="s">
        <v>1966</v>
      </c>
      <c r="Z2" s="47" t="s">
        <v>1992</v>
      </c>
      <c r="AA2" s="222" t="s">
        <v>1965</v>
      </c>
      <c r="AB2" s="222"/>
      <c r="AC2" s="222" t="s">
        <v>1966</v>
      </c>
      <c r="AD2" s="222"/>
      <c r="AF2" s="47" t="s">
        <v>2037</v>
      </c>
      <c r="AG2" s="222" t="s">
        <v>1965</v>
      </c>
      <c r="AH2" s="222"/>
      <c r="AI2" s="222" t="s">
        <v>1966</v>
      </c>
      <c r="AJ2" s="222"/>
      <c r="AK2" s="222" t="s">
        <v>2100</v>
      </c>
      <c r="AL2" s="222"/>
      <c r="AN2" s="47" t="s">
        <v>1991</v>
      </c>
      <c r="AO2" s="222" t="s">
        <v>1965</v>
      </c>
      <c r="AP2" s="222"/>
      <c r="AQ2" s="222" t="s">
        <v>1966</v>
      </c>
      <c r="AR2" s="222"/>
      <c r="AT2" s="222" t="s">
        <v>2177</v>
      </c>
      <c r="AU2" s="222"/>
    </row>
    <row r="3" spans="1:47" x14ac:dyDescent="0.25">
      <c r="A3" s="18" t="s">
        <v>83</v>
      </c>
      <c r="B3" s="2">
        <f>COUNTIF('Base de Dados'!$E$2:$E$484,A3)+COUNTIF('Base de Dados'!$K$2:$K$484,A3)+COUNTIF('Base de Dados'!$Q$2:$Q$484,A3)+COUNTIF('Base de Dados'!$W$2:$W$484,A3)+COUNTIF('Base de Dados'!$AC$2:$AC$484,A3)</f>
        <v>166</v>
      </c>
      <c r="C3" s="70">
        <f>B3/$B$17</f>
        <v>0.30347349177330896</v>
      </c>
      <c r="D3" s="2">
        <f>COUNTIF('Base de Dados'!$AJ$2:$AJ$484,A3)+COUNTIF('Base de Dados'!$AP$2:$AP$484,A3)+COUNTIF('Base de Dados'!$AV$2:$AV$484,A3)+COUNTIF('Base de Dados'!$BB$2:$BB$484,A3)+COUNTIF('Base de Dados'!$BH$2:$BH$484,A3)</f>
        <v>441</v>
      </c>
      <c r="E3" s="70">
        <f>D3/$D$17</f>
        <v>0.4349112426035503</v>
      </c>
      <c r="G3" s="38" t="s">
        <v>505</v>
      </c>
      <c r="H3">
        <f>COUNTIF('Base de Dados'!$D$2:$AG$484,G3)</f>
        <v>0</v>
      </c>
      <c r="I3" s="70">
        <f>H3/$H$8</f>
        <v>0</v>
      </c>
      <c r="J3">
        <f>COUNTIF('Base de Dados'!$AI$2:$BL$484,G3)</f>
        <v>31</v>
      </c>
      <c r="K3" s="70">
        <f>J3/$J$8</f>
        <v>0.21088435374149661</v>
      </c>
      <c r="M3" s="38" t="s">
        <v>415</v>
      </c>
      <c r="N3" s="2">
        <f>COUNTIF('Base de Dados'!$D$2:$D$484,M3)+COUNTIF('Base de Dados'!$J$2:$J$484,M3)+COUNTIF('Base de Dados'!$P$2:$P$484,M3)+COUNTIF('Base de Dados'!$V$2:$V$484,M3)+COUNTIF('Base de Dados'!$AB$2:$AB$484,M3)</f>
        <v>17</v>
      </c>
      <c r="O3" s="70">
        <f>N3/$N$38</f>
        <v>0.27419354838709675</v>
      </c>
      <c r="P3" s="2">
        <f>COUNTIF('Base de Dados'!$AI$2:$AI$484,M3)+COUNTIF('Base de Dados'!$AO$2:$AO$484,M3)+COUNTIF('Base de Dados'!$AU$2:$AU$484,M3)+COUNTIF('Base de Dados'!$BA$2:$BA$484,M3)+COUNTIF('Base de Dados'!$BG$2:$BG$484,M3)</f>
        <v>8</v>
      </c>
      <c r="Q3" s="70">
        <f>P3/$P$38</f>
        <v>0.24242424242424243</v>
      </c>
      <c r="S3" s="43" t="s">
        <v>1896</v>
      </c>
      <c r="T3" s="75" t="s">
        <v>98</v>
      </c>
      <c r="U3" s="75" t="s">
        <v>77</v>
      </c>
      <c r="V3" s="78" t="s">
        <v>488</v>
      </c>
      <c r="W3" s="18">
        <f>COUNTIF('Base de Dados'!$D$2:$AG$484,S3)</f>
        <v>0</v>
      </c>
      <c r="X3" s="18">
        <f>COUNTIF('Base de Dados'!$AI$2:$BL$484,S3)</f>
        <v>1</v>
      </c>
      <c r="Z3" s="37" t="s">
        <v>1265</v>
      </c>
      <c r="AA3" s="2">
        <f>COUNTIF('Base de Dados'!$D$2:$D$484,Z3)+COUNTIF('Base de Dados'!$J$2:$J$484,Z3)+COUNTIF('Base de Dados'!$P$2:$P$484,Z3)+COUNTIF('Base de Dados'!$V$2:$V$484,Z3)+COUNTIF('Base de Dados'!$AB$2:$AB$484,Z3)</f>
        <v>0</v>
      </c>
      <c r="AB3" s="70">
        <f>AA3/$AA$142</f>
        <v>0</v>
      </c>
      <c r="AC3" s="2">
        <f>COUNTIF('Base de Dados'!$AI$2:$AI$484,Z3)+COUNTIF('Base de Dados'!$AO$2:$AO$484,Z3)+COUNTIF('Base de Dados'!$AU$2:$AU$484,Z3)+COUNTIF('Base de Dados'!$BA$2:$BA$484,Z3)+COUNTIF('Base de Dados'!$BG$2:$BG$484,Z3)</f>
        <v>0</v>
      </c>
      <c r="AD3" s="70">
        <f>AC3/$AC$142</f>
        <v>0</v>
      </c>
      <c r="AF3" s="38" t="s">
        <v>94</v>
      </c>
      <c r="AG3">
        <f>COUNTIF('Base de Dados'!$F$2:$F$484,AF3)+COUNTIF('Base de Dados'!$L$2:$L$484,AF3)+COUNTIF('Base de Dados'!$R$2:$R$484,AF3)+COUNTIF('Base de Dados'!$X$2:$X$484,AF3)+COUNTIF('Base de Dados'!$AD$2:$AD$484,AF3)</f>
        <v>0</v>
      </c>
      <c r="AH3" s="70">
        <f>AG3/($AG$11+$AI$11)</f>
        <v>0</v>
      </c>
      <c r="AI3">
        <f>COUNTIF('Base de Dados'!$AK$2:$AK$484,AF3)+COUNTIF('Base de Dados'!$AQ$2:$AQ$484,AF3)+COUNTIF('Base de Dados'!$AW$2:$AW$484,AF3)+COUNTIF('Base de Dados'!$BC$2:$BC$484,AF3)+COUNTIF('Base de Dados'!$BI$2:$BI$484,AF3)</f>
        <v>1</v>
      </c>
      <c r="AJ3" s="70">
        <f t="shared" ref="AJ3:AJ10" si="0">AI3/($AG$11+$AI$11)</f>
        <v>1.6474464579901153E-3</v>
      </c>
      <c r="AK3" s="2">
        <f>AG3+AI3</f>
        <v>1</v>
      </c>
      <c r="AL3" s="70">
        <f>AK3/$AK$11</f>
        <v>1.6474464579901153E-3</v>
      </c>
      <c r="AN3" s="38" t="s">
        <v>415</v>
      </c>
      <c r="AO3" s="2">
        <f>COUNTIF('Base de Dados'!$G$2:$G$484,AN3)+COUNTIF('Base de Dados'!$M$2:$M$484,AN3)+COUNTIF('Base de Dados'!$S$2:$S$484,AN3)+COUNTIF('Base de Dados'!$Y$2:$Y$484,AN3)+COUNTIF('Base de Dados'!$AE$2:$AE$484,AN3)</f>
        <v>27</v>
      </c>
      <c r="AP3" s="70">
        <f>AO3/$AO$38</f>
        <v>0.16363636363636364</v>
      </c>
      <c r="AQ3" s="2">
        <f>COUNTIF('Base de Dados'!$AL$2:$AL$484,AN3)+COUNTIF('Base de Dados'!$AR$2:$AR$484,AN3)+COUNTIF('Base de Dados'!$AX$2:$AX$484,AN3)+COUNTIF('Base de Dados'!$BD$2:$BD$484,AN3)+COUNTIF('Base de Dados'!$BJ$2:$BJ$484,AN3)</f>
        <v>59</v>
      </c>
      <c r="AR3" s="70">
        <f>AQ3/$AQ$38</f>
        <v>0.13378684807256236</v>
      </c>
      <c r="AT3" s="18">
        <f t="shared" ref="AT3:AT37" si="1">SUMIF($V$3:$V$228,AN3,$W$3:$W$228)</f>
        <v>27</v>
      </c>
      <c r="AU3" s="116">
        <f t="shared" ref="AU3:AU37" si="2">SUMIF($V$3:$V$228,AN3,$X$3:$X$228)</f>
        <v>59</v>
      </c>
    </row>
    <row r="4" spans="1:47" x14ac:dyDescent="0.25">
      <c r="A4" s="4" t="s">
        <v>84</v>
      </c>
      <c r="B4" s="4">
        <f>COUNTIF('Base de Dados'!$E$2:$E$484,A4)+COUNTIF('Base de Dados'!$K$2:$K$484,A4)+COUNTIF('Base de Dados'!$Q$2:$Q$484,A4)+COUNTIF('Base de Dados'!$W$2:$W$484,A4)+COUNTIF('Base de Dados'!$AC$2:$AC$484,A4)</f>
        <v>62</v>
      </c>
      <c r="C4" s="85">
        <f t="shared" ref="C4:C16" si="3">B4/$B$17</f>
        <v>0.11334552102376599</v>
      </c>
      <c r="D4" s="4">
        <f>COUNTIF('Base de Dados'!$AJ$2:$AJ$484,A4)+COUNTIF('Base de Dados'!$AP$2:$AP$484,A4)+COUNTIF('Base de Dados'!$AV$2:$AV$484,A4)+COUNTIF('Base de Dados'!$BB$2:$BB$484,A4)+COUNTIF('Base de Dados'!$BH$2:$BH$484,A4)</f>
        <v>33</v>
      </c>
      <c r="E4" s="85">
        <f t="shared" ref="E4:E16" si="4">D4/$D$17</f>
        <v>3.2544378698224852E-2</v>
      </c>
      <c r="G4" s="100" t="s">
        <v>113</v>
      </c>
      <c r="H4" s="4">
        <f>COUNTIF('Base de Dados'!$D$2:$AG$484,G4)</f>
        <v>1</v>
      </c>
      <c r="I4" s="85">
        <f>H4/$H$8</f>
        <v>1</v>
      </c>
      <c r="J4" s="4">
        <f>COUNTIF('Base de Dados'!$AI$2:$BL$484,G4)</f>
        <v>106</v>
      </c>
      <c r="K4" s="85">
        <f>J4/$J$8</f>
        <v>0.72108843537414968</v>
      </c>
      <c r="M4" s="100" t="s">
        <v>629</v>
      </c>
      <c r="N4" s="4">
        <f>COUNTIF('Base de Dados'!$D$2:$D$484,M4)+COUNTIF('Base de Dados'!$J$2:$J$484,M4)+COUNTIF('Base de Dados'!$P$2:$P$484,M4)+COUNTIF('Base de Dados'!$V$2:$V$484,M4)+COUNTIF('Base de Dados'!$AB$2:$AB$484,M4)</f>
        <v>5</v>
      </c>
      <c r="O4" s="85">
        <f t="shared" ref="O4:O37" si="5">N4/$N$38</f>
        <v>8.0645161290322578E-2</v>
      </c>
      <c r="P4" s="4">
        <f>COUNTIF('Base de Dados'!$AI$2:$AI$484,M4)+COUNTIF('Base de Dados'!$AO$2:$AO$484,M4)+COUNTIF('Base de Dados'!$AU$2:$AU$484,M4)+COUNTIF('Base de Dados'!$BA$2:$BA$484,M4)+COUNTIF('Base de Dados'!$BG$2:$BG$484,M4)</f>
        <v>1</v>
      </c>
      <c r="Q4" s="85">
        <f t="shared" ref="Q4:Q37" si="6">P4/$P$38</f>
        <v>3.0303030303030304E-2</v>
      </c>
      <c r="S4" s="40" t="s">
        <v>515</v>
      </c>
      <c r="T4" s="75" t="s">
        <v>98</v>
      </c>
      <c r="U4" s="75" t="s">
        <v>67</v>
      </c>
      <c r="V4" s="75" t="s">
        <v>504</v>
      </c>
      <c r="W4" s="2">
        <f>COUNTIF('Base de Dados'!$D$2:$AG$484,S4)</f>
        <v>0</v>
      </c>
      <c r="X4" s="2">
        <f>COUNTIF('Base de Dados'!$AI$2:$BL$484,S4)</f>
        <v>2</v>
      </c>
      <c r="Z4" s="45" t="s">
        <v>1985</v>
      </c>
      <c r="AA4" s="2">
        <f>COUNTIF('Base de Dados'!$D$2:$D$484,Z4)+COUNTIF('Base de Dados'!$J$2:$J$484,Z4)+COUNTIF('Base de Dados'!$P$2:$P$484,Z4)+COUNTIF('Base de Dados'!$V$2:$V$484,Z4)+COUNTIF('Base de Dados'!$AB$2:$AB$484,Z4)</f>
        <v>0</v>
      </c>
      <c r="AB4" s="70">
        <f t="shared" ref="AB4:AB67" si="7">AA4/$AA$142</f>
        <v>0</v>
      </c>
      <c r="AC4" s="2">
        <f>COUNTIF('Base de Dados'!$AI$2:$AI$484,Z4)+COUNTIF('Base de Dados'!$AO$2:$AO$484,Z4)+COUNTIF('Base de Dados'!$AU$2:$AU$484,Z4)+COUNTIF('Base de Dados'!$BA$2:$BA$484,Z4)+COUNTIF('Base de Dados'!$BG$2:$BG$484,Z4)</f>
        <v>0</v>
      </c>
      <c r="AD4" s="70">
        <f t="shared" ref="AD4:AD67" si="8">AC4/$AC$142</f>
        <v>0</v>
      </c>
      <c r="AF4" s="100" t="s">
        <v>338</v>
      </c>
      <c r="AG4" s="4">
        <f>COUNTIF('Base de Dados'!$F$2:$F$484,AF4)+COUNTIF('Base de Dados'!$L$2:$L$484,AF4)+COUNTIF('Base de Dados'!$R$2:$R$484,AF4)+COUNTIF('Base de Dados'!$X$2:$X$484,AF4)+COUNTIF('Base de Dados'!$AD$2:$AD$484,AF4)</f>
        <v>0</v>
      </c>
      <c r="AH4" s="85">
        <f t="shared" ref="AH4:AH10" si="9">AG4/($AG$11+$AI$11)</f>
        <v>0</v>
      </c>
      <c r="AI4" s="4">
        <f>COUNTIF('Base de Dados'!$AK$2:$AK$484,AF4)+COUNTIF('Base de Dados'!$AQ$2:$AQ$484,AF4)+COUNTIF('Base de Dados'!$AW$2:$AW$484,AF4)+COUNTIF('Base de Dados'!$BC$2:$BC$484,AF4)+COUNTIF('Base de Dados'!$BI$2:$BI$484,AF4)</f>
        <v>0</v>
      </c>
      <c r="AJ4" s="85">
        <f t="shared" si="0"/>
        <v>0</v>
      </c>
      <c r="AK4" s="4">
        <f>AG4+AI4</f>
        <v>0</v>
      </c>
      <c r="AL4" s="85">
        <f t="shared" ref="AL4:AL10" si="10">AK4/$AK$11</f>
        <v>0</v>
      </c>
      <c r="AN4" s="100" t="s">
        <v>629</v>
      </c>
      <c r="AO4" s="4">
        <f>COUNTIF('Base de Dados'!$G$2:$G$484,AN4)+COUNTIF('Base de Dados'!$M$2:$M$484,AN4)+COUNTIF('Base de Dados'!$S$2:$S$484,AN4)+COUNTIF('Base de Dados'!$Y$2:$Y$484,AN4)+COUNTIF('Base de Dados'!$AE$2:$AE$484,AN4)</f>
        <v>2</v>
      </c>
      <c r="AP4" s="85">
        <f t="shared" ref="AP4:AP37" si="11">AO4/$AO$38</f>
        <v>1.2121212121212121E-2</v>
      </c>
      <c r="AQ4" s="4">
        <f>COUNTIF('Base de Dados'!$AL$2:$AL$484,AN4)+COUNTIF('Base de Dados'!$AR$2:$AR$484,AN4)+COUNTIF('Base de Dados'!$AX$2:$AX$484,AN4)+COUNTIF('Base de Dados'!$BD$2:$BD$484,AN4)+COUNTIF('Base de Dados'!$BJ$2:$BJ$484,AN4)</f>
        <v>6</v>
      </c>
      <c r="AR4" s="85">
        <f t="shared" ref="AR4:AR37" si="12">AQ4/$AQ$38</f>
        <v>1.3605442176870748E-2</v>
      </c>
      <c r="AT4" s="18">
        <f t="shared" si="1"/>
        <v>2</v>
      </c>
      <c r="AU4" s="18">
        <f t="shared" si="2"/>
        <v>6</v>
      </c>
    </row>
    <row r="5" spans="1:47" x14ac:dyDescent="0.25">
      <c r="A5" s="18" t="s">
        <v>85</v>
      </c>
      <c r="B5" s="2">
        <f>COUNTIF('Base de Dados'!$E$2:$E$484,A5)+COUNTIF('Base de Dados'!$K$2:$K$484,A5)+COUNTIF('Base de Dados'!$Q$2:$Q$484,A5)+COUNTIF('Base de Dados'!$W$2:$W$484,A5)+COUNTIF('Base de Dados'!$AC$2:$AC$484,A5)</f>
        <v>193</v>
      </c>
      <c r="C5" s="70">
        <f t="shared" si="3"/>
        <v>0.35283363802559414</v>
      </c>
      <c r="D5" s="2">
        <f>COUNTIF('Base de Dados'!$AJ$2:$AJ$484,A5)+COUNTIF('Base de Dados'!$AP$2:$AP$484,A5)+COUNTIF('Base de Dados'!$AV$2:$AV$484,A5)+COUNTIF('Base de Dados'!$BB$2:$BB$484,A5)+COUNTIF('Base de Dados'!$BH$2:$BH$484,A5)</f>
        <v>63</v>
      </c>
      <c r="E5" s="70">
        <f t="shared" si="4"/>
        <v>6.2130177514792898E-2</v>
      </c>
      <c r="G5" s="38" t="s">
        <v>114</v>
      </c>
      <c r="H5" s="2">
        <f>COUNTIF('Base de Dados'!$D$2:$AG$484,G5)</f>
        <v>0</v>
      </c>
      <c r="I5" s="70">
        <f>H5/$H$8</f>
        <v>0</v>
      </c>
      <c r="J5" s="2">
        <f>COUNTIF('Base de Dados'!$AI$2:$BL$484,G5)</f>
        <v>8</v>
      </c>
      <c r="K5" s="70">
        <f>J5/$J$8</f>
        <v>5.4421768707482991E-2</v>
      </c>
      <c r="M5" s="38" t="s">
        <v>504</v>
      </c>
      <c r="N5" s="2">
        <f>COUNTIF('Base de Dados'!$D$2:$D$484,M5)+COUNTIF('Base de Dados'!$J$2:$J$484,M5)+COUNTIF('Base de Dados'!$P$2:$P$484,M5)+COUNTIF('Base de Dados'!$V$2:$V$484,M5)+COUNTIF('Base de Dados'!$AB$2:$AB$484,M5)</f>
        <v>0</v>
      </c>
      <c r="O5" s="70">
        <f t="shared" si="5"/>
        <v>0</v>
      </c>
      <c r="P5" s="2">
        <f>COUNTIF('Base de Dados'!$AI$2:$AI$484,M5)+COUNTIF('Base de Dados'!$AO$2:$AO$484,M5)+COUNTIF('Base de Dados'!$AU$2:$AU$484,M5)+COUNTIF('Base de Dados'!$BA$2:$BA$484,M5)+COUNTIF('Base de Dados'!$BG$2:$BG$484,M5)</f>
        <v>1</v>
      </c>
      <c r="Q5" s="70">
        <f t="shared" si="6"/>
        <v>3.0303030303030304E-2</v>
      </c>
      <c r="S5" s="40" t="s">
        <v>2171</v>
      </c>
      <c r="T5" s="75" t="s">
        <v>98</v>
      </c>
      <c r="U5" s="75" t="s">
        <v>69</v>
      </c>
      <c r="V5" s="75" t="s">
        <v>509</v>
      </c>
      <c r="W5" s="2">
        <f>COUNTIF('Base de Dados'!$D$2:$AG$484,S5)</f>
        <v>0</v>
      </c>
      <c r="X5" s="2">
        <f>COUNTIF('Base de Dados'!$AI$2:$BL$484,S5)</f>
        <v>1</v>
      </c>
      <c r="Z5" s="37" t="s">
        <v>663</v>
      </c>
      <c r="AA5" s="2">
        <f>COUNTIF('Base de Dados'!$D$2:$D$484,Z5)+COUNTIF('Base de Dados'!$J$2:$J$484,Z5)+COUNTIF('Base de Dados'!$P$2:$P$484,Z5)+COUNTIF('Base de Dados'!$V$2:$V$484,Z5)+COUNTIF('Base de Dados'!$AB$2:$AB$484,Z5)</f>
        <v>0</v>
      </c>
      <c r="AB5" s="70">
        <f t="shared" si="7"/>
        <v>0</v>
      </c>
      <c r="AC5" s="2">
        <f>COUNTIF('Base de Dados'!$AI$2:$AI$484,Z5)+COUNTIF('Base de Dados'!$AO$2:$AO$484,Z5)+COUNTIF('Base de Dados'!$AU$2:$AU$484,Z5)+COUNTIF('Base de Dados'!$BA$2:$BA$484,Z5)+COUNTIF('Base de Dados'!$BG$2:$BG$484,Z5)</f>
        <v>0</v>
      </c>
      <c r="AD5" s="70">
        <f t="shared" si="8"/>
        <v>0</v>
      </c>
      <c r="AF5" s="38" t="s">
        <v>95</v>
      </c>
      <c r="AG5" s="2">
        <f>COUNTIF('Base de Dados'!$F$2:$F$484,AF5)+COUNTIF('Base de Dados'!$L$2:$L$484,AF5)+COUNTIF('Base de Dados'!$R$2:$R$484,AF5)+COUNTIF('Base de Dados'!$X$2:$X$484,AF5)+COUNTIF('Base de Dados'!$AD$2:$AD$484,AF5)</f>
        <v>97</v>
      </c>
      <c r="AH5" s="70">
        <f t="shared" si="9"/>
        <v>0.15980230642504117</v>
      </c>
      <c r="AI5" s="18">
        <f>COUNTIF('Base de Dados'!$AK$2:$AK$484,AF5)+COUNTIF('Base de Dados'!$AQ$2:$AQ$484,AF5)+COUNTIF('Base de Dados'!$AW$2:$AW$484,AF5)+COUNTIF('Base de Dados'!$BC$2:$BC$484,AF5)+COUNTIF('Base de Dados'!$BI$2:$BI$484,AF5)</f>
        <v>174</v>
      </c>
      <c r="AJ5" s="70">
        <f t="shared" si="0"/>
        <v>0.28665568369028005</v>
      </c>
      <c r="AK5" s="2">
        <f t="shared" ref="AK5:AK10" si="13">AG5+AI5</f>
        <v>271</v>
      </c>
      <c r="AL5" s="70">
        <f t="shared" si="10"/>
        <v>0.44645799011532128</v>
      </c>
      <c r="AN5" s="38" t="s">
        <v>504</v>
      </c>
      <c r="AO5" s="2">
        <f>COUNTIF('Base de Dados'!$G$2:$G$484,AN5)+COUNTIF('Base de Dados'!$M$2:$M$484,AN5)+COUNTIF('Base de Dados'!$S$2:$S$484,AN5)+COUNTIF('Base de Dados'!$Y$2:$Y$484,AN5)+COUNTIF('Base de Dados'!$AE$2:$AE$484,AN5)</f>
        <v>4</v>
      </c>
      <c r="AP5" s="70">
        <f t="shared" si="11"/>
        <v>2.4242424242424242E-2</v>
      </c>
      <c r="AQ5" s="2">
        <f>COUNTIF('Base de Dados'!$AL$2:$AL$484,AN5)+COUNTIF('Base de Dados'!$AR$2:$AR$484,AN5)+COUNTIF('Base de Dados'!$AX$2:$AX$484,AN5)+COUNTIF('Base de Dados'!$BD$2:$BD$484,AN5)+COUNTIF('Base de Dados'!$BJ$2:$BJ$484,AN5)</f>
        <v>16</v>
      </c>
      <c r="AR5" s="70">
        <f t="shared" si="12"/>
        <v>3.6281179138321996E-2</v>
      </c>
      <c r="AT5" s="18">
        <f t="shared" si="1"/>
        <v>4</v>
      </c>
      <c r="AU5" s="116">
        <f t="shared" si="2"/>
        <v>16</v>
      </c>
    </row>
    <row r="6" spans="1:47" x14ac:dyDescent="0.25">
      <c r="A6" s="4" t="s">
        <v>86</v>
      </c>
      <c r="B6" s="4">
        <f>COUNTIF('Base de Dados'!$E$2:$E$484,A6)+COUNTIF('Base de Dados'!$K$2:$K$484,A6)+COUNTIF('Base de Dados'!$Q$2:$Q$484,A6)+COUNTIF('Base de Dados'!$W$2:$W$484,A6)+COUNTIF('Base de Dados'!$AC$2:$AC$484,A6)</f>
        <v>1</v>
      </c>
      <c r="C6" s="85">
        <f t="shared" si="3"/>
        <v>1.8281535648994515E-3</v>
      </c>
      <c r="D6" s="4">
        <f>COUNTIF('Base de Dados'!$AJ$2:$AJ$484,A6)+COUNTIF('Base de Dados'!$AP$2:$AP$484,A6)+COUNTIF('Base de Dados'!$AV$2:$AV$484,A6)+COUNTIF('Base de Dados'!$BB$2:$BB$484,A6)+COUNTIF('Base de Dados'!$BH$2:$BH$484,A6)</f>
        <v>147</v>
      </c>
      <c r="E6" s="85">
        <f t="shared" si="4"/>
        <v>0.14497041420118342</v>
      </c>
      <c r="G6" s="100" t="s">
        <v>116</v>
      </c>
      <c r="H6" s="4">
        <f>COUNTIF('Base de Dados'!$D$2:$AG$484,G6)</f>
        <v>0</v>
      </c>
      <c r="I6" s="85">
        <f>H6/$H$8</f>
        <v>0</v>
      </c>
      <c r="J6" s="4">
        <f>COUNTIF('Base de Dados'!$AI$2:$BL$484,G6)</f>
        <v>1</v>
      </c>
      <c r="K6" s="85">
        <f>J6/$J$8</f>
        <v>6.8027210884353739E-3</v>
      </c>
      <c r="M6" s="100" t="s">
        <v>413</v>
      </c>
      <c r="N6" s="4">
        <f>COUNTIF('Base de Dados'!$D$2:$D$484,M6)+COUNTIF('Base de Dados'!$J$2:$J$484,M6)+COUNTIF('Base de Dados'!$P$2:$P$484,M6)+COUNTIF('Base de Dados'!$V$2:$V$484,M6)+COUNTIF('Base de Dados'!$AB$2:$AB$484,M6)</f>
        <v>15</v>
      </c>
      <c r="O6" s="85">
        <f t="shared" si="5"/>
        <v>0.24193548387096775</v>
      </c>
      <c r="P6" s="4">
        <f>COUNTIF('Base de Dados'!$AI$2:$AI$484,M6)+COUNTIF('Base de Dados'!$AO$2:$AO$484,M6)+COUNTIF('Base de Dados'!$AU$2:$AU$484,M6)+COUNTIF('Base de Dados'!$BA$2:$BA$484,M6)+COUNTIF('Base de Dados'!$BG$2:$BG$484,M6)</f>
        <v>8</v>
      </c>
      <c r="Q6" s="85">
        <f t="shared" si="6"/>
        <v>0.24242424242424243</v>
      </c>
      <c r="S6" s="40" t="s">
        <v>836</v>
      </c>
      <c r="T6" s="75" t="s">
        <v>98</v>
      </c>
      <c r="U6" s="75" t="s">
        <v>62</v>
      </c>
      <c r="V6" s="75" t="s">
        <v>509</v>
      </c>
      <c r="W6" s="2">
        <f>COUNTIF('Base de Dados'!$D$2:$AG$484,S6)</f>
        <v>0</v>
      </c>
      <c r="X6" s="2">
        <f>COUNTIF('Base de Dados'!$AI$2:$BL$484,S6)</f>
        <v>1</v>
      </c>
      <c r="Z6" s="37" t="s">
        <v>635</v>
      </c>
      <c r="AA6" s="2">
        <f>COUNTIF('Base de Dados'!$D$2:$D$484,Z6)+COUNTIF('Base de Dados'!$J$2:$J$484,Z6)+COUNTIF('Base de Dados'!$P$2:$P$484,Z6)+COUNTIF('Base de Dados'!$V$2:$V$484,Z6)+COUNTIF('Base de Dados'!$AB$2:$AB$484,Z6)</f>
        <v>0</v>
      </c>
      <c r="AB6" s="70">
        <f t="shared" si="7"/>
        <v>0</v>
      </c>
      <c r="AC6" s="2">
        <f>COUNTIF('Base de Dados'!$AI$2:$AI$484,Z6)+COUNTIF('Base de Dados'!$AO$2:$AO$484,Z6)+COUNTIF('Base de Dados'!$AU$2:$AU$484,Z6)+COUNTIF('Base de Dados'!$BA$2:$BA$484,Z6)+COUNTIF('Base de Dados'!$BG$2:$BG$484,Z6)</f>
        <v>0</v>
      </c>
      <c r="AD6" s="70">
        <f t="shared" si="8"/>
        <v>0</v>
      </c>
      <c r="AF6" s="100" t="s">
        <v>339</v>
      </c>
      <c r="AG6" s="4">
        <f>COUNTIF('Base de Dados'!$F$2:$F$484,AF6)+COUNTIF('Base de Dados'!$L$2:$L$484,AF6)+COUNTIF('Base de Dados'!$R$2:$R$484,AF6)+COUNTIF('Base de Dados'!$X$2:$X$484,AF6)+COUNTIF('Base de Dados'!$AD$2:$AD$484,AF6)</f>
        <v>10</v>
      </c>
      <c r="AH6" s="85">
        <f t="shared" si="9"/>
        <v>1.6474464579901153E-2</v>
      </c>
      <c r="AI6" s="4">
        <f>COUNTIF('Base de Dados'!$AK$2:$AK$484,AF6)+COUNTIF('Base de Dados'!$AQ$2:$AQ$484,AF6)+COUNTIF('Base de Dados'!$AW$2:$AW$484,AF6)+COUNTIF('Base de Dados'!$BC$2:$BC$484,AF6)+COUNTIF('Base de Dados'!$BI$2:$BI$484,AF6)</f>
        <v>59</v>
      </c>
      <c r="AJ6" s="85">
        <f t="shared" si="0"/>
        <v>9.7199341021416807E-2</v>
      </c>
      <c r="AK6" s="4">
        <f t="shared" si="13"/>
        <v>69</v>
      </c>
      <c r="AL6" s="85">
        <f t="shared" si="10"/>
        <v>0.11367380560131796</v>
      </c>
      <c r="AN6" s="100" t="s">
        <v>413</v>
      </c>
      <c r="AO6" s="4">
        <f>COUNTIF('Base de Dados'!$G$2:$G$484,AN6)+COUNTIF('Base de Dados'!$M$2:$M$484,AN6)+COUNTIF('Base de Dados'!$S$2:$S$484,AN6)+COUNTIF('Base de Dados'!$Y$2:$Y$484,AN6)+COUNTIF('Base de Dados'!$AE$2:$AE$484,AN6)</f>
        <v>29</v>
      </c>
      <c r="AP6" s="85">
        <f t="shared" si="11"/>
        <v>0.17575757575757575</v>
      </c>
      <c r="AQ6" s="4">
        <f>COUNTIF('Base de Dados'!$AL$2:$AL$484,AN6)+COUNTIF('Base de Dados'!$AR$2:$AR$484,AN6)+COUNTIF('Base de Dados'!$AX$2:$AX$484,AN6)+COUNTIF('Base de Dados'!$BD$2:$BD$484,AN6)+COUNTIF('Base de Dados'!$BJ$2:$BJ$484,AN6)</f>
        <v>71</v>
      </c>
      <c r="AR6" s="85">
        <f t="shared" si="12"/>
        <v>0.16099773242630386</v>
      </c>
      <c r="AT6" s="18">
        <f t="shared" si="1"/>
        <v>29</v>
      </c>
      <c r="AU6" s="18">
        <f t="shared" si="2"/>
        <v>71</v>
      </c>
    </row>
    <row r="7" spans="1:47" x14ac:dyDescent="0.25">
      <c r="A7" s="18" t="s">
        <v>87</v>
      </c>
      <c r="B7" s="2">
        <f>COUNTIF('Base de Dados'!$E$2:$E$484,A7)+COUNTIF('Base de Dados'!$K$2:$K$484,A7)+COUNTIF('Base de Dados'!$Q$2:$Q$484,A7)+COUNTIF('Base de Dados'!$W$2:$W$484,A7)+COUNTIF('Base de Dados'!$AC$2:$AC$484,A7)</f>
        <v>0</v>
      </c>
      <c r="C7" s="70">
        <f t="shared" si="3"/>
        <v>0</v>
      </c>
      <c r="D7" s="2">
        <f>COUNTIF('Base de Dados'!$AJ$2:$AJ$484,A7)+COUNTIF('Base de Dados'!$AP$2:$AP$484,A7)+COUNTIF('Base de Dados'!$AV$2:$AV$484,A7)+COUNTIF('Base de Dados'!$BB$2:$BB$484,A7)+COUNTIF('Base de Dados'!$BH$2:$BH$484,A7)</f>
        <v>40</v>
      </c>
      <c r="E7" s="70">
        <f t="shared" si="4"/>
        <v>3.9447731755424063E-2</v>
      </c>
      <c r="G7" s="39" t="s">
        <v>691</v>
      </c>
      <c r="H7" s="2">
        <f>COUNTIF('Base de Dados'!$D$2:$AG$484,G7)</f>
        <v>0</v>
      </c>
      <c r="I7" s="70">
        <f>H7/$H$8</f>
        <v>0</v>
      </c>
      <c r="J7" s="2">
        <f>COUNTIF('Base de Dados'!$AI$2:$BL$484,G7)</f>
        <v>1</v>
      </c>
      <c r="K7" s="70">
        <f>J7/$J$8</f>
        <v>6.8027210884353739E-3</v>
      </c>
      <c r="M7" s="38" t="s">
        <v>648</v>
      </c>
      <c r="N7" s="2">
        <f>COUNTIF('Base de Dados'!$D$2:$D$484,M7)+COUNTIF('Base de Dados'!$J$2:$J$484,M7)+COUNTIF('Base de Dados'!$P$2:$P$484,M7)+COUNTIF('Base de Dados'!$V$2:$V$484,M7)+COUNTIF('Base de Dados'!$AB$2:$AB$484,M7)</f>
        <v>1</v>
      </c>
      <c r="O7" s="70">
        <f t="shared" si="5"/>
        <v>1.6129032258064516E-2</v>
      </c>
      <c r="P7" s="2">
        <f>COUNTIF('Base de Dados'!$AI$2:$AI$484,M7)+COUNTIF('Base de Dados'!$AO$2:$AO$484,M7)+COUNTIF('Base de Dados'!$AU$2:$AU$484,M7)+COUNTIF('Base de Dados'!$BA$2:$BA$484,M7)+COUNTIF('Base de Dados'!$BG$2:$BG$484,M7)</f>
        <v>1</v>
      </c>
      <c r="Q7" s="70">
        <f t="shared" si="6"/>
        <v>3.0303030303030304E-2</v>
      </c>
      <c r="S7" s="40" t="s">
        <v>1947</v>
      </c>
      <c r="T7" s="75" t="s">
        <v>98</v>
      </c>
      <c r="U7" s="75" t="s">
        <v>80</v>
      </c>
      <c r="V7" s="75" t="s">
        <v>1607</v>
      </c>
      <c r="W7" s="2">
        <f>COUNTIF('Base de Dados'!$D$2:$AG$484,S7)</f>
        <v>0</v>
      </c>
      <c r="X7" s="2">
        <f>COUNTIF('Base de Dados'!$AI$2:$BL$484,S7)</f>
        <v>1</v>
      </c>
      <c r="Z7" s="37" t="s">
        <v>665</v>
      </c>
      <c r="AA7" s="2">
        <f>COUNTIF('Base de Dados'!$D$2:$D$484,Z7)+COUNTIF('Base de Dados'!$J$2:$J$484,Z7)+COUNTIF('Base de Dados'!$P$2:$P$484,Z7)+COUNTIF('Base de Dados'!$V$2:$V$484,Z7)+COUNTIF('Base de Dados'!$AB$2:$AB$484,Z7)</f>
        <v>0</v>
      </c>
      <c r="AB7" s="70">
        <f t="shared" si="7"/>
        <v>0</v>
      </c>
      <c r="AC7" s="2">
        <f>COUNTIF('Base de Dados'!$AI$2:$AI$484,Z7)+COUNTIF('Base de Dados'!$AO$2:$AO$484,Z7)+COUNTIF('Base de Dados'!$AU$2:$AU$484,Z7)+COUNTIF('Base de Dados'!$BA$2:$BA$484,Z7)+COUNTIF('Base de Dados'!$BG$2:$BG$484,Z7)</f>
        <v>0</v>
      </c>
      <c r="AD7" s="70">
        <f t="shared" si="8"/>
        <v>0</v>
      </c>
      <c r="AF7" s="38" t="s">
        <v>96</v>
      </c>
      <c r="AG7" s="2">
        <f>COUNTIF('Base de Dados'!$F$2:$F$484,AF7)+COUNTIF('Base de Dados'!$L$2:$L$484,AF7)+COUNTIF('Base de Dados'!$R$2:$R$484,AF7)+COUNTIF('Base de Dados'!$X$2:$X$484,AF7)+COUNTIF('Base de Dados'!$AD$2:$AD$484,AF7)</f>
        <v>13</v>
      </c>
      <c r="AH7" s="70">
        <f t="shared" si="9"/>
        <v>2.1416803953871501E-2</v>
      </c>
      <c r="AI7" s="2">
        <f>COUNTIF('Base de Dados'!$AK$2:$AK$484,AF7)+COUNTIF('Base de Dados'!$AQ$2:$AQ$484,AF7)+COUNTIF('Base de Dados'!$AW$2:$AW$484,AF7)+COUNTIF('Base de Dados'!$BC$2:$BC$484,AF7)+COUNTIF('Base de Dados'!$BI$2:$BI$484,AF7)</f>
        <v>58</v>
      </c>
      <c r="AJ7" s="70">
        <f t="shared" si="0"/>
        <v>9.5551894563426693E-2</v>
      </c>
      <c r="AK7" s="2">
        <f t="shared" si="13"/>
        <v>71</v>
      </c>
      <c r="AL7" s="70">
        <f t="shared" si="10"/>
        <v>0.11696869851729819</v>
      </c>
      <c r="AN7" s="38" t="s">
        <v>648</v>
      </c>
      <c r="AO7" s="2">
        <f>COUNTIF('Base de Dados'!$G$2:$G$484,AN7)+COUNTIF('Base de Dados'!$M$2:$M$484,AN7)+COUNTIF('Base de Dados'!$S$2:$S$484,AN7)+COUNTIF('Base de Dados'!$Y$2:$Y$484,AN7)+COUNTIF('Base de Dados'!$AE$2:$AE$484,AN7)</f>
        <v>7</v>
      </c>
      <c r="AP7" s="70">
        <f t="shared" si="11"/>
        <v>4.2424242424242427E-2</v>
      </c>
      <c r="AQ7" s="2">
        <f>COUNTIF('Base de Dados'!$AL$2:$AL$484,AN7)+COUNTIF('Base de Dados'!$AR$2:$AR$484,AN7)+COUNTIF('Base de Dados'!$AX$2:$AX$484,AN7)+COUNTIF('Base de Dados'!$BD$2:$BD$484,AN7)+COUNTIF('Base de Dados'!$BJ$2:$BJ$484,AN7)</f>
        <v>7</v>
      </c>
      <c r="AR7" s="70">
        <f t="shared" si="12"/>
        <v>1.5873015873015872E-2</v>
      </c>
      <c r="AT7" s="18">
        <f t="shared" si="1"/>
        <v>7</v>
      </c>
      <c r="AU7" s="18">
        <f t="shared" si="2"/>
        <v>7</v>
      </c>
    </row>
    <row r="8" spans="1:47" x14ac:dyDescent="0.25">
      <c r="A8" s="4" t="s">
        <v>88</v>
      </c>
      <c r="B8" s="4">
        <f>COUNTIF('Base de Dados'!$E$2:$E$484,A8)+COUNTIF('Base de Dados'!$K$2:$K$484,A8)+COUNTIF('Base de Dados'!$Q$2:$Q$484,A8)+COUNTIF('Base de Dados'!$W$2:$W$484,A8)+COUNTIF('Base de Dados'!$AC$2:$AC$484,A8)</f>
        <v>0</v>
      </c>
      <c r="C8" s="85">
        <f t="shared" si="3"/>
        <v>0</v>
      </c>
      <c r="D8" s="4">
        <f>COUNTIF('Base de Dados'!$AJ$2:$AJ$484,A8)+COUNTIF('Base de Dados'!$AP$2:$AP$484,A8)+COUNTIF('Base de Dados'!$AV$2:$AV$484,A8)+COUNTIF('Base de Dados'!$BB$2:$BB$484,A8)+COUNTIF('Base de Dados'!$BH$2:$BH$484,A8)</f>
        <v>54</v>
      </c>
      <c r="E8" s="85">
        <f t="shared" si="4"/>
        <v>5.3254437869822487E-2</v>
      </c>
      <c r="G8" s="73" t="s">
        <v>2100</v>
      </c>
      <c r="H8" s="74">
        <f>SUM(H3:H7)</f>
        <v>1</v>
      </c>
      <c r="I8" s="211">
        <f>SUM(I3:I7)</f>
        <v>1</v>
      </c>
      <c r="J8" s="74">
        <f>SUM(J3:J7)</f>
        <v>147</v>
      </c>
      <c r="K8" s="102">
        <f>SUM(K3:K7)</f>
        <v>1</v>
      </c>
      <c r="M8" s="100" t="s">
        <v>957</v>
      </c>
      <c r="N8" s="4">
        <f>COUNTIF('Base de Dados'!$D$2:$D$484,M8)+COUNTIF('Base de Dados'!$J$2:$J$484,M8)+COUNTIF('Base de Dados'!$P$2:$P$484,M8)+COUNTIF('Base de Dados'!$V$2:$V$484,M8)+COUNTIF('Base de Dados'!$AB$2:$AB$484,M8)</f>
        <v>8</v>
      </c>
      <c r="O8" s="85">
        <f t="shared" si="5"/>
        <v>0.12903225806451613</v>
      </c>
      <c r="P8" s="4">
        <f>COUNTIF('Base de Dados'!$AI$2:$AI$484,M8)+COUNTIF('Base de Dados'!$AO$2:$AO$484,M8)+COUNTIF('Base de Dados'!$AU$2:$AU$484,M8)+COUNTIF('Base de Dados'!$BA$2:$BA$484,M8)+COUNTIF('Base de Dados'!$BG$2:$BG$484,M8)</f>
        <v>1</v>
      </c>
      <c r="Q8" s="85">
        <f t="shared" si="6"/>
        <v>3.0303030303030304E-2</v>
      </c>
      <c r="S8" s="41" t="s">
        <v>1264</v>
      </c>
      <c r="T8" s="76" t="s">
        <v>94</v>
      </c>
      <c r="U8" s="76" t="s">
        <v>2109</v>
      </c>
      <c r="V8" s="76" t="s">
        <v>484</v>
      </c>
      <c r="W8" s="2">
        <f>COUNTIF('Base de Dados'!$D$2:$AG$484,S8)</f>
        <v>0</v>
      </c>
      <c r="X8" s="2">
        <f>COUNTIF('Base de Dados'!$AI$2:$BL$484,S8)</f>
        <v>1</v>
      </c>
      <c r="Z8" s="37" t="s">
        <v>636</v>
      </c>
      <c r="AA8" s="2">
        <f>COUNTIF('Base de Dados'!$D$2:$D$484,Z8)+COUNTIF('Base de Dados'!$J$2:$J$484,Z8)+COUNTIF('Base de Dados'!$P$2:$P$484,Z8)+COUNTIF('Base de Dados'!$V$2:$V$484,Z8)+COUNTIF('Base de Dados'!$AB$2:$AB$484,Z8)</f>
        <v>4</v>
      </c>
      <c r="AB8" s="70">
        <f t="shared" si="7"/>
        <v>2.0618556701030927E-2</v>
      </c>
      <c r="AC8" s="2">
        <f>COUNTIF('Base de Dados'!$AI$2:$AI$484,Z8)+COUNTIF('Base de Dados'!$AO$2:$AO$484,Z8)+COUNTIF('Base de Dados'!$AU$2:$AU$484,Z8)+COUNTIF('Base de Dados'!$BA$2:$BA$484,Z8)+COUNTIF('Base de Dados'!$BG$2:$BG$484,Z8)</f>
        <v>0</v>
      </c>
      <c r="AD8" s="70">
        <f t="shared" si="8"/>
        <v>0</v>
      </c>
      <c r="AF8" s="100" t="s">
        <v>340</v>
      </c>
      <c r="AG8" s="4">
        <f>COUNTIF('Base de Dados'!$F$2:$F$484,AF8)+COUNTIF('Base de Dados'!$L$2:$L$484,AF8)+COUNTIF('Base de Dados'!$R$2:$R$484,AF8)+COUNTIF('Base de Dados'!$X$2:$X$484,AF8)+COUNTIF('Base de Dados'!$AD$2:$AD$484,AF8)</f>
        <v>0</v>
      </c>
      <c r="AH8" s="85">
        <f t="shared" si="9"/>
        <v>0</v>
      </c>
      <c r="AI8" s="4">
        <f>COUNTIF('Base de Dados'!$AK$2:$AK$484,AF8)+COUNTIF('Base de Dados'!$AQ$2:$AQ$484,AF8)+COUNTIF('Base de Dados'!$AW$2:$AW$484,AF8)+COUNTIF('Base de Dados'!$BC$2:$BC$484,AF8)+COUNTIF('Base de Dados'!$BI$2:$BI$484,AF8)</f>
        <v>40</v>
      </c>
      <c r="AJ8" s="85">
        <f t="shared" si="0"/>
        <v>6.589785831960461E-2</v>
      </c>
      <c r="AK8" s="4">
        <f t="shared" si="13"/>
        <v>40</v>
      </c>
      <c r="AL8" s="85">
        <f t="shared" si="10"/>
        <v>6.589785831960461E-2</v>
      </c>
      <c r="AN8" s="100" t="s">
        <v>957</v>
      </c>
      <c r="AO8" s="4">
        <f>COUNTIF('Base de Dados'!$G$2:$G$484,AN8)+COUNTIF('Base de Dados'!$M$2:$M$484,AN8)+COUNTIF('Base de Dados'!$S$2:$S$484,AN8)+COUNTIF('Base de Dados'!$Y$2:$Y$484,AN8)+COUNTIF('Base de Dados'!$AE$2:$AE$484,AN8)</f>
        <v>2</v>
      </c>
      <c r="AP8" s="85">
        <f t="shared" si="11"/>
        <v>1.2121212121212121E-2</v>
      </c>
      <c r="AQ8" s="4">
        <f>COUNTIF('Base de Dados'!$AL$2:$AL$484,AN8)+COUNTIF('Base de Dados'!$AR$2:$AR$484,AN8)+COUNTIF('Base de Dados'!$AX$2:$AX$484,AN8)+COUNTIF('Base de Dados'!$BD$2:$BD$484,AN8)+COUNTIF('Base de Dados'!$BJ$2:$BJ$484,AN8)</f>
        <v>4</v>
      </c>
      <c r="AR8" s="85">
        <f t="shared" si="12"/>
        <v>9.0702947845804991E-3</v>
      </c>
      <c r="AT8" s="18">
        <f t="shared" si="1"/>
        <v>2</v>
      </c>
      <c r="AU8" s="18">
        <f t="shared" si="2"/>
        <v>4</v>
      </c>
    </row>
    <row r="9" spans="1:47" x14ac:dyDescent="0.25">
      <c r="A9" s="18" t="s">
        <v>89</v>
      </c>
      <c r="B9" s="2">
        <f>COUNTIF('Base de Dados'!$E$2:$E$484,A9)+COUNTIF('Base de Dados'!$K$2:$K$484,A9)+COUNTIF('Base de Dados'!$Q$2:$Q$484,A9)+COUNTIF('Base de Dados'!$W$2:$W$484,A9)+COUNTIF('Base de Dados'!$AC$2:$AC$484,A9)</f>
        <v>125</v>
      </c>
      <c r="C9" s="70">
        <f t="shared" si="3"/>
        <v>0.22851919561243145</v>
      </c>
      <c r="D9" s="2">
        <f>COUNTIF('Base de Dados'!$AJ$2:$AJ$484,A9)+COUNTIF('Base de Dados'!$AP$2:$AP$484,A9)+COUNTIF('Base de Dados'!$AV$2:$AV$484,A9)+COUNTIF('Base de Dados'!$BB$2:$BB$484,A9)+COUNTIF('Base de Dados'!$BH$2:$BH$484,A9)</f>
        <v>5</v>
      </c>
      <c r="E9" s="70">
        <f t="shared" si="4"/>
        <v>4.9309664694280079E-3</v>
      </c>
      <c r="M9" s="38" t="s">
        <v>509</v>
      </c>
      <c r="N9" s="2">
        <f>COUNTIF('Base de Dados'!$D$2:$D$484,M9)+COUNTIF('Base de Dados'!$J$2:$J$484,M9)+COUNTIF('Base de Dados'!$P$2:$P$484,M9)+COUNTIF('Base de Dados'!$V$2:$V$484,M9)+COUNTIF('Base de Dados'!$AB$2:$AB$484,M9)</f>
        <v>4</v>
      </c>
      <c r="O9" s="70">
        <f t="shared" si="5"/>
        <v>6.4516129032258063E-2</v>
      </c>
      <c r="P9" s="2">
        <f>COUNTIF('Base de Dados'!$AI$2:$AI$484,M9)+COUNTIF('Base de Dados'!$AO$2:$AO$484,M9)+COUNTIF('Base de Dados'!$AU$2:$AU$484,M9)+COUNTIF('Base de Dados'!$BA$2:$BA$484,M9)+COUNTIF('Base de Dados'!$BG$2:$BG$484,M9)</f>
        <v>3</v>
      </c>
      <c r="Q9" s="70">
        <f t="shared" si="6"/>
        <v>9.0909090909090912E-2</v>
      </c>
      <c r="S9" s="40" t="s">
        <v>788</v>
      </c>
      <c r="T9" s="75" t="s">
        <v>95</v>
      </c>
      <c r="U9" s="75" t="s">
        <v>61</v>
      </c>
      <c r="V9" s="75" t="s">
        <v>413</v>
      </c>
      <c r="W9" s="2">
        <f>COUNTIF('Base de Dados'!$D$2:$AG$484,S9)</f>
        <v>2</v>
      </c>
      <c r="X9" s="2">
        <f>COUNTIF('Base de Dados'!$AI$2:$BL$484,S9)</f>
        <v>5</v>
      </c>
      <c r="Z9" s="37" t="s">
        <v>640</v>
      </c>
      <c r="AA9" s="2">
        <f>COUNTIF('Base de Dados'!$D$2:$D$484,Z9)+COUNTIF('Base de Dados'!$J$2:$J$484,Z9)+COUNTIF('Base de Dados'!$P$2:$P$484,Z9)+COUNTIF('Base de Dados'!$V$2:$V$484,Z9)+COUNTIF('Base de Dados'!$AB$2:$AB$484,Z9)</f>
        <v>0</v>
      </c>
      <c r="AB9" s="70">
        <f t="shared" si="7"/>
        <v>0</v>
      </c>
      <c r="AC9" s="2">
        <f>COUNTIF('Base de Dados'!$AI$2:$AI$484,Z9)+COUNTIF('Base de Dados'!$AO$2:$AO$484,Z9)+COUNTIF('Base de Dados'!$AU$2:$AU$484,Z9)+COUNTIF('Base de Dados'!$BA$2:$BA$484,Z9)+COUNTIF('Base de Dados'!$BG$2:$BG$484,Z9)</f>
        <v>0</v>
      </c>
      <c r="AD9" s="70">
        <f t="shared" si="8"/>
        <v>0</v>
      </c>
      <c r="AF9" s="38" t="s">
        <v>97</v>
      </c>
      <c r="AG9" s="18">
        <f>COUNTIF('Base de Dados'!$F$2:$F$484,AF9)+COUNTIF('Base de Dados'!$L$2:$L$484,AF9)+COUNTIF('Base de Dados'!$R$2:$R$484,AF9)+COUNTIF('Base de Dados'!$X$2:$X$484,AF9)+COUNTIF('Base de Dados'!$AD$2:$AD$484,AF9)</f>
        <v>18</v>
      </c>
      <c r="AH9" s="70">
        <f t="shared" si="9"/>
        <v>2.9654036243822075E-2</v>
      </c>
      <c r="AI9" s="18">
        <f>COUNTIF('Base de Dados'!$AK$2:$AK$484,AF9)+COUNTIF('Base de Dados'!$AQ$2:$AQ$484,AF9)+COUNTIF('Base de Dados'!$AW$2:$AW$484,AF9)+COUNTIF('Base de Dados'!$BC$2:$BC$484,AF9)+COUNTIF('Base de Dados'!$BI$2:$BI$484,AF9)</f>
        <v>41</v>
      </c>
      <c r="AJ9" s="70">
        <f t="shared" si="0"/>
        <v>6.7545304777594725E-2</v>
      </c>
      <c r="AK9" s="2">
        <f t="shared" si="13"/>
        <v>59</v>
      </c>
      <c r="AL9" s="70">
        <f t="shared" si="10"/>
        <v>9.7199341021416807E-2</v>
      </c>
      <c r="AN9" s="38" t="s">
        <v>509</v>
      </c>
      <c r="AO9" s="2">
        <f>COUNTIF('Base de Dados'!$G$2:$G$484,AN9)+COUNTIF('Base de Dados'!$M$2:$M$484,AN9)+COUNTIF('Base de Dados'!$S$2:$S$484,AN9)+COUNTIF('Base de Dados'!$Y$2:$Y$484,AN9)+COUNTIF('Base de Dados'!$AE$2:$AE$484,AN9)</f>
        <v>21</v>
      </c>
      <c r="AP9" s="70">
        <f t="shared" si="11"/>
        <v>0.12727272727272726</v>
      </c>
      <c r="AQ9" s="2">
        <f>COUNTIF('Base de Dados'!$AL$2:$AL$484,AN9)+COUNTIF('Base de Dados'!$AR$2:$AR$484,AN9)+COUNTIF('Base de Dados'!$AX$2:$AX$484,AN9)+COUNTIF('Base de Dados'!$BD$2:$BD$484,AN9)+COUNTIF('Base de Dados'!$BJ$2:$BJ$484,AN9)</f>
        <v>29</v>
      </c>
      <c r="AR9" s="70">
        <f t="shared" si="12"/>
        <v>6.5759637188208611E-2</v>
      </c>
      <c r="AT9" s="18">
        <f t="shared" si="1"/>
        <v>21</v>
      </c>
      <c r="AU9" s="18">
        <f t="shared" si="2"/>
        <v>29</v>
      </c>
    </row>
    <row r="10" spans="1:47" x14ac:dyDescent="0.25">
      <c r="A10" s="4" t="s">
        <v>90</v>
      </c>
      <c r="B10" s="4">
        <f>COUNTIF('Base de Dados'!$E$2:$E$484,A10)+COUNTIF('Base de Dados'!$K$2:$K$484,A10)+COUNTIF('Base de Dados'!$Q$2:$Q$484,A10)+COUNTIF('Base de Dados'!$W$2:$W$484,A10)+COUNTIF('Base de Dados'!$AC$2:$AC$484,A10)</f>
        <v>0</v>
      </c>
      <c r="C10" s="85">
        <f t="shared" si="3"/>
        <v>0</v>
      </c>
      <c r="D10" s="4">
        <f>COUNTIF('Base de Dados'!$AJ$2:$AJ$484,A10)+COUNTIF('Base de Dados'!$AP$2:$AP$484,A10)+COUNTIF('Base de Dados'!$AV$2:$AV$484,A10)+COUNTIF('Base de Dados'!$BB$2:$BB$484,A10)+COUNTIF('Base de Dados'!$BH$2:$BH$484,A10)</f>
        <v>180</v>
      </c>
      <c r="E10" s="85">
        <f t="shared" si="4"/>
        <v>0.17751479289940827</v>
      </c>
      <c r="M10" s="100" t="s">
        <v>484</v>
      </c>
      <c r="N10" s="4">
        <f>COUNTIF('Base de Dados'!$D$2:$D$484,M10)+COUNTIF('Base de Dados'!$J$2:$J$484,M10)+COUNTIF('Base de Dados'!$P$2:$P$484,M10)+COUNTIF('Base de Dados'!$V$2:$V$484,M10)+COUNTIF('Base de Dados'!$AB$2:$AB$484,M10)</f>
        <v>2</v>
      </c>
      <c r="O10" s="85">
        <f t="shared" si="5"/>
        <v>3.2258064516129031E-2</v>
      </c>
      <c r="P10" s="4">
        <f>COUNTIF('Base de Dados'!$AI$2:$AI$484,M10)+COUNTIF('Base de Dados'!$AO$2:$AO$484,M10)+COUNTIF('Base de Dados'!$AU$2:$AU$484,M10)+COUNTIF('Base de Dados'!$BA$2:$BA$484,M10)+COUNTIF('Base de Dados'!$BG$2:$BG$484,M10)</f>
        <v>2</v>
      </c>
      <c r="Q10" s="85">
        <f t="shared" si="6"/>
        <v>6.0606060606060608E-2</v>
      </c>
      <c r="S10" s="40" t="s">
        <v>827</v>
      </c>
      <c r="T10" s="75" t="s">
        <v>98</v>
      </c>
      <c r="U10" s="75" t="s">
        <v>62</v>
      </c>
      <c r="V10" s="75" t="s">
        <v>697</v>
      </c>
      <c r="W10" s="2">
        <f>COUNTIF('Base de Dados'!$D$2:$AG$484,S10)</f>
        <v>0</v>
      </c>
      <c r="X10" s="2">
        <f>COUNTIF('Base de Dados'!$AI$2:$BL$484,S10)</f>
        <v>1</v>
      </c>
      <c r="Z10" s="37" t="s">
        <v>642</v>
      </c>
      <c r="AA10" s="2">
        <f>COUNTIF('Base de Dados'!$D$2:$D$484,Z10)+COUNTIF('Base de Dados'!$J$2:$J$484,Z10)+COUNTIF('Base de Dados'!$P$2:$P$484,Z10)+COUNTIF('Base de Dados'!$V$2:$V$484,Z10)+COUNTIF('Base de Dados'!$AB$2:$AB$484,Z10)</f>
        <v>1</v>
      </c>
      <c r="AB10" s="70">
        <f t="shared" si="7"/>
        <v>5.1546391752577319E-3</v>
      </c>
      <c r="AC10" s="2">
        <f>COUNTIF('Base de Dados'!$AI$2:$AI$484,Z10)+COUNTIF('Base de Dados'!$AO$2:$AO$484,Z10)+COUNTIF('Base de Dados'!$AU$2:$AU$484,Z10)+COUNTIF('Base de Dados'!$BA$2:$BA$484,Z10)+COUNTIF('Base de Dados'!$BG$2:$BG$484,Z10)</f>
        <v>1</v>
      </c>
      <c r="AD10" s="70">
        <f t="shared" si="8"/>
        <v>1.5873015873015872E-2</v>
      </c>
      <c r="AF10" s="100" t="s">
        <v>98</v>
      </c>
      <c r="AG10" s="4">
        <f>COUNTIF('Base de Dados'!$F$2:$F$484,AF10)+COUNTIF('Base de Dados'!$L$2:$L$484,AF10)+COUNTIF('Base de Dados'!$R$2:$R$484,AF10)+COUNTIF('Base de Dados'!$X$2:$X$484,AF10)+COUNTIF('Base de Dados'!$AD$2:$AD$484,AF10)</f>
        <v>28</v>
      </c>
      <c r="AH10" s="85">
        <f t="shared" si="9"/>
        <v>4.6128500823723231E-2</v>
      </c>
      <c r="AI10" s="4">
        <f>COUNTIF('Base de Dados'!$AK$2:$AK$484,AF10)+COUNTIF('Base de Dados'!$AQ$2:$AQ$484,AF10)+COUNTIF('Base de Dados'!$AW$2:$AW$484,AF10)+COUNTIF('Base de Dados'!$BC$2:$BC$484,AF10)+COUNTIF('Base de Dados'!$BI$2:$BI$484,AF10)</f>
        <v>68</v>
      </c>
      <c r="AJ10" s="85">
        <f t="shared" si="0"/>
        <v>0.11202635914332784</v>
      </c>
      <c r="AK10" s="4">
        <f t="shared" si="13"/>
        <v>96</v>
      </c>
      <c r="AL10" s="85">
        <f t="shared" si="10"/>
        <v>0.15815485996705106</v>
      </c>
      <c r="AN10" s="100" t="s">
        <v>484</v>
      </c>
      <c r="AO10" s="4">
        <f>COUNTIF('Base de Dados'!$G$2:$G$484,AN10)+COUNTIF('Base de Dados'!$M$2:$M$484,AN10)+COUNTIF('Base de Dados'!$S$2:$S$484,AN10)+COUNTIF('Base de Dados'!$Y$2:$Y$484,AN10)+COUNTIF('Base de Dados'!$AE$2:$AE$484,AN10)</f>
        <v>25</v>
      </c>
      <c r="AP10" s="85">
        <f t="shared" si="11"/>
        <v>0.15151515151515152</v>
      </c>
      <c r="AQ10" s="4">
        <f>COUNTIF('Base de Dados'!$AL$2:$AL$484,AN10)+COUNTIF('Base de Dados'!$AR$2:$AR$484,AN10)+COUNTIF('Base de Dados'!$AX$2:$AX$484,AN10)+COUNTIF('Base de Dados'!$BD$2:$BD$484,AN10)+COUNTIF('Base de Dados'!$BJ$2:$BJ$484,AN10)</f>
        <v>40</v>
      </c>
      <c r="AR10" s="85">
        <f t="shared" si="12"/>
        <v>9.0702947845804988E-2</v>
      </c>
      <c r="AT10" s="18">
        <f t="shared" si="1"/>
        <v>25</v>
      </c>
      <c r="AU10" s="18">
        <f t="shared" si="2"/>
        <v>40</v>
      </c>
    </row>
    <row r="11" spans="1:47" x14ac:dyDescent="0.25">
      <c r="A11" s="18" t="s">
        <v>91</v>
      </c>
      <c r="B11" s="2">
        <f>COUNTIF('Base de Dados'!$E$2:$E$484,A11)+COUNTIF('Base de Dados'!$K$2:$K$484,A11)+COUNTIF('Base de Dados'!$Q$2:$Q$484,A11)+COUNTIF('Base de Dados'!$W$2:$W$484,A11)+COUNTIF('Base de Dados'!$AC$2:$AC$484,A11)</f>
        <v>0</v>
      </c>
      <c r="C11" s="70">
        <f t="shared" si="3"/>
        <v>0</v>
      </c>
      <c r="D11" s="2">
        <f>COUNTIF('Base de Dados'!$AJ$2:$AJ$484,A11)+COUNTIF('Base de Dados'!$AP$2:$AP$484,A11)+COUNTIF('Base de Dados'!$AV$2:$AV$484,A11)+COUNTIF('Base de Dados'!$BB$2:$BB$484,A11)+COUNTIF('Base de Dados'!$BH$2:$BH$484,A11)</f>
        <v>28</v>
      </c>
      <c r="E11" s="70">
        <f t="shared" si="4"/>
        <v>2.7613412228796843E-2</v>
      </c>
      <c r="M11" s="38" t="s">
        <v>1762</v>
      </c>
      <c r="N11" s="2">
        <f>COUNTIF('Base de Dados'!$D$2:$D$484,M11)+COUNTIF('Base de Dados'!$J$2:$J$484,M11)+COUNTIF('Base de Dados'!$P$2:$P$484,M11)+COUNTIF('Base de Dados'!$V$2:$V$484,M11)+COUNTIF('Base de Dados'!$AB$2:$AB$484,M11)</f>
        <v>0</v>
      </c>
      <c r="O11" s="70">
        <f t="shared" si="5"/>
        <v>0</v>
      </c>
      <c r="P11" s="2">
        <f>COUNTIF('Base de Dados'!$AI$2:$AI$484,M11)+COUNTIF('Base de Dados'!$AO$2:$AO$484,M11)+COUNTIF('Base de Dados'!$AU$2:$AU$484,M11)+COUNTIF('Base de Dados'!$BA$2:$BA$484,M11)+COUNTIF('Base de Dados'!$BG$2:$BG$484,M11)</f>
        <v>0</v>
      </c>
      <c r="Q11" s="70">
        <f t="shared" si="6"/>
        <v>0</v>
      </c>
      <c r="S11" s="42" t="s">
        <v>1977</v>
      </c>
      <c r="T11" s="77" t="s">
        <v>96</v>
      </c>
      <c r="U11" s="77" t="s">
        <v>66</v>
      </c>
      <c r="V11" s="77" t="s">
        <v>488</v>
      </c>
      <c r="W11" s="18">
        <f>COUNTIF('Base de Dados'!$D$2:$AG$484,S11)</f>
        <v>1</v>
      </c>
      <c r="X11" s="18">
        <f>COUNTIF('Base de Dados'!$AI$2:$BL$484,S11)</f>
        <v>0</v>
      </c>
      <c r="Z11" s="37" t="s">
        <v>647</v>
      </c>
      <c r="AA11" s="2">
        <f>COUNTIF('Base de Dados'!$D$2:$D$484,Z11)+COUNTIF('Base de Dados'!$J$2:$J$484,Z11)+COUNTIF('Base de Dados'!$P$2:$P$484,Z11)+COUNTIF('Base de Dados'!$V$2:$V$484,Z11)+COUNTIF('Base de Dados'!$AB$2:$AB$484,Z11)</f>
        <v>1</v>
      </c>
      <c r="AB11" s="70">
        <f t="shared" si="7"/>
        <v>5.1546391752577319E-3</v>
      </c>
      <c r="AC11" s="2">
        <f>COUNTIF('Base de Dados'!$AI$2:$AI$484,Z11)+COUNTIF('Base de Dados'!$AO$2:$AO$484,Z11)+COUNTIF('Base de Dados'!$AU$2:$AU$484,Z11)+COUNTIF('Base de Dados'!$BA$2:$BA$484,Z11)+COUNTIF('Base de Dados'!$BG$2:$BG$484,Z11)</f>
        <v>0</v>
      </c>
      <c r="AD11" s="70">
        <f t="shared" si="8"/>
        <v>0</v>
      </c>
      <c r="AF11" s="74" t="s">
        <v>2100</v>
      </c>
      <c r="AG11" s="74">
        <f t="shared" ref="AG11:AL11" si="14">SUM(AG3:AG10)</f>
        <v>166</v>
      </c>
      <c r="AH11" s="102">
        <f t="shared" si="14"/>
        <v>0.27347611202635913</v>
      </c>
      <c r="AI11" s="74">
        <f t="shared" si="14"/>
        <v>441</v>
      </c>
      <c r="AJ11" s="102">
        <f t="shared" si="14"/>
        <v>0.72652388797364076</v>
      </c>
      <c r="AK11" s="74">
        <f t="shared" si="14"/>
        <v>607</v>
      </c>
      <c r="AL11" s="102">
        <f t="shared" si="14"/>
        <v>1</v>
      </c>
      <c r="AN11" s="38" t="s">
        <v>1762</v>
      </c>
      <c r="AO11" s="2">
        <f>COUNTIF('Base de Dados'!$G$2:$G$484,AN11)+COUNTIF('Base de Dados'!$M$2:$M$484,AN11)+COUNTIF('Base de Dados'!$S$2:$S$484,AN11)+COUNTIF('Base de Dados'!$Y$2:$Y$484,AN11)+COUNTIF('Base de Dados'!$AE$2:$AE$484,AN11)</f>
        <v>0</v>
      </c>
      <c r="AP11" s="70">
        <f t="shared" si="11"/>
        <v>0</v>
      </c>
      <c r="AQ11" s="2">
        <f>COUNTIF('Base de Dados'!$AL$2:$AL$484,AN11)+COUNTIF('Base de Dados'!$AR$2:$AR$484,AN11)+COUNTIF('Base de Dados'!$AX$2:$AX$484,AN11)+COUNTIF('Base de Dados'!$BD$2:$BD$484,AN11)+COUNTIF('Base de Dados'!$BJ$2:$BJ$484,AN11)</f>
        <v>1</v>
      </c>
      <c r="AR11" s="70">
        <f t="shared" si="12"/>
        <v>2.2675736961451248E-3</v>
      </c>
      <c r="AT11" s="18">
        <f t="shared" si="1"/>
        <v>0</v>
      </c>
      <c r="AU11" s="18">
        <f t="shared" si="2"/>
        <v>1</v>
      </c>
    </row>
    <row r="12" spans="1:47" x14ac:dyDescent="0.25">
      <c r="A12" s="4" t="s">
        <v>1</v>
      </c>
      <c r="B12" s="4">
        <f>COUNTIF('Base de Dados'!$E$2:$E$484,A12)+COUNTIF('Base de Dados'!$K$2:$K$484,A12)+COUNTIF('Base de Dados'!$Q$2:$Q$484,A12)+COUNTIF('Base de Dados'!$W$2:$W$484,A12)+COUNTIF('Base de Dados'!$AC$2:$AC$484,A12)</f>
        <v>0</v>
      </c>
      <c r="C12" s="85">
        <f t="shared" si="3"/>
        <v>0</v>
      </c>
      <c r="D12" s="4">
        <f>COUNTIF('Base de Dados'!$AJ$2:$AJ$484,A12)+COUNTIF('Base de Dados'!$AP$2:$AP$484,A12)+COUNTIF('Base de Dados'!$AV$2:$AV$484,A12)+COUNTIF('Base de Dados'!$BB$2:$BB$484,A12)+COUNTIF('Base de Dados'!$BH$2:$BH$484,A12)</f>
        <v>1</v>
      </c>
      <c r="E12" s="85">
        <f t="shared" si="4"/>
        <v>9.8619329388560163E-4</v>
      </c>
      <c r="M12" s="100" t="s">
        <v>646</v>
      </c>
      <c r="N12" s="4">
        <f>COUNTIF('Base de Dados'!$D$2:$D$484,M12)+COUNTIF('Base de Dados'!$J$2:$J$484,M12)+COUNTIF('Base de Dados'!$P$2:$P$484,M12)+COUNTIF('Base de Dados'!$V$2:$V$484,M12)+COUNTIF('Base de Dados'!$AB$2:$AB$484,M12)</f>
        <v>1</v>
      </c>
      <c r="O12" s="85">
        <f t="shared" si="5"/>
        <v>1.6129032258064516E-2</v>
      </c>
      <c r="P12" s="4">
        <f>COUNTIF('Base de Dados'!$AI$2:$AI$484,M12)+COUNTIF('Base de Dados'!$AO$2:$AO$484,M12)+COUNTIF('Base de Dados'!$AU$2:$AU$484,M12)+COUNTIF('Base de Dados'!$BA$2:$BA$484,M12)+COUNTIF('Base de Dados'!$BG$2:$BG$484,M12)</f>
        <v>0</v>
      </c>
      <c r="Q12" s="85">
        <f t="shared" si="6"/>
        <v>0</v>
      </c>
      <c r="S12" s="42" t="s">
        <v>2173</v>
      </c>
      <c r="T12" s="77" t="s">
        <v>95</v>
      </c>
      <c r="U12" s="77" t="s">
        <v>80</v>
      </c>
      <c r="V12" s="77" t="s">
        <v>413</v>
      </c>
      <c r="W12" s="18">
        <f>COUNTIF('Base de Dados'!$D$2:$AG$484,S12)</f>
        <v>0</v>
      </c>
      <c r="X12" s="18">
        <f>COUNTIF('Base de Dados'!$AI$2:$BL$484,S12)</f>
        <v>1</v>
      </c>
      <c r="Z12" s="46" t="s">
        <v>679</v>
      </c>
      <c r="AA12" s="2">
        <f>COUNTIF('Base de Dados'!$D$2:$D$484,Z12)+COUNTIF('Base de Dados'!$J$2:$J$484,Z12)+COUNTIF('Base de Dados'!$P$2:$P$484,Z12)+COUNTIF('Base de Dados'!$V$2:$V$484,Z12)+COUNTIF('Base de Dados'!$AB$2:$AB$484,Z12)</f>
        <v>0</v>
      </c>
      <c r="AB12" s="70">
        <f t="shared" si="7"/>
        <v>0</v>
      </c>
      <c r="AC12" s="2">
        <f>COUNTIF('Base de Dados'!$AI$2:$AI$484,Z12)+COUNTIF('Base de Dados'!$AO$2:$AO$484,Z12)+COUNTIF('Base de Dados'!$AU$2:$AU$484,Z12)+COUNTIF('Base de Dados'!$BA$2:$BA$484,Z12)+COUNTIF('Base de Dados'!$BG$2:$BG$484,Z12)</f>
        <v>0</v>
      </c>
      <c r="AD12" s="70">
        <f t="shared" si="8"/>
        <v>0</v>
      </c>
      <c r="AN12" s="100" t="s">
        <v>646</v>
      </c>
      <c r="AO12" s="4">
        <f>COUNTIF('Base de Dados'!$G$2:$G$484,AN12)+COUNTIF('Base de Dados'!$M$2:$M$484,AN12)+COUNTIF('Base de Dados'!$S$2:$S$484,AN12)+COUNTIF('Base de Dados'!$Y$2:$Y$484,AN12)+COUNTIF('Base de Dados'!$AE$2:$AE$484,AN12)</f>
        <v>6</v>
      </c>
      <c r="AP12" s="85">
        <f t="shared" si="11"/>
        <v>3.6363636363636362E-2</v>
      </c>
      <c r="AQ12" s="4">
        <f>COUNTIF('Base de Dados'!$AL$2:$AL$484,AN12)+COUNTIF('Base de Dados'!$AR$2:$AR$484,AN12)+COUNTIF('Base de Dados'!$AX$2:$AX$484,AN12)+COUNTIF('Base de Dados'!$BD$2:$BD$484,AN12)+COUNTIF('Base de Dados'!$BJ$2:$BJ$484,AN12)</f>
        <v>1</v>
      </c>
      <c r="AR12" s="85">
        <f t="shared" si="12"/>
        <v>2.2675736961451248E-3</v>
      </c>
      <c r="AT12" s="18">
        <f t="shared" si="1"/>
        <v>6</v>
      </c>
      <c r="AU12" s="18">
        <f t="shared" si="2"/>
        <v>1</v>
      </c>
    </row>
    <row r="13" spans="1:47" x14ac:dyDescent="0.25">
      <c r="A13" s="18" t="s">
        <v>904</v>
      </c>
      <c r="B13" s="2">
        <f>COUNTIF('Base de Dados'!$E$2:$E$484,A13)+COUNTIF('Base de Dados'!$K$2:$K$484,A13)+COUNTIF('Base de Dados'!$Q$2:$Q$484,A13)+COUNTIF('Base de Dados'!$W$2:$W$484,A13)+COUNTIF('Base de Dados'!$AC$2:$AC$484,A13)</f>
        <v>0</v>
      </c>
      <c r="C13" s="70">
        <f t="shared" si="3"/>
        <v>0</v>
      </c>
      <c r="D13" s="2">
        <f>COUNTIF('Base de Dados'!$AJ$2:$AJ$484,A13)+COUNTIF('Base de Dados'!$AP$2:$AP$484,A13)+COUNTIF('Base de Dados'!$AV$2:$AV$484,A13)+COUNTIF('Base de Dados'!$BB$2:$BB$484,A13)+COUNTIF('Base de Dados'!$BH$2:$BH$484,A13)</f>
        <v>0</v>
      </c>
      <c r="E13" s="70">
        <f t="shared" si="4"/>
        <v>0</v>
      </c>
      <c r="M13" s="38" t="s">
        <v>1968</v>
      </c>
      <c r="N13" s="2">
        <f>COUNTIF('Base de Dados'!$D$2:$D$484,M13)+COUNTIF('Base de Dados'!$J$2:$J$484,M13)+COUNTIF('Base de Dados'!$P$2:$P$484,M13)+COUNTIF('Base de Dados'!$V$2:$V$484,M13)+COUNTIF('Base de Dados'!$AB$2:$AB$484,M13)</f>
        <v>0</v>
      </c>
      <c r="O13" s="70">
        <f t="shared" si="5"/>
        <v>0</v>
      </c>
      <c r="P13" s="2">
        <f>COUNTIF('Base de Dados'!$AI$2:$AI$484,M13)+COUNTIF('Base de Dados'!$AO$2:$AO$484,M13)+COUNTIF('Base de Dados'!$AU$2:$AU$484,M13)+COUNTIF('Base de Dados'!$BA$2:$BA$484,M13)+COUNTIF('Base de Dados'!$BG$2:$BG$484,M13)</f>
        <v>0</v>
      </c>
      <c r="Q13" s="70">
        <f t="shared" si="6"/>
        <v>0</v>
      </c>
      <c r="S13" s="40" t="s">
        <v>1017</v>
      </c>
      <c r="T13" s="75" t="s">
        <v>98</v>
      </c>
      <c r="U13" s="75" t="s">
        <v>71</v>
      </c>
      <c r="V13" s="75" t="s">
        <v>413</v>
      </c>
      <c r="W13" s="2">
        <f>COUNTIF('Base de Dados'!$D$2:$AG$484,S13)</f>
        <v>0</v>
      </c>
      <c r="X13" s="2">
        <f>COUNTIF('Base de Dados'!$AI$2:$BL$484,S13)</f>
        <v>1</v>
      </c>
      <c r="Z13" s="37" t="s">
        <v>650</v>
      </c>
      <c r="AA13" s="2">
        <f>COUNTIF('Base de Dados'!$D$2:$D$484,Z13)+COUNTIF('Base de Dados'!$J$2:$J$484,Z13)+COUNTIF('Base de Dados'!$P$2:$P$484,Z13)+COUNTIF('Base de Dados'!$V$2:$V$484,Z13)+COUNTIF('Base de Dados'!$AB$2:$AB$484,Z13)</f>
        <v>2</v>
      </c>
      <c r="AB13" s="70">
        <f t="shared" si="7"/>
        <v>1.0309278350515464E-2</v>
      </c>
      <c r="AC13" s="2">
        <f>COUNTIF('Base de Dados'!$AI$2:$AI$484,Z13)+COUNTIF('Base de Dados'!$AO$2:$AO$484,Z13)+COUNTIF('Base de Dados'!$AU$2:$AU$484,Z13)+COUNTIF('Base de Dados'!$BA$2:$BA$484,Z13)+COUNTIF('Base de Dados'!$BG$2:$BG$484,Z13)</f>
        <v>1</v>
      </c>
      <c r="AD13" s="70">
        <f t="shared" si="8"/>
        <v>1.5873015873015872E-2</v>
      </c>
      <c r="AF13" s="221" t="s">
        <v>2177</v>
      </c>
      <c r="AG13" s="221"/>
      <c r="AH13" s="221"/>
      <c r="AI13" s="39"/>
      <c r="AJ13" s="39"/>
      <c r="AK13" s="39"/>
      <c r="AL13" s="39"/>
      <c r="AN13" s="38" t="s">
        <v>1968</v>
      </c>
      <c r="AO13" s="2">
        <f>COUNTIF('Base de Dados'!$G$2:$G$484,AN13)+COUNTIF('Base de Dados'!$M$2:$M$484,AN13)+COUNTIF('Base de Dados'!$S$2:$S$484,AN13)+COUNTIF('Base de Dados'!$Y$2:$Y$484,AN13)+COUNTIF('Base de Dados'!$AE$2:$AE$484,AN13)</f>
        <v>0</v>
      </c>
      <c r="AP13" s="70">
        <f t="shared" si="11"/>
        <v>0</v>
      </c>
      <c r="AQ13" s="2">
        <f>COUNTIF('Base de Dados'!$AL$2:$AL$484,AN13)+COUNTIF('Base de Dados'!$AR$2:$AR$484,AN13)+COUNTIF('Base de Dados'!$AX$2:$AX$484,AN13)+COUNTIF('Base de Dados'!$BD$2:$BD$484,AN13)+COUNTIF('Base de Dados'!$BJ$2:$BJ$484,AN13)</f>
        <v>0</v>
      </c>
      <c r="AR13" s="70">
        <f t="shared" si="12"/>
        <v>0</v>
      </c>
      <c r="AT13" s="18">
        <f t="shared" si="1"/>
        <v>0</v>
      </c>
      <c r="AU13" s="18">
        <f t="shared" si="2"/>
        <v>0</v>
      </c>
    </row>
    <row r="14" spans="1:47" x14ac:dyDescent="0.25">
      <c r="A14" s="4" t="s">
        <v>905</v>
      </c>
      <c r="B14" s="4">
        <f>COUNTIF('Base de Dados'!$E$2:$E$484,A14)+COUNTIF('Base de Dados'!$K$2:$K$484,A14)+COUNTIF('Base de Dados'!$Q$2:$Q$484,A14)+COUNTIF('Base de Dados'!$W$2:$W$484,A14)+COUNTIF('Base de Dados'!$AC$2:$AC$484,A14)</f>
        <v>0</v>
      </c>
      <c r="C14" s="85">
        <f t="shared" si="3"/>
        <v>0</v>
      </c>
      <c r="D14" s="4">
        <f>COUNTIF('Base de Dados'!$AJ$2:$AJ$484,A14)+COUNTIF('Base de Dados'!$AP$2:$AP$484,A14)+COUNTIF('Base de Dados'!$AV$2:$AV$484,A14)+COUNTIF('Base de Dados'!$BB$2:$BB$484,A14)+COUNTIF('Base de Dados'!$BH$2:$BH$484,A14)</f>
        <v>3</v>
      </c>
      <c r="E14" s="85">
        <f t="shared" si="4"/>
        <v>2.9585798816568047E-3</v>
      </c>
      <c r="M14" s="100" t="s">
        <v>772</v>
      </c>
      <c r="N14" s="4">
        <f>COUNTIF('Base de Dados'!$D$2:$D$484,M14)+COUNTIF('Base de Dados'!$J$2:$J$484,M14)+COUNTIF('Base de Dados'!$P$2:$P$484,M14)+COUNTIF('Base de Dados'!$V$2:$V$484,M14)+COUNTIF('Base de Dados'!$AB$2:$AB$484,M14)</f>
        <v>0</v>
      </c>
      <c r="O14" s="85">
        <f t="shared" si="5"/>
        <v>0</v>
      </c>
      <c r="P14" s="4">
        <f>COUNTIF('Base de Dados'!$AI$2:$AI$484,M14)+COUNTIF('Base de Dados'!$AO$2:$AO$484,M14)+COUNTIF('Base de Dados'!$AU$2:$AU$484,M14)+COUNTIF('Base de Dados'!$BA$2:$BA$484,M14)+COUNTIF('Base de Dados'!$BG$2:$BG$484,M14)</f>
        <v>0</v>
      </c>
      <c r="Q14" s="85">
        <f t="shared" si="6"/>
        <v>0</v>
      </c>
      <c r="S14" s="40" t="s">
        <v>1893</v>
      </c>
      <c r="T14" s="75" t="s">
        <v>95</v>
      </c>
      <c r="U14" s="75" t="s">
        <v>77</v>
      </c>
      <c r="V14" s="75" t="s">
        <v>488</v>
      </c>
      <c r="W14" s="2">
        <f>COUNTIF('Base de Dados'!$D$2:$AG$484,S14)</f>
        <v>1</v>
      </c>
      <c r="X14" s="2">
        <f>COUNTIF('Base de Dados'!$AI$2:$BL$484,S14)</f>
        <v>5</v>
      </c>
      <c r="Z14" s="37" t="s">
        <v>656</v>
      </c>
      <c r="AA14" s="2">
        <f>COUNTIF('Base de Dados'!$D$2:$D$484,Z14)+COUNTIF('Base de Dados'!$J$2:$J$484,Z14)+COUNTIF('Base de Dados'!$P$2:$P$484,Z14)+COUNTIF('Base de Dados'!$V$2:$V$484,Z14)+COUNTIF('Base de Dados'!$AB$2:$AB$484,Z14)</f>
        <v>0</v>
      </c>
      <c r="AB14" s="70">
        <f t="shared" si="7"/>
        <v>0</v>
      </c>
      <c r="AC14" s="2">
        <f>COUNTIF('Base de Dados'!$AI$2:$AI$484,Z14)+COUNTIF('Base de Dados'!$AO$2:$AO$484,Z14)+COUNTIF('Base de Dados'!$AU$2:$AU$484,Z14)+COUNTIF('Base de Dados'!$BA$2:$BA$484,Z14)+COUNTIF('Base de Dados'!$BG$2:$BG$484,Z14)</f>
        <v>0</v>
      </c>
      <c r="AD14" s="70">
        <f t="shared" si="8"/>
        <v>0</v>
      </c>
      <c r="AF14" s="2" t="s">
        <v>94</v>
      </c>
      <c r="AG14">
        <f t="shared" ref="AG14:AG21" si="15">SUMIF($T$3:$T$228,AF14,$W$3:$W$228)</f>
        <v>0</v>
      </c>
      <c r="AH14">
        <f t="shared" ref="AH14:AH21" si="16">SUMIF($T$3:$T$228,AF14,$X$3:$X$228)</f>
        <v>1</v>
      </c>
      <c r="AJ14" s="70"/>
      <c r="AN14" s="100" t="s">
        <v>772</v>
      </c>
      <c r="AO14" s="4">
        <f>COUNTIF('Base de Dados'!$G$2:$G$484,AN14)+COUNTIF('Base de Dados'!$M$2:$M$484,AN14)+COUNTIF('Base de Dados'!$S$2:$S$484,AN14)+COUNTIF('Base de Dados'!$Y$2:$Y$484,AN14)+COUNTIF('Base de Dados'!$AE$2:$AE$484,AN14)</f>
        <v>1</v>
      </c>
      <c r="AP14" s="85">
        <f t="shared" si="11"/>
        <v>6.0606060606060606E-3</v>
      </c>
      <c r="AQ14" s="4">
        <f>COUNTIF('Base de Dados'!$AL$2:$AL$484,AN14)+COUNTIF('Base de Dados'!$AR$2:$AR$484,AN14)+COUNTIF('Base de Dados'!$AX$2:$AX$484,AN14)+COUNTIF('Base de Dados'!$BD$2:$BD$484,AN14)+COUNTIF('Base de Dados'!$BJ$2:$BJ$484,AN14)</f>
        <v>1</v>
      </c>
      <c r="AR14" s="85">
        <f t="shared" si="12"/>
        <v>2.2675736961451248E-3</v>
      </c>
      <c r="AT14" s="18">
        <f t="shared" si="1"/>
        <v>1</v>
      </c>
      <c r="AU14" s="18">
        <f t="shared" si="2"/>
        <v>1</v>
      </c>
    </row>
    <row r="15" spans="1:47" x14ac:dyDescent="0.25">
      <c r="A15" s="18" t="s">
        <v>906</v>
      </c>
      <c r="B15" s="2">
        <f>COUNTIF('Base de Dados'!$E$2:$E$484,A15)+COUNTIF('Base de Dados'!$K$2:$K$484,A15)+COUNTIF('Base de Dados'!$Q$2:$Q$484,A15)+COUNTIF('Base de Dados'!$W$2:$W$484,A15)+COUNTIF('Base de Dados'!$AC$2:$AC$484,A15)</f>
        <v>0</v>
      </c>
      <c r="C15" s="70">
        <f t="shared" si="3"/>
        <v>0</v>
      </c>
      <c r="D15" s="2">
        <f>COUNTIF('Base de Dados'!$AJ$2:$AJ$484,A15)+COUNTIF('Base de Dados'!$AP$2:$AP$484,A15)+COUNTIF('Base de Dados'!$AV$2:$AV$484,A15)+COUNTIF('Base de Dados'!$BB$2:$BB$484,A15)+COUNTIF('Base de Dados'!$BH$2:$BH$484,A15)</f>
        <v>5</v>
      </c>
      <c r="E15" s="70">
        <f t="shared" si="4"/>
        <v>4.9309664694280079E-3</v>
      </c>
      <c r="M15" s="38" t="s">
        <v>697</v>
      </c>
      <c r="N15" s="2">
        <f>COUNTIF('Base de Dados'!$D$2:$D$484,M15)+COUNTIF('Base de Dados'!$J$2:$J$484,M15)+COUNTIF('Base de Dados'!$P$2:$P$484,M15)+COUNTIF('Base de Dados'!$V$2:$V$484,M15)+COUNTIF('Base de Dados'!$AB$2:$AB$484,M15)</f>
        <v>0</v>
      </c>
      <c r="O15" s="70">
        <f t="shared" si="5"/>
        <v>0</v>
      </c>
      <c r="P15" s="2">
        <f>COUNTIF('Base de Dados'!$AI$2:$AI$484,M15)+COUNTIF('Base de Dados'!$AO$2:$AO$484,M15)+COUNTIF('Base de Dados'!$AU$2:$AU$484,M15)+COUNTIF('Base de Dados'!$BA$2:$BA$484,M15)+COUNTIF('Base de Dados'!$BG$2:$BG$484,M15)</f>
        <v>0</v>
      </c>
      <c r="Q15" s="70">
        <f t="shared" si="6"/>
        <v>0</v>
      </c>
      <c r="S15" s="44" t="s">
        <v>2048</v>
      </c>
      <c r="T15" s="75" t="s">
        <v>97</v>
      </c>
      <c r="U15" s="75" t="s">
        <v>79</v>
      </c>
      <c r="V15" s="75" t="s">
        <v>646</v>
      </c>
      <c r="W15" s="2">
        <f>COUNTIF('Base de Dados'!$D$2:$AG$484,S15)</f>
        <v>1</v>
      </c>
      <c r="X15" s="2">
        <f>COUNTIF('Base de Dados'!$AI$2:$BL$484,S15)</f>
        <v>0</v>
      </c>
      <c r="Z15" s="37" t="s">
        <v>654</v>
      </c>
      <c r="AA15" s="2">
        <f>COUNTIF('Base de Dados'!$D$2:$D$484,Z15)+COUNTIF('Base de Dados'!$J$2:$J$484,Z15)+COUNTIF('Base de Dados'!$P$2:$P$484,Z15)+COUNTIF('Base de Dados'!$V$2:$V$484,Z15)+COUNTIF('Base de Dados'!$AB$2:$AB$484,Z15)</f>
        <v>1</v>
      </c>
      <c r="AB15" s="70">
        <f t="shared" si="7"/>
        <v>5.1546391752577319E-3</v>
      </c>
      <c r="AC15" s="2">
        <f>COUNTIF('Base de Dados'!$AI$2:$AI$484,Z15)+COUNTIF('Base de Dados'!$AO$2:$AO$484,Z15)+COUNTIF('Base de Dados'!$AU$2:$AU$484,Z15)+COUNTIF('Base de Dados'!$BA$2:$BA$484,Z15)+COUNTIF('Base de Dados'!$BG$2:$BG$484,Z15)</f>
        <v>0</v>
      </c>
      <c r="AD15" s="70">
        <f t="shared" si="8"/>
        <v>0</v>
      </c>
      <c r="AF15" s="2" t="s">
        <v>338</v>
      </c>
      <c r="AG15" s="2">
        <f t="shared" si="15"/>
        <v>0</v>
      </c>
      <c r="AH15" s="2">
        <f t="shared" si="16"/>
        <v>0</v>
      </c>
      <c r="AK15" s="216"/>
      <c r="AN15" s="38" t="s">
        <v>697</v>
      </c>
      <c r="AO15" s="2">
        <f>COUNTIF('Base de Dados'!$G$2:$G$484,AN15)+COUNTIF('Base de Dados'!$M$2:$M$484,AN15)+COUNTIF('Base de Dados'!$S$2:$S$484,AN15)+COUNTIF('Base de Dados'!$Y$2:$Y$484,AN15)+COUNTIF('Base de Dados'!$AE$2:$AE$484,AN15)</f>
        <v>0</v>
      </c>
      <c r="AP15" s="70">
        <f t="shared" si="11"/>
        <v>0</v>
      </c>
      <c r="AQ15" s="2">
        <f>COUNTIF('Base de Dados'!$AL$2:$AL$484,AN15)+COUNTIF('Base de Dados'!$AR$2:$AR$484,AN15)+COUNTIF('Base de Dados'!$AX$2:$AX$484,AN15)+COUNTIF('Base de Dados'!$BD$2:$BD$484,AN15)+COUNTIF('Base de Dados'!$BJ$2:$BJ$484,AN15)</f>
        <v>2</v>
      </c>
      <c r="AR15" s="70">
        <f t="shared" si="12"/>
        <v>4.5351473922902496E-3</v>
      </c>
      <c r="AT15" s="18">
        <f t="shared" si="1"/>
        <v>0</v>
      </c>
      <c r="AU15" s="18">
        <f t="shared" si="2"/>
        <v>2</v>
      </c>
    </row>
    <row r="16" spans="1:47" x14ac:dyDescent="0.25">
      <c r="A16" s="4" t="s">
        <v>1320</v>
      </c>
      <c r="B16" s="4">
        <f>COUNTIF('Base de Dados'!$E$2:$E$484,A16)+COUNTIF('Base de Dados'!$K$2:$K$484,A16)+COUNTIF('Base de Dados'!$Q$2:$Q$484,A16)+COUNTIF('Base de Dados'!$W$2:$W$484,A16)+COUNTIF('Base de Dados'!$AC$2:$AC$484,A16)</f>
        <v>0</v>
      </c>
      <c r="C16" s="85">
        <f t="shared" si="3"/>
        <v>0</v>
      </c>
      <c r="D16" s="4">
        <f>COUNTIF('Base de Dados'!$AJ$2:$AJ$484,A16)+COUNTIF('Base de Dados'!$AP$2:$AP$484,A16)+COUNTIF('Base de Dados'!$AV$2:$AV$484,A16)+COUNTIF('Base de Dados'!$BB$2:$BB$484,A16)+COUNTIF('Base de Dados'!$BH$2:$BH$484,A16)</f>
        <v>14</v>
      </c>
      <c r="E16" s="85">
        <f t="shared" si="4"/>
        <v>1.3806706114398421E-2</v>
      </c>
      <c r="M16" s="100" t="s">
        <v>685</v>
      </c>
      <c r="N16" s="4">
        <f>COUNTIF('Base de Dados'!$D$2:$D$484,M16)+COUNTIF('Base de Dados'!$J$2:$J$484,M16)+COUNTIF('Base de Dados'!$P$2:$P$484,M16)+COUNTIF('Base de Dados'!$V$2:$V$484,M16)+COUNTIF('Base de Dados'!$AB$2:$AB$484,M16)</f>
        <v>0</v>
      </c>
      <c r="O16" s="85">
        <f t="shared" si="5"/>
        <v>0</v>
      </c>
      <c r="P16" s="4">
        <f>COUNTIF('Base de Dados'!$AI$2:$AI$484,M16)+COUNTIF('Base de Dados'!$AO$2:$AO$484,M16)+COUNTIF('Base de Dados'!$AU$2:$AU$484,M16)+COUNTIF('Base de Dados'!$BA$2:$BA$484,M16)+COUNTIF('Base de Dados'!$BG$2:$BG$484,M16)</f>
        <v>0</v>
      </c>
      <c r="Q16" s="85">
        <f t="shared" si="6"/>
        <v>0</v>
      </c>
      <c r="S16" s="42" t="s">
        <v>1167</v>
      </c>
      <c r="T16" s="75" t="s">
        <v>98</v>
      </c>
      <c r="U16" s="75" t="s">
        <v>64</v>
      </c>
      <c r="V16" s="75" t="s">
        <v>415</v>
      </c>
      <c r="W16" s="2">
        <f>COUNTIF('Base de Dados'!$D$2:$AG$484,S16)</f>
        <v>2</v>
      </c>
      <c r="X16" s="2">
        <f>COUNTIF('Base de Dados'!$AI$2:$BL$484,S16)</f>
        <v>0</v>
      </c>
      <c r="Z16" s="37" t="s">
        <v>658</v>
      </c>
      <c r="AA16" s="2">
        <f>COUNTIF('Base de Dados'!$D$2:$D$484,Z16)+COUNTIF('Base de Dados'!$J$2:$J$484,Z16)+COUNTIF('Base de Dados'!$P$2:$P$484,Z16)+COUNTIF('Base de Dados'!$V$2:$V$484,Z16)+COUNTIF('Base de Dados'!$AB$2:$AB$484,Z16)</f>
        <v>42</v>
      </c>
      <c r="AB16" s="70">
        <f t="shared" si="7"/>
        <v>0.21649484536082475</v>
      </c>
      <c r="AC16" s="2">
        <f>COUNTIF('Base de Dados'!$AI$2:$AI$484,Z16)+COUNTIF('Base de Dados'!$AO$2:$AO$484,Z16)+COUNTIF('Base de Dados'!$AU$2:$AU$484,Z16)+COUNTIF('Base de Dados'!$BA$2:$BA$484,Z16)+COUNTIF('Base de Dados'!$BG$2:$BG$484,Z16)</f>
        <v>0</v>
      </c>
      <c r="AD16" s="70">
        <f t="shared" si="8"/>
        <v>0</v>
      </c>
      <c r="AF16" s="2" t="s">
        <v>95</v>
      </c>
      <c r="AG16" s="2">
        <f t="shared" si="15"/>
        <v>97</v>
      </c>
      <c r="AH16" s="18">
        <f t="shared" si="16"/>
        <v>174</v>
      </c>
      <c r="AN16" s="100" t="s">
        <v>685</v>
      </c>
      <c r="AO16" s="4">
        <f>COUNTIF('Base de Dados'!$G$2:$G$484,AN16)+COUNTIF('Base de Dados'!$M$2:$M$484,AN16)+COUNTIF('Base de Dados'!$S$2:$S$484,AN16)+COUNTIF('Base de Dados'!$Y$2:$Y$484,AN16)+COUNTIF('Base de Dados'!$AE$2:$AE$484,AN16)</f>
        <v>2</v>
      </c>
      <c r="AP16" s="85">
        <f t="shared" si="11"/>
        <v>1.2121212121212121E-2</v>
      </c>
      <c r="AQ16" s="4">
        <f>COUNTIF('Base de Dados'!$AL$2:$AL$484,AN16)+COUNTIF('Base de Dados'!$AR$2:$AR$484,AN16)+COUNTIF('Base de Dados'!$AX$2:$AX$484,AN16)+COUNTIF('Base de Dados'!$BD$2:$BD$484,AN16)+COUNTIF('Base de Dados'!$BJ$2:$BJ$484,AN16)</f>
        <v>16</v>
      </c>
      <c r="AR16" s="85">
        <f t="shared" si="12"/>
        <v>3.6281179138321996E-2</v>
      </c>
      <c r="AT16" s="18">
        <f t="shared" si="1"/>
        <v>2</v>
      </c>
      <c r="AU16" s="18">
        <f t="shared" si="2"/>
        <v>16</v>
      </c>
    </row>
    <row r="17" spans="1:47" x14ac:dyDescent="0.25">
      <c r="A17" s="74" t="s">
        <v>2100</v>
      </c>
      <c r="B17" s="74">
        <f>SUM(B3:B16)</f>
        <v>547</v>
      </c>
      <c r="C17" s="102">
        <f>SUM(C3:C16)</f>
        <v>1</v>
      </c>
      <c r="D17" s="104">
        <f>SUM(D3:D16)</f>
        <v>1014</v>
      </c>
      <c r="E17" s="102">
        <f>SUM(E3:E16)</f>
        <v>1.0000000000000002</v>
      </c>
      <c r="M17" s="38" t="s">
        <v>1607</v>
      </c>
      <c r="N17" s="2">
        <f>COUNTIF('Base de Dados'!$D$2:$D$484,M17)+COUNTIF('Base de Dados'!$J$2:$J$484,M17)+COUNTIF('Base de Dados'!$P$2:$P$484,M17)+COUNTIF('Base de Dados'!$V$2:$V$484,M17)+COUNTIF('Base de Dados'!$AB$2:$AB$484,M17)</f>
        <v>0</v>
      </c>
      <c r="O17" s="70">
        <f t="shared" si="5"/>
        <v>0</v>
      </c>
      <c r="P17" s="2">
        <f>COUNTIF('Base de Dados'!$AI$2:$AI$484,M17)+COUNTIF('Base de Dados'!$AO$2:$AO$484,M17)+COUNTIF('Base de Dados'!$AU$2:$AU$484,M17)+COUNTIF('Base de Dados'!$BA$2:$BA$484,M17)+COUNTIF('Base de Dados'!$BG$2:$BG$484,M17)</f>
        <v>0</v>
      </c>
      <c r="Q17" s="70">
        <f t="shared" si="6"/>
        <v>0</v>
      </c>
      <c r="S17" s="40" t="s">
        <v>1844</v>
      </c>
      <c r="T17" s="75" t="s">
        <v>97</v>
      </c>
      <c r="U17" s="75" t="s">
        <v>78</v>
      </c>
      <c r="V17" s="75" t="s">
        <v>957</v>
      </c>
      <c r="W17" s="2">
        <f>COUNTIF('Base de Dados'!$D$2:$AG$484,S17)</f>
        <v>0</v>
      </c>
      <c r="X17" s="2">
        <f>COUNTIF('Base de Dados'!$AI$2:$BL$484,S17)</f>
        <v>1</v>
      </c>
      <c r="Z17" s="37" t="s">
        <v>1348</v>
      </c>
      <c r="AA17" s="2">
        <f>COUNTIF('Base de Dados'!$D$2:$D$484,Z17)+COUNTIF('Base de Dados'!$J$2:$J$484,Z17)+COUNTIF('Base de Dados'!$P$2:$P$484,Z17)+COUNTIF('Base de Dados'!$V$2:$V$484,Z17)+COUNTIF('Base de Dados'!$AB$2:$AB$484,Z17)</f>
        <v>0</v>
      </c>
      <c r="AB17" s="70">
        <f t="shared" si="7"/>
        <v>0</v>
      </c>
      <c r="AC17" s="2">
        <f>COUNTIF('Base de Dados'!$AI$2:$AI$484,Z17)+COUNTIF('Base de Dados'!$AO$2:$AO$484,Z17)+COUNTIF('Base de Dados'!$AU$2:$AU$484,Z17)+COUNTIF('Base de Dados'!$BA$2:$BA$484,Z17)+COUNTIF('Base de Dados'!$BG$2:$BG$484,Z17)</f>
        <v>0</v>
      </c>
      <c r="AD17" s="70">
        <f t="shared" si="8"/>
        <v>0</v>
      </c>
      <c r="AF17" s="2" t="s">
        <v>339</v>
      </c>
      <c r="AG17" s="2">
        <f t="shared" si="15"/>
        <v>10</v>
      </c>
      <c r="AH17" s="2">
        <f t="shared" si="16"/>
        <v>59</v>
      </c>
      <c r="AN17" s="38" t="s">
        <v>1607</v>
      </c>
      <c r="AO17" s="2">
        <f>COUNTIF('Base de Dados'!$G$2:$G$484,AN17)+COUNTIF('Base de Dados'!$M$2:$M$484,AN17)+COUNTIF('Base de Dados'!$S$2:$S$484,AN17)+COUNTIF('Base de Dados'!$Y$2:$Y$484,AN17)+COUNTIF('Base de Dados'!$AE$2:$AE$484,AN17)</f>
        <v>0</v>
      </c>
      <c r="AP17" s="70">
        <f t="shared" si="11"/>
        <v>0</v>
      </c>
      <c r="AQ17" s="2">
        <f>COUNTIF('Base de Dados'!$AL$2:$AL$484,AN17)+COUNTIF('Base de Dados'!$AR$2:$AR$484,AN17)+COUNTIF('Base de Dados'!$AX$2:$AX$484,AN17)+COUNTIF('Base de Dados'!$BD$2:$BD$484,AN17)+COUNTIF('Base de Dados'!$BJ$2:$BJ$484,AN17)</f>
        <v>2</v>
      </c>
      <c r="AR17" s="70">
        <f t="shared" si="12"/>
        <v>4.5351473922902496E-3</v>
      </c>
      <c r="AT17" s="18">
        <f t="shared" si="1"/>
        <v>0</v>
      </c>
      <c r="AU17" s="18">
        <f t="shared" si="2"/>
        <v>2</v>
      </c>
    </row>
    <row r="18" spans="1:47" x14ac:dyDescent="0.25">
      <c r="M18" s="100" t="s">
        <v>488</v>
      </c>
      <c r="N18" s="4">
        <f>COUNTIF('Base de Dados'!$D$2:$D$484,M18)+COUNTIF('Base de Dados'!$J$2:$J$484,M18)+COUNTIF('Base de Dados'!$P$2:$P$484,M18)+COUNTIF('Base de Dados'!$V$2:$V$484,M18)+COUNTIF('Base de Dados'!$AB$2:$AB$484,M18)</f>
        <v>4</v>
      </c>
      <c r="O18" s="85">
        <f t="shared" si="5"/>
        <v>6.4516129032258063E-2</v>
      </c>
      <c r="P18" s="4">
        <f>COUNTIF('Base de Dados'!$AI$2:$AI$484,M18)+COUNTIF('Base de Dados'!$AO$2:$AO$484,M18)+COUNTIF('Base de Dados'!$AU$2:$AU$484,M18)+COUNTIF('Base de Dados'!$BA$2:$BA$484,M18)+COUNTIF('Base de Dados'!$BG$2:$BG$484,M18)</f>
        <v>5</v>
      </c>
      <c r="Q18" s="85">
        <f t="shared" si="6"/>
        <v>0.15151515151515152</v>
      </c>
      <c r="S18" s="42" t="s">
        <v>1076</v>
      </c>
      <c r="T18" s="75" t="s">
        <v>95</v>
      </c>
      <c r="U18" s="75" t="s">
        <v>73</v>
      </c>
      <c r="V18" s="75" t="s">
        <v>72</v>
      </c>
      <c r="W18" s="2">
        <f>COUNTIF('Base de Dados'!$D$2:$AG$484,S18)</f>
        <v>4</v>
      </c>
      <c r="X18" s="2">
        <f>COUNTIF('Base de Dados'!$AI$2:$BL$484,S18)</f>
        <v>14</v>
      </c>
      <c r="Z18" s="37" t="s">
        <v>773</v>
      </c>
      <c r="AA18" s="2">
        <f>COUNTIF('Base de Dados'!$D$2:$D$484,Z18)+COUNTIF('Base de Dados'!$J$2:$J$484,Z18)+COUNTIF('Base de Dados'!$P$2:$P$484,Z18)+COUNTIF('Base de Dados'!$V$2:$V$484,Z18)+COUNTIF('Base de Dados'!$AB$2:$AB$484,Z18)</f>
        <v>6</v>
      </c>
      <c r="AB18" s="70">
        <f t="shared" si="7"/>
        <v>3.0927835051546393E-2</v>
      </c>
      <c r="AC18" s="2">
        <f>COUNTIF('Base de Dados'!$AI$2:$AI$484,Z18)+COUNTIF('Base de Dados'!$AO$2:$AO$484,Z18)+COUNTIF('Base de Dados'!$AU$2:$AU$484,Z18)+COUNTIF('Base de Dados'!$BA$2:$BA$484,Z18)+COUNTIF('Base de Dados'!$BG$2:$BG$484,Z18)</f>
        <v>4</v>
      </c>
      <c r="AD18" s="70">
        <f t="shared" si="8"/>
        <v>6.3492063492063489E-2</v>
      </c>
      <c r="AF18" s="2" t="s">
        <v>96</v>
      </c>
      <c r="AG18" s="2">
        <f t="shared" si="15"/>
        <v>13</v>
      </c>
      <c r="AH18" s="2">
        <f t="shared" si="16"/>
        <v>58</v>
      </c>
      <c r="AN18" s="100" t="s">
        <v>488</v>
      </c>
      <c r="AO18" s="4">
        <f>COUNTIF('Base de Dados'!$G$2:$G$484,AN18)+COUNTIF('Base de Dados'!$M$2:$M$484,AN18)+COUNTIF('Base de Dados'!$S$2:$S$484,AN18)+COUNTIF('Base de Dados'!$Y$2:$Y$484,AN18)+COUNTIF('Base de Dados'!$AE$2:$AE$484,AN18)</f>
        <v>5</v>
      </c>
      <c r="AP18" s="85">
        <f t="shared" si="11"/>
        <v>3.0303030303030304E-2</v>
      </c>
      <c r="AQ18" s="4">
        <f>COUNTIF('Base de Dados'!$AL$2:$AL$484,AN18)+COUNTIF('Base de Dados'!$AR$2:$AR$484,AN18)+COUNTIF('Base de Dados'!$AX$2:$AX$484,AN18)+COUNTIF('Base de Dados'!$BD$2:$BD$484,AN18)+COUNTIF('Base de Dados'!$BJ$2:$BJ$484,AN18)</f>
        <v>56</v>
      </c>
      <c r="AR18" s="85">
        <f t="shared" si="12"/>
        <v>0.12698412698412698</v>
      </c>
      <c r="AT18" s="18">
        <f t="shared" si="1"/>
        <v>5</v>
      </c>
      <c r="AU18" s="18">
        <f t="shared" si="2"/>
        <v>56</v>
      </c>
    </row>
    <row r="19" spans="1:47" x14ac:dyDescent="0.25">
      <c r="A19" s="66" t="s">
        <v>2140</v>
      </c>
      <c r="B19" s="38">
        <f>SUM('Base de Dados'!AH2:AH484)</f>
        <v>547</v>
      </c>
      <c r="G19" s="134"/>
      <c r="M19" s="38" t="s">
        <v>1969</v>
      </c>
      <c r="N19" s="2">
        <f>COUNTIF('Base de Dados'!$D$2:$D$484,M19)+COUNTIF('Base de Dados'!$J$2:$J$484,M19)+COUNTIF('Base de Dados'!$P$2:$P$484,M19)+COUNTIF('Base de Dados'!$V$2:$V$484,M19)+COUNTIF('Base de Dados'!$AB$2:$AB$484,M19)</f>
        <v>0</v>
      </c>
      <c r="O19" s="70">
        <f t="shared" si="5"/>
        <v>0</v>
      </c>
      <c r="P19" s="2">
        <f>COUNTIF('Base de Dados'!$AI$2:$AI$484,M19)+COUNTIF('Base de Dados'!$AO$2:$AO$484,M19)+COUNTIF('Base de Dados'!$AU$2:$AU$484,M19)+COUNTIF('Base de Dados'!$BA$2:$BA$484,M19)+COUNTIF('Base de Dados'!$BG$2:$BG$484,M19)</f>
        <v>0</v>
      </c>
      <c r="Q19" s="70">
        <f t="shared" si="6"/>
        <v>0</v>
      </c>
      <c r="S19" s="40" t="s">
        <v>1260</v>
      </c>
      <c r="T19" s="75" t="s">
        <v>96</v>
      </c>
      <c r="U19" s="75" t="s">
        <v>65</v>
      </c>
      <c r="V19" s="75" t="s">
        <v>484</v>
      </c>
      <c r="W19" s="2">
        <f>COUNTIF('Base de Dados'!$D$2:$AG$484,S19)</f>
        <v>0</v>
      </c>
      <c r="X19" s="2">
        <f>COUNTIF('Base de Dados'!$AI$2:$BL$484,S19)</f>
        <v>2</v>
      </c>
      <c r="Z19" s="37" t="s">
        <v>780</v>
      </c>
      <c r="AA19" s="2">
        <f>COUNTIF('Base de Dados'!$D$2:$D$484,Z19)+COUNTIF('Base de Dados'!$J$2:$J$484,Z19)+COUNTIF('Base de Dados'!$P$2:$P$484,Z19)+COUNTIF('Base de Dados'!$V$2:$V$484,Z19)+COUNTIF('Base de Dados'!$AB$2:$AB$484,Z19)</f>
        <v>5</v>
      </c>
      <c r="AB19" s="70">
        <f t="shared" si="7"/>
        <v>2.5773195876288658E-2</v>
      </c>
      <c r="AC19" s="2">
        <f>COUNTIF('Base de Dados'!$AI$2:$AI$484,Z19)+COUNTIF('Base de Dados'!$AO$2:$AO$484,Z19)+COUNTIF('Base de Dados'!$AU$2:$AU$484,Z19)+COUNTIF('Base de Dados'!$BA$2:$BA$484,Z19)+COUNTIF('Base de Dados'!$BG$2:$BG$484,Z19)</f>
        <v>1</v>
      </c>
      <c r="AD19" s="70">
        <f t="shared" si="8"/>
        <v>1.5873015873015872E-2</v>
      </c>
      <c r="AF19" s="2" t="s">
        <v>340</v>
      </c>
      <c r="AG19" s="2">
        <f t="shared" si="15"/>
        <v>0</v>
      </c>
      <c r="AH19" s="2">
        <f t="shared" si="16"/>
        <v>40</v>
      </c>
      <c r="AN19" s="38" t="s">
        <v>1969</v>
      </c>
      <c r="AO19" s="2">
        <f>COUNTIF('Base de Dados'!$G$2:$G$484,AN19)+COUNTIF('Base de Dados'!$M$2:$M$484,AN19)+COUNTIF('Base de Dados'!$S$2:$S$484,AN19)+COUNTIF('Base de Dados'!$Y$2:$Y$484,AN19)+COUNTIF('Base de Dados'!$AE$2:$AE$484,AN19)</f>
        <v>0</v>
      </c>
      <c r="AP19" s="70">
        <f t="shared" si="11"/>
        <v>0</v>
      </c>
      <c r="AQ19" s="2">
        <f>COUNTIF('Base de Dados'!$AL$2:$AL$484,AN19)+COUNTIF('Base de Dados'!$AR$2:$AR$484,AN19)+COUNTIF('Base de Dados'!$AX$2:$AX$484,AN19)+COUNTIF('Base de Dados'!$BD$2:$BD$484,AN19)+COUNTIF('Base de Dados'!$BJ$2:$BJ$484,AN19)</f>
        <v>0</v>
      </c>
      <c r="AR19" s="70">
        <f t="shared" si="12"/>
        <v>0</v>
      </c>
      <c r="AT19" s="18">
        <f t="shared" si="1"/>
        <v>0</v>
      </c>
      <c r="AU19" s="18">
        <f t="shared" si="2"/>
        <v>0</v>
      </c>
    </row>
    <row r="20" spans="1:47" x14ac:dyDescent="0.25">
      <c r="A20" s="66" t="s">
        <v>2141</v>
      </c>
      <c r="B20" s="100">
        <f>SUM('Base de Dados'!BM2:BM484)</f>
        <v>1014</v>
      </c>
      <c r="M20" s="100" t="s">
        <v>1970</v>
      </c>
      <c r="N20" s="4">
        <f>COUNTIF('Base de Dados'!$D$2:$D$484,M20)+COUNTIF('Base de Dados'!$J$2:$J$484,M20)+COUNTIF('Base de Dados'!$P$2:$P$484,M20)+COUNTIF('Base de Dados'!$V$2:$V$484,M20)+COUNTIF('Base de Dados'!$AB$2:$AB$484,M20)</f>
        <v>0</v>
      </c>
      <c r="O20" s="85">
        <f t="shared" si="5"/>
        <v>0</v>
      </c>
      <c r="P20" s="4">
        <f>COUNTIF('Base de Dados'!$AI$2:$AI$484,M20)+COUNTIF('Base de Dados'!$AO$2:$AO$484,M20)+COUNTIF('Base de Dados'!$AU$2:$AU$484,M20)+COUNTIF('Base de Dados'!$BA$2:$BA$484,M20)+COUNTIF('Base de Dados'!$BG$2:$BG$484,M20)</f>
        <v>0</v>
      </c>
      <c r="Q20" s="85">
        <f t="shared" si="6"/>
        <v>0</v>
      </c>
      <c r="S20" s="40" t="s">
        <v>1014</v>
      </c>
      <c r="T20" s="75" t="s">
        <v>98</v>
      </c>
      <c r="U20" s="75" t="s">
        <v>71</v>
      </c>
      <c r="V20" s="75" t="s">
        <v>425</v>
      </c>
      <c r="W20" s="2">
        <f>COUNTIF('Base de Dados'!$D$2:$AG$484,S20)</f>
        <v>1</v>
      </c>
      <c r="X20" s="2">
        <f>COUNTIF('Base de Dados'!$AI$2:$BL$484,S20)</f>
        <v>0</v>
      </c>
      <c r="Z20" s="37" t="s">
        <v>695</v>
      </c>
      <c r="AA20" s="2">
        <f>COUNTIF('Base de Dados'!$D$2:$D$484,Z20)+COUNTIF('Base de Dados'!$J$2:$J$484,Z20)+COUNTIF('Base de Dados'!$P$2:$P$484,Z20)+COUNTIF('Base de Dados'!$V$2:$V$484,Z20)+COUNTIF('Base de Dados'!$AB$2:$AB$484,Z20)</f>
        <v>1</v>
      </c>
      <c r="AB20" s="70">
        <f t="shared" si="7"/>
        <v>5.1546391752577319E-3</v>
      </c>
      <c r="AC20" s="2">
        <f>COUNTIF('Base de Dados'!$AI$2:$AI$484,Z20)+COUNTIF('Base de Dados'!$AO$2:$AO$484,Z20)+COUNTIF('Base de Dados'!$AU$2:$AU$484,Z20)+COUNTIF('Base de Dados'!$BA$2:$BA$484,Z20)+COUNTIF('Base de Dados'!$BG$2:$BG$484,Z20)</f>
        <v>4</v>
      </c>
      <c r="AD20" s="70">
        <f t="shared" si="8"/>
        <v>6.3492063492063489E-2</v>
      </c>
      <c r="AF20" s="2" t="s">
        <v>97</v>
      </c>
      <c r="AG20" s="18">
        <f t="shared" si="15"/>
        <v>18</v>
      </c>
      <c r="AH20" s="18">
        <f t="shared" si="16"/>
        <v>41</v>
      </c>
      <c r="AI20" s="18"/>
      <c r="AJ20" s="18"/>
      <c r="AK20" s="18"/>
      <c r="AN20" s="100" t="s">
        <v>1970</v>
      </c>
      <c r="AO20" s="4">
        <f>COUNTIF('Base de Dados'!$G$2:$G$484,AN20)+COUNTIF('Base de Dados'!$M$2:$M$484,AN20)+COUNTIF('Base de Dados'!$S$2:$S$484,AN20)+COUNTIF('Base de Dados'!$Y$2:$Y$484,AN20)+COUNTIF('Base de Dados'!$AE$2:$AE$484,AN20)</f>
        <v>0</v>
      </c>
      <c r="AP20" s="85">
        <f t="shared" si="11"/>
        <v>0</v>
      </c>
      <c r="AQ20" s="4">
        <f>COUNTIF('Base de Dados'!$AL$2:$AL$484,AN20)+COUNTIF('Base de Dados'!$AR$2:$AR$484,AN20)+COUNTIF('Base de Dados'!$AX$2:$AX$484,AN20)+COUNTIF('Base de Dados'!$BD$2:$BD$484,AN20)+COUNTIF('Base de Dados'!$BJ$2:$BJ$484,AN20)</f>
        <v>0</v>
      </c>
      <c r="AR20" s="85">
        <f t="shared" si="12"/>
        <v>0</v>
      </c>
      <c r="AT20" s="18">
        <f t="shared" si="1"/>
        <v>0</v>
      </c>
      <c r="AU20" s="18">
        <f t="shared" si="2"/>
        <v>0</v>
      </c>
    </row>
    <row r="21" spans="1:47" x14ac:dyDescent="0.25">
      <c r="M21" s="38" t="s">
        <v>816</v>
      </c>
      <c r="N21" s="2">
        <f>COUNTIF('Base de Dados'!$D$2:$D$484,M21)+COUNTIF('Base de Dados'!$J$2:$J$484,M21)+COUNTIF('Base de Dados'!$P$2:$P$484,M21)+COUNTIF('Base de Dados'!$V$2:$V$484,M21)+COUNTIF('Base de Dados'!$AB$2:$AB$484,M21)</f>
        <v>0</v>
      </c>
      <c r="O21" s="70">
        <f t="shared" si="5"/>
        <v>0</v>
      </c>
      <c r="P21" s="2">
        <f>COUNTIF('Base de Dados'!$AI$2:$AI$484,M21)+COUNTIF('Base de Dados'!$AO$2:$AO$484,M21)+COUNTIF('Base de Dados'!$AU$2:$AU$484,M21)+COUNTIF('Base de Dados'!$BA$2:$BA$484,M21)+COUNTIF('Base de Dados'!$BG$2:$BG$484,M21)</f>
        <v>0</v>
      </c>
      <c r="Q21" s="70">
        <f t="shared" si="6"/>
        <v>0</v>
      </c>
      <c r="S21" s="43" t="s">
        <v>424</v>
      </c>
      <c r="T21" s="78" t="s">
        <v>96</v>
      </c>
      <c r="U21" s="78" t="s">
        <v>66</v>
      </c>
      <c r="V21" s="78" t="s">
        <v>425</v>
      </c>
      <c r="W21" s="2">
        <f>COUNTIF('Base de Dados'!$D$2:$AG$484,S21)</f>
        <v>2</v>
      </c>
      <c r="X21" s="2">
        <f>COUNTIF('Base de Dados'!$AI$2:$BL$484,S21)</f>
        <v>3</v>
      </c>
      <c r="Z21" s="37" t="s">
        <v>698</v>
      </c>
      <c r="AA21" s="2">
        <f>COUNTIF('Base de Dados'!$D$2:$D$484,Z21)+COUNTIF('Base de Dados'!$J$2:$J$484,Z21)+COUNTIF('Base de Dados'!$P$2:$P$484,Z21)+COUNTIF('Base de Dados'!$V$2:$V$484,Z21)+COUNTIF('Base de Dados'!$AB$2:$AB$484,Z21)</f>
        <v>0</v>
      </c>
      <c r="AB21" s="70">
        <f t="shared" si="7"/>
        <v>0</v>
      </c>
      <c r="AC21" s="2">
        <f>COUNTIF('Base de Dados'!$AI$2:$AI$484,Z21)+COUNTIF('Base de Dados'!$AO$2:$AO$484,Z21)+COUNTIF('Base de Dados'!$AU$2:$AU$484,Z21)+COUNTIF('Base de Dados'!$BA$2:$BA$484,Z21)+COUNTIF('Base de Dados'!$BG$2:$BG$484,Z21)</f>
        <v>0</v>
      </c>
      <c r="AD21" s="70">
        <f t="shared" si="8"/>
        <v>0</v>
      </c>
      <c r="AF21" s="2" t="s">
        <v>98</v>
      </c>
      <c r="AG21" s="18">
        <f t="shared" si="15"/>
        <v>28</v>
      </c>
      <c r="AH21" s="18">
        <f t="shared" si="16"/>
        <v>68</v>
      </c>
      <c r="AI21" s="18"/>
      <c r="AJ21" s="18"/>
      <c r="AK21" s="18"/>
      <c r="AN21" s="38" t="s">
        <v>816</v>
      </c>
      <c r="AO21" s="2">
        <f>COUNTIF('Base de Dados'!$G$2:$G$484,AN21)+COUNTIF('Base de Dados'!$M$2:$M$484,AN21)+COUNTIF('Base de Dados'!$S$2:$S$484,AN21)+COUNTIF('Base de Dados'!$Y$2:$Y$484,AN21)+COUNTIF('Base de Dados'!$AE$2:$AE$484,AN21)</f>
        <v>0</v>
      </c>
      <c r="AP21" s="70">
        <f t="shared" si="11"/>
        <v>0</v>
      </c>
      <c r="AQ21" s="2">
        <f>COUNTIF('Base de Dados'!$AL$2:$AL$484,AN21)+COUNTIF('Base de Dados'!$AR$2:$AR$484,AN21)+COUNTIF('Base de Dados'!$AX$2:$AX$484,AN21)+COUNTIF('Base de Dados'!$BD$2:$BD$484,AN21)+COUNTIF('Base de Dados'!$BJ$2:$BJ$484,AN21)</f>
        <v>1</v>
      </c>
      <c r="AR21" s="70">
        <f t="shared" si="12"/>
        <v>2.2675736961451248E-3</v>
      </c>
      <c r="AT21" s="18">
        <f t="shared" si="1"/>
        <v>0</v>
      </c>
      <c r="AU21" s="18">
        <f t="shared" si="2"/>
        <v>1</v>
      </c>
    </row>
    <row r="22" spans="1:47" x14ac:dyDescent="0.25">
      <c r="A22" s="81"/>
      <c r="M22" s="100" t="s">
        <v>824</v>
      </c>
      <c r="N22" s="4">
        <f>COUNTIF('Base de Dados'!$D$2:$D$484,M22)+COUNTIF('Base de Dados'!$J$2:$J$484,M22)+COUNTIF('Base de Dados'!$P$2:$P$484,M22)+COUNTIF('Base de Dados'!$V$2:$V$484,M22)+COUNTIF('Base de Dados'!$AB$2:$AB$484,M22)</f>
        <v>0</v>
      </c>
      <c r="O22" s="85">
        <f t="shared" si="5"/>
        <v>0</v>
      </c>
      <c r="P22" s="4">
        <f>COUNTIF('Base de Dados'!$AI$2:$AI$484,M22)+COUNTIF('Base de Dados'!$AO$2:$AO$484,M22)+COUNTIF('Base de Dados'!$AU$2:$AU$484,M22)+COUNTIF('Base de Dados'!$BA$2:$BA$484,M22)+COUNTIF('Base de Dados'!$BG$2:$BG$484,M22)</f>
        <v>0</v>
      </c>
      <c r="Q22" s="85">
        <f t="shared" si="6"/>
        <v>0</v>
      </c>
      <c r="S22" s="40" t="s">
        <v>964</v>
      </c>
      <c r="T22" s="75" t="s">
        <v>95</v>
      </c>
      <c r="U22" s="75" t="s">
        <v>71</v>
      </c>
      <c r="V22" s="75" t="s">
        <v>415</v>
      </c>
      <c r="W22" s="2">
        <f>COUNTIF('Base de Dados'!$D$2:$AG$484,S22)</f>
        <v>0</v>
      </c>
      <c r="X22" s="2">
        <f>COUNTIF('Base de Dados'!$AI$2:$BL$484,S22)</f>
        <v>3</v>
      </c>
      <c r="Z22" s="37" t="s">
        <v>800</v>
      </c>
      <c r="AA22" s="2">
        <f>COUNTIF('Base de Dados'!$D$2:$D$484,Z22)+COUNTIF('Base de Dados'!$J$2:$J$484,Z22)+COUNTIF('Base de Dados'!$P$2:$P$484,Z22)+COUNTIF('Base de Dados'!$V$2:$V$484,Z22)+COUNTIF('Base de Dados'!$AB$2:$AB$484,Z22)</f>
        <v>0</v>
      </c>
      <c r="AB22" s="70">
        <f t="shared" si="7"/>
        <v>0</v>
      </c>
      <c r="AC22" s="2">
        <f>COUNTIF('Base de Dados'!$AI$2:$AI$484,Z22)+COUNTIF('Base de Dados'!$AO$2:$AO$484,Z22)+COUNTIF('Base de Dados'!$AU$2:$AU$484,Z22)+COUNTIF('Base de Dados'!$BA$2:$BA$484,Z22)+COUNTIF('Base de Dados'!$BG$2:$BG$484,Z22)</f>
        <v>1</v>
      </c>
      <c r="AD22" s="70">
        <f t="shared" si="8"/>
        <v>1.5873015873015872E-2</v>
      </c>
      <c r="AF22" t="s">
        <v>2100</v>
      </c>
      <c r="AG22" s="18">
        <f>SUM(AG14:AG21)</f>
        <v>166</v>
      </c>
      <c r="AH22" s="18">
        <f>SUM(AH14:AH21)</f>
        <v>441</v>
      </c>
      <c r="AI22" s="18"/>
      <c r="AJ22" s="18"/>
      <c r="AK22" s="18"/>
      <c r="AN22" s="100" t="s">
        <v>824</v>
      </c>
      <c r="AO22" s="4">
        <f>COUNTIF('Base de Dados'!$G$2:$G$484,AN22)+COUNTIF('Base de Dados'!$M$2:$M$484,AN22)+COUNTIF('Base de Dados'!$S$2:$S$484,AN22)+COUNTIF('Base de Dados'!$Y$2:$Y$484,AN22)+COUNTIF('Base de Dados'!$AE$2:$AE$484,AN22)</f>
        <v>0</v>
      </c>
      <c r="AP22" s="85">
        <f t="shared" si="11"/>
        <v>0</v>
      </c>
      <c r="AQ22" s="4">
        <f>COUNTIF('Base de Dados'!$AL$2:$AL$484,AN22)+COUNTIF('Base de Dados'!$AR$2:$AR$484,AN22)+COUNTIF('Base de Dados'!$AX$2:$AX$484,AN22)+COUNTIF('Base de Dados'!$BD$2:$BD$484,AN22)+COUNTIF('Base de Dados'!$BJ$2:$BJ$484,AN22)</f>
        <v>2</v>
      </c>
      <c r="AR22" s="85">
        <f t="shared" si="12"/>
        <v>4.5351473922902496E-3</v>
      </c>
      <c r="AT22" s="18">
        <f t="shared" si="1"/>
        <v>0</v>
      </c>
      <c r="AU22" s="18">
        <f t="shared" si="2"/>
        <v>2</v>
      </c>
    </row>
    <row r="23" spans="1:47" x14ac:dyDescent="0.25">
      <c r="A23" s="81"/>
      <c r="M23" s="38" t="s">
        <v>1478</v>
      </c>
      <c r="N23" s="2">
        <f>COUNTIF('Base de Dados'!$D$2:$D$484,M23)+COUNTIF('Base de Dados'!$J$2:$J$484,M23)+COUNTIF('Base de Dados'!$P$2:$P$484,M23)+COUNTIF('Base de Dados'!$V$2:$V$484,M23)+COUNTIF('Base de Dados'!$AB$2:$AB$484,M23)</f>
        <v>0</v>
      </c>
      <c r="O23" s="70">
        <f t="shared" si="5"/>
        <v>0</v>
      </c>
      <c r="P23" s="2">
        <f>COUNTIF('Base de Dados'!$AI$2:$AI$484,M23)+COUNTIF('Base de Dados'!$AO$2:$AO$484,M23)+COUNTIF('Base de Dados'!$AU$2:$AU$484,M23)+COUNTIF('Base de Dados'!$BA$2:$BA$484,M23)+COUNTIF('Base de Dados'!$BG$2:$BG$484,M23)</f>
        <v>0</v>
      </c>
      <c r="Q23" s="70">
        <f t="shared" si="6"/>
        <v>0</v>
      </c>
      <c r="S23" s="40" t="s">
        <v>521</v>
      </c>
      <c r="T23" s="75" t="s">
        <v>97</v>
      </c>
      <c r="U23" s="75" t="s">
        <v>67</v>
      </c>
      <c r="V23" s="75" t="s">
        <v>522</v>
      </c>
      <c r="W23" s="2">
        <f>COUNTIF('Base de Dados'!$D$2:$AG$484,S23)</f>
        <v>0</v>
      </c>
      <c r="X23" s="2">
        <f>COUNTIF('Base de Dados'!$AI$2:$BL$484,S23)</f>
        <v>1</v>
      </c>
      <c r="Z23" s="37" t="s">
        <v>804</v>
      </c>
      <c r="AA23" s="2">
        <f>COUNTIF('Base de Dados'!$D$2:$D$484,Z23)+COUNTIF('Base de Dados'!$J$2:$J$484,Z23)+COUNTIF('Base de Dados'!$P$2:$P$484,Z23)+COUNTIF('Base de Dados'!$V$2:$V$484,Z23)+COUNTIF('Base de Dados'!$AB$2:$AB$484,Z23)</f>
        <v>1</v>
      </c>
      <c r="AB23" s="70">
        <f t="shared" si="7"/>
        <v>5.1546391752577319E-3</v>
      </c>
      <c r="AC23" s="2">
        <f>COUNTIF('Base de Dados'!$AI$2:$AI$484,Z23)+COUNTIF('Base de Dados'!$AO$2:$AO$484,Z23)+COUNTIF('Base de Dados'!$AU$2:$AU$484,Z23)+COUNTIF('Base de Dados'!$BA$2:$BA$484,Z23)+COUNTIF('Base de Dados'!$BG$2:$BG$484,Z23)</f>
        <v>0</v>
      </c>
      <c r="AD23" s="70">
        <f t="shared" si="8"/>
        <v>0</v>
      </c>
      <c r="AF23" s="81"/>
      <c r="AH23"/>
      <c r="AN23" s="38" t="s">
        <v>1478</v>
      </c>
      <c r="AO23" s="2">
        <f>COUNTIF('Base de Dados'!$G$2:$G$484,AN23)+COUNTIF('Base de Dados'!$M$2:$M$484,AN23)+COUNTIF('Base de Dados'!$S$2:$S$484,AN23)+COUNTIF('Base de Dados'!$Y$2:$Y$484,AN23)+COUNTIF('Base de Dados'!$AE$2:$AE$484,AN23)</f>
        <v>0</v>
      </c>
      <c r="AP23" s="70">
        <f t="shared" si="11"/>
        <v>0</v>
      </c>
      <c r="AQ23" s="2">
        <f>COUNTIF('Base de Dados'!$AL$2:$AL$484,AN23)+COUNTIF('Base de Dados'!$AR$2:$AR$484,AN23)+COUNTIF('Base de Dados'!$AX$2:$AX$484,AN23)+COUNTIF('Base de Dados'!$BD$2:$BD$484,AN23)+COUNTIF('Base de Dados'!$BJ$2:$BJ$484,AN23)</f>
        <v>3</v>
      </c>
      <c r="AR23" s="70">
        <f t="shared" si="12"/>
        <v>6.8027210884353739E-3</v>
      </c>
      <c r="AT23" s="18">
        <f t="shared" si="1"/>
        <v>0</v>
      </c>
      <c r="AU23" s="18">
        <f t="shared" si="2"/>
        <v>3</v>
      </c>
    </row>
    <row r="24" spans="1:47" x14ac:dyDescent="0.25">
      <c r="A24" s="81"/>
      <c r="M24" s="100" t="s">
        <v>1971</v>
      </c>
      <c r="N24" s="4">
        <f>COUNTIF('Base de Dados'!$D$2:$D$484,M24)+COUNTIF('Base de Dados'!$J$2:$J$484,M24)+COUNTIF('Base de Dados'!$P$2:$P$484,M24)+COUNTIF('Base de Dados'!$V$2:$V$484,M24)+COUNTIF('Base de Dados'!$AB$2:$AB$484,M24)</f>
        <v>0</v>
      </c>
      <c r="O24" s="85">
        <f t="shared" si="5"/>
        <v>0</v>
      </c>
      <c r="P24" s="4">
        <f>COUNTIF('Base de Dados'!$AI$2:$AI$484,M24)+COUNTIF('Base de Dados'!$AO$2:$AO$484,M24)+COUNTIF('Base de Dados'!$AU$2:$AU$484,M24)+COUNTIF('Base de Dados'!$BA$2:$BA$484,M24)+COUNTIF('Base de Dados'!$BG$2:$BG$484,M24)</f>
        <v>0</v>
      </c>
      <c r="Q24" s="85">
        <f t="shared" si="6"/>
        <v>0</v>
      </c>
      <c r="S24" s="40" t="s">
        <v>531</v>
      </c>
      <c r="T24" s="75" t="s">
        <v>339</v>
      </c>
      <c r="U24" s="75" t="s">
        <v>67</v>
      </c>
      <c r="V24" s="75" t="s">
        <v>425</v>
      </c>
      <c r="W24" s="2">
        <f>COUNTIF('Base de Dados'!$D$2:$AG$484,S24)</f>
        <v>0</v>
      </c>
      <c r="X24" s="2">
        <f>COUNTIF('Base de Dados'!$AI$2:$BL$484,S24)</f>
        <v>2</v>
      </c>
      <c r="Z24" s="37" t="s">
        <v>806</v>
      </c>
      <c r="AA24" s="2">
        <f>COUNTIF('Base de Dados'!$D$2:$D$484,Z24)+COUNTIF('Base de Dados'!$J$2:$J$484,Z24)+COUNTIF('Base de Dados'!$P$2:$P$484,Z24)+COUNTIF('Base de Dados'!$V$2:$V$484,Z24)+COUNTIF('Base de Dados'!$AB$2:$AB$484,Z24)</f>
        <v>2</v>
      </c>
      <c r="AB24" s="70">
        <f t="shared" si="7"/>
        <v>1.0309278350515464E-2</v>
      </c>
      <c r="AC24" s="2">
        <f>COUNTIF('Base de Dados'!$AI$2:$AI$484,Z24)+COUNTIF('Base de Dados'!$AO$2:$AO$484,Z24)+COUNTIF('Base de Dados'!$AU$2:$AU$484,Z24)+COUNTIF('Base de Dados'!$BA$2:$BA$484,Z24)+COUNTIF('Base de Dados'!$BG$2:$BG$484,Z24)</f>
        <v>0</v>
      </c>
      <c r="AD24" s="70">
        <f t="shared" si="8"/>
        <v>0</v>
      </c>
      <c r="AF24" s="217" t="s">
        <v>2191</v>
      </c>
      <c r="AG24" s="217"/>
      <c r="AN24" s="100" t="s">
        <v>1971</v>
      </c>
      <c r="AO24" s="4">
        <f>COUNTIF('Base de Dados'!$G$2:$G$484,AN24)+COUNTIF('Base de Dados'!$M$2:$M$484,AN24)+COUNTIF('Base de Dados'!$S$2:$S$484,AN24)+COUNTIF('Base de Dados'!$Y$2:$Y$484,AN24)+COUNTIF('Base de Dados'!$AE$2:$AE$484,AN24)</f>
        <v>0</v>
      </c>
      <c r="AP24" s="85">
        <f t="shared" si="11"/>
        <v>0</v>
      </c>
      <c r="AQ24" s="4">
        <f>COUNTIF('Base de Dados'!$AL$2:$AL$484,AN24)+COUNTIF('Base de Dados'!$AR$2:$AR$484,AN24)+COUNTIF('Base de Dados'!$AX$2:$AX$484,AN24)+COUNTIF('Base de Dados'!$BD$2:$BD$484,AN24)+COUNTIF('Base de Dados'!$BJ$2:$BJ$484,AN24)</f>
        <v>0</v>
      </c>
      <c r="AR24" s="85">
        <f t="shared" si="12"/>
        <v>0</v>
      </c>
      <c r="AT24" s="18">
        <f t="shared" si="1"/>
        <v>0</v>
      </c>
      <c r="AU24" s="18">
        <f t="shared" si="2"/>
        <v>0</v>
      </c>
    </row>
    <row r="25" spans="1:47" x14ac:dyDescent="0.25">
      <c r="M25" s="38" t="s">
        <v>1765</v>
      </c>
      <c r="N25" s="2">
        <f>COUNTIF('Base de Dados'!$D$2:$D$484,M25)+COUNTIF('Base de Dados'!$J$2:$J$484,M25)+COUNTIF('Base de Dados'!$P$2:$P$484,M25)+COUNTIF('Base de Dados'!$V$2:$V$484,M25)+COUNTIF('Base de Dados'!$AB$2:$AB$484,M25)</f>
        <v>0</v>
      </c>
      <c r="O25" s="70">
        <f t="shared" si="5"/>
        <v>0</v>
      </c>
      <c r="P25" s="2">
        <f>COUNTIF('Base de Dados'!$AI$2:$AI$484,M25)+COUNTIF('Base de Dados'!$AO$2:$AO$484,M25)+COUNTIF('Base de Dados'!$AU$2:$AU$484,M25)+COUNTIF('Base de Dados'!$BA$2:$BA$484,M25)+COUNTIF('Base de Dados'!$BG$2:$BG$484,M25)</f>
        <v>0</v>
      </c>
      <c r="Q25" s="70">
        <f t="shared" si="6"/>
        <v>0</v>
      </c>
      <c r="S25" s="40" t="s">
        <v>542</v>
      </c>
      <c r="T25" s="75" t="s">
        <v>98</v>
      </c>
      <c r="U25" s="75" t="s">
        <v>67</v>
      </c>
      <c r="V25" s="75" t="s">
        <v>425</v>
      </c>
      <c r="W25" s="2">
        <f>COUNTIF('Base de Dados'!$D$2:$AG$484,S25)</f>
        <v>0</v>
      </c>
      <c r="X25" s="2">
        <f>COUNTIF('Base de Dados'!$AI$2:$BL$484,S25)</f>
        <v>1</v>
      </c>
      <c r="Z25" s="37" t="s">
        <v>840</v>
      </c>
      <c r="AA25" s="2">
        <f>COUNTIF('Base de Dados'!$D$2:$D$484,Z25)+COUNTIF('Base de Dados'!$J$2:$J$484,Z25)+COUNTIF('Base de Dados'!$P$2:$P$484,Z25)+COUNTIF('Base de Dados'!$V$2:$V$484,Z25)+COUNTIF('Base de Dados'!$AB$2:$AB$484,Z25)</f>
        <v>2</v>
      </c>
      <c r="AB25" s="70">
        <f t="shared" si="7"/>
        <v>1.0309278350515464E-2</v>
      </c>
      <c r="AC25" s="2">
        <f>COUNTIF('Base de Dados'!$AI$2:$AI$484,Z25)+COUNTIF('Base de Dados'!$AO$2:$AO$484,Z25)+COUNTIF('Base de Dados'!$AU$2:$AU$484,Z25)+COUNTIF('Base de Dados'!$BA$2:$BA$484,Z25)+COUNTIF('Base de Dados'!$BG$2:$BG$484,Z25)</f>
        <v>1</v>
      </c>
      <c r="AD25" s="70">
        <f t="shared" si="8"/>
        <v>1.5873015873015872E-2</v>
      </c>
      <c r="AF25" t="s">
        <v>2188</v>
      </c>
      <c r="AG25" s="134">
        <f>AL3+AL4+AL5+AL6</f>
        <v>0.56177924217462938</v>
      </c>
      <c r="AN25" s="38" t="s">
        <v>1765</v>
      </c>
      <c r="AO25" s="2">
        <f>COUNTIF('Base de Dados'!$G$2:$G$484,AN25)+COUNTIF('Base de Dados'!$M$2:$M$484,AN25)+COUNTIF('Base de Dados'!$S$2:$S$484,AN25)+COUNTIF('Base de Dados'!$Y$2:$Y$484,AN25)+COUNTIF('Base de Dados'!$AE$2:$AE$484,AN25)</f>
        <v>0</v>
      </c>
      <c r="AP25" s="70">
        <f t="shared" si="11"/>
        <v>0</v>
      </c>
      <c r="AQ25" s="2">
        <f>COUNTIF('Base de Dados'!$AL$2:$AL$484,AN25)+COUNTIF('Base de Dados'!$AR$2:$AR$484,AN25)+COUNTIF('Base de Dados'!$AX$2:$AX$484,AN25)+COUNTIF('Base de Dados'!$BD$2:$BD$484,AN25)+COUNTIF('Base de Dados'!$BJ$2:$BJ$484,AN25)</f>
        <v>1</v>
      </c>
      <c r="AR25" s="70">
        <f t="shared" si="12"/>
        <v>2.2675736961451248E-3</v>
      </c>
      <c r="AT25" s="18">
        <f t="shared" si="1"/>
        <v>0</v>
      </c>
      <c r="AU25" s="18">
        <f t="shared" si="2"/>
        <v>1</v>
      </c>
    </row>
    <row r="26" spans="1:47" x14ac:dyDescent="0.25">
      <c r="M26" s="100" t="s">
        <v>1081</v>
      </c>
      <c r="N26" s="4">
        <f>COUNTIF('Base de Dados'!$D$2:$D$484,M26)+COUNTIF('Base de Dados'!$J$2:$J$484,M26)+COUNTIF('Base de Dados'!$P$2:$P$484,M26)+COUNTIF('Base de Dados'!$V$2:$V$484,M26)+COUNTIF('Base de Dados'!$AB$2:$AB$484,M26)</f>
        <v>0</v>
      </c>
      <c r="O26" s="85">
        <f t="shared" si="5"/>
        <v>0</v>
      </c>
      <c r="P26" s="4">
        <f>COUNTIF('Base de Dados'!$AI$2:$AI$484,M26)+COUNTIF('Base de Dados'!$AO$2:$AO$484,M26)+COUNTIF('Base de Dados'!$AU$2:$AU$484,M26)+COUNTIF('Base de Dados'!$BA$2:$BA$484,M26)+COUNTIF('Base de Dados'!$BG$2:$BG$484,M26)</f>
        <v>1</v>
      </c>
      <c r="Q26" s="85">
        <f t="shared" si="6"/>
        <v>3.0303030303030304E-2</v>
      </c>
      <c r="S26" s="40" t="s">
        <v>628</v>
      </c>
      <c r="T26" s="75" t="s">
        <v>95</v>
      </c>
      <c r="U26" s="75" t="s">
        <v>70</v>
      </c>
      <c r="V26" s="75" t="s">
        <v>629</v>
      </c>
      <c r="W26" s="2">
        <f>COUNTIF('Base de Dados'!$D$2:$AG$484,S26)</f>
        <v>2</v>
      </c>
      <c r="X26" s="2">
        <f>COUNTIF('Base de Dados'!$AI$2:$BL$484,S26)</f>
        <v>4</v>
      </c>
      <c r="Z26" s="37" t="s">
        <v>1165</v>
      </c>
      <c r="AA26" s="2">
        <f>COUNTIF('Base de Dados'!$D$2:$D$484,Z26)+COUNTIF('Base de Dados'!$J$2:$J$484,Z26)+COUNTIF('Base de Dados'!$P$2:$P$484,Z26)+COUNTIF('Base de Dados'!$V$2:$V$484,Z26)+COUNTIF('Base de Dados'!$AB$2:$AB$484,Z26)</f>
        <v>3</v>
      </c>
      <c r="AB26" s="70">
        <f t="shared" si="7"/>
        <v>1.5463917525773196E-2</v>
      </c>
      <c r="AC26" s="2">
        <f>COUNTIF('Base de Dados'!$AI$2:$AI$484,Z26)+COUNTIF('Base de Dados'!$AO$2:$AO$484,Z26)+COUNTIF('Base de Dados'!$AU$2:$AU$484,Z26)+COUNTIF('Base de Dados'!$BA$2:$BA$484,Z26)+COUNTIF('Base de Dados'!$BG$2:$BG$484,Z26)</f>
        <v>0</v>
      </c>
      <c r="AD26" s="70">
        <f t="shared" si="8"/>
        <v>0</v>
      </c>
      <c r="AF26" s="4" t="s">
        <v>2189</v>
      </c>
      <c r="AG26" s="138">
        <f>AL7+AL8</f>
        <v>0.18286655683690278</v>
      </c>
      <c r="AN26" s="100" t="s">
        <v>1081</v>
      </c>
      <c r="AO26" s="4">
        <f>COUNTIF('Base de Dados'!$G$2:$G$484,AN26)+COUNTIF('Base de Dados'!$M$2:$M$484,AN26)+COUNTIF('Base de Dados'!$S$2:$S$484,AN26)+COUNTIF('Base de Dados'!$Y$2:$Y$484,AN26)+COUNTIF('Base de Dados'!$AE$2:$AE$484,AN26)</f>
        <v>0</v>
      </c>
      <c r="AP26" s="85">
        <f t="shared" si="11"/>
        <v>0</v>
      </c>
      <c r="AQ26" s="4">
        <f>COUNTIF('Base de Dados'!$AL$2:$AL$484,AN26)+COUNTIF('Base de Dados'!$AR$2:$AR$484,AN26)+COUNTIF('Base de Dados'!$AX$2:$AX$484,AN26)+COUNTIF('Base de Dados'!$BD$2:$BD$484,AN26)+COUNTIF('Base de Dados'!$BJ$2:$BJ$484,AN26)</f>
        <v>1</v>
      </c>
      <c r="AR26" s="85">
        <f t="shared" si="12"/>
        <v>2.2675736961451248E-3</v>
      </c>
      <c r="AT26" s="18">
        <f t="shared" si="1"/>
        <v>0</v>
      </c>
      <c r="AU26" s="18">
        <f t="shared" si="2"/>
        <v>1</v>
      </c>
    </row>
    <row r="27" spans="1:47" x14ac:dyDescent="0.25">
      <c r="M27" s="38" t="s">
        <v>1417</v>
      </c>
      <c r="N27" s="2">
        <f>COUNTIF('Base de Dados'!$D$2:$D$484,M27)+COUNTIF('Base de Dados'!$J$2:$J$484,M27)+COUNTIF('Base de Dados'!$P$2:$P$484,M27)+COUNTIF('Base de Dados'!$V$2:$V$484,M27)+COUNTIF('Base de Dados'!$AB$2:$AB$484,M27)</f>
        <v>1</v>
      </c>
      <c r="O27" s="70">
        <f t="shared" si="5"/>
        <v>1.6129032258064516E-2</v>
      </c>
      <c r="P27" s="2">
        <f>COUNTIF('Base de Dados'!$AI$2:$AI$484,M27)+COUNTIF('Base de Dados'!$AO$2:$AO$484,M27)+COUNTIF('Base de Dados'!$AU$2:$AU$484,M27)+COUNTIF('Base de Dados'!$BA$2:$BA$484,M27)+COUNTIF('Base de Dados'!$BG$2:$BG$484,M27)</f>
        <v>0</v>
      </c>
      <c r="Q27" s="70">
        <f t="shared" si="6"/>
        <v>0</v>
      </c>
      <c r="S27" s="40" t="s">
        <v>1721</v>
      </c>
      <c r="T27" s="75" t="s">
        <v>98</v>
      </c>
      <c r="U27" s="75" t="s">
        <v>80</v>
      </c>
      <c r="V27" s="75" t="s">
        <v>415</v>
      </c>
      <c r="W27" s="2">
        <f>COUNTIF('Base de Dados'!$D$2:$AG$484,S27)</f>
        <v>0</v>
      </c>
      <c r="X27" s="2">
        <f>COUNTIF('Base de Dados'!$AI$2:$BL$484,S27)</f>
        <v>1</v>
      </c>
      <c r="Z27" s="37" t="s">
        <v>1169</v>
      </c>
      <c r="AA27" s="2">
        <f>COUNTIF('Base de Dados'!$D$2:$D$484,Z27)+COUNTIF('Base de Dados'!$J$2:$J$484,Z27)+COUNTIF('Base de Dados'!$P$2:$P$484,Z27)+COUNTIF('Base de Dados'!$V$2:$V$484,Z27)+COUNTIF('Base de Dados'!$AB$2:$AB$484,Z27)</f>
        <v>4</v>
      </c>
      <c r="AB27" s="70">
        <f t="shared" si="7"/>
        <v>2.0618556701030927E-2</v>
      </c>
      <c r="AC27" s="2">
        <f>COUNTIF('Base de Dados'!$AI$2:$AI$484,Z27)+COUNTIF('Base de Dados'!$AO$2:$AO$484,Z27)+COUNTIF('Base de Dados'!$AU$2:$AU$484,Z27)+COUNTIF('Base de Dados'!$BA$2:$BA$484,Z27)+COUNTIF('Base de Dados'!$BG$2:$BG$484,Z27)</f>
        <v>0</v>
      </c>
      <c r="AD27" s="70">
        <f t="shared" si="8"/>
        <v>0</v>
      </c>
      <c r="AF27" t="s">
        <v>2190</v>
      </c>
      <c r="AG27" s="134">
        <f>AL9+AL10</f>
        <v>0.25535420098846784</v>
      </c>
      <c r="AN27" s="38" t="s">
        <v>1417</v>
      </c>
      <c r="AO27" s="2">
        <f>COUNTIF('Base de Dados'!$G$2:$G$484,AN27)+COUNTIF('Base de Dados'!$M$2:$M$484,AN27)+COUNTIF('Base de Dados'!$S$2:$S$484,AN27)+COUNTIF('Base de Dados'!$Y$2:$Y$484,AN27)+COUNTIF('Base de Dados'!$AE$2:$AE$484,AN27)</f>
        <v>0</v>
      </c>
      <c r="AP27" s="70">
        <f t="shared" si="11"/>
        <v>0</v>
      </c>
      <c r="AQ27" s="2">
        <f>COUNTIF('Base de Dados'!$AL$2:$AL$484,AN27)+COUNTIF('Base de Dados'!$AR$2:$AR$484,AN27)+COUNTIF('Base de Dados'!$AX$2:$AX$484,AN27)+COUNTIF('Base de Dados'!$BD$2:$BD$484,AN27)+COUNTIF('Base de Dados'!$BJ$2:$BJ$484,AN27)</f>
        <v>1</v>
      </c>
      <c r="AR27" s="70">
        <f t="shared" si="12"/>
        <v>2.2675736961451248E-3</v>
      </c>
      <c r="AT27" s="18">
        <f t="shared" si="1"/>
        <v>0</v>
      </c>
      <c r="AU27" s="18">
        <f t="shared" si="2"/>
        <v>1</v>
      </c>
    </row>
    <row r="28" spans="1:47" x14ac:dyDescent="0.25">
      <c r="M28" s="100" t="s">
        <v>678</v>
      </c>
      <c r="N28" s="4">
        <f>COUNTIF('Base de Dados'!$D$2:$D$484,M28)+COUNTIF('Base de Dados'!$J$2:$J$484,M28)+COUNTIF('Base de Dados'!$P$2:$P$484,M28)+COUNTIF('Base de Dados'!$V$2:$V$484,M28)+COUNTIF('Base de Dados'!$AB$2:$AB$484,M28)</f>
        <v>0</v>
      </c>
      <c r="O28" s="85">
        <f t="shared" si="5"/>
        <v>0</v>
      </c>
      <c r="P28" s="4">
        <f>COUNTIF('Base de Dados'!$AI$2:$AI$484,M28)+COUNTIF('Base de Dados'!$AO$2:$AO$484,M28)+COUNTIF('Base de Dados'!$AU$2:$AU$484,M28)+COUNTIF('Base de Dados'!$BA$2:$BA$484,M28)+COUNTIF('Base de Dados'!$BG$2:$BG$484,M28)</f>
        <v>0</v>
      </c>
      <c r="Q28" s="85">
        <f t="shared" si="6"/>
        <v>0</v>
      </c>
      <c r="S28" s="40" t="s">
        <v>634</v>
      </c>
      <c r="T28" s="75" t="s">
        <v>95</v>
      </c>
      <c r="U28" s="75" t="s">
        <v>56</v>
      </c>
      <c r="V28" s="75" t="s">
        <v>488</v>
      </c>
      <c r="W28" s="2">
        <f>COUNTIF('Base de Dados'!$D$2:$AG$484,S28)</f>
        <v>1</v>
      </c>
      <c r="X28" s="2">
        <f>COUNTIF('Base de Dados'!$AI$2:$BL$484,S28)</f>
        <v>0</v>
      </c>
      <c r="Z28" s="37" t="s">
        <v>1196</v>
      </c>
      <c r="AA28" s="2">
        <f>COUNTIF('Base de Dados'!$D$2:$D$484,Z28)+COUNTIF('Base de Dados'!$J$2:$J$484,Z28)+COUNTIF('Base de Dados'!$P$2:$P$484,Z28)+COUNTIF('Base de Dados'!$V$2:$V$484,Z28)+COUNTIF('Base de Dados'!$AB$2:$AB$484,Z28)</f>
        <v>0</v>
      </c>
      <c r="AB28" s="70">
        <f t="shared" si="7"/>
        <v>0</v>
      </c>
      <c r="AC28" s="2">
        <f>COUNTIF('Base de Dados'!$AI$2:$AI$484,Z28)+COUNTIF('Base de Dados'!$AO$2:$AO$484,Z28)+COUNTIF('Base de Dados'!$AU$2:$AU$484,Z28)+COUNTIF('Base de Dados'!$BA$2:$BA$484,Z28)+COUNTIF('Base de Dados'!$BG$2:$BG$484,Z28)</f>
        <v>3</v>
      </c>
      <c r="AD28" s="70">
        <f t="shared" si="8"/>
        <v>4.7619047619047616E-2</v>
      </c>
      <c r="AF28" s="74" t="s">
        <v>2100</v>
      </c>
      <c r="AG28" s="102">
        <f>SUM(AG25:AG27)</f>
        <v>1</v>
      </c>
      <c r="AN28" s="100" t="s">
        <v>678</v>
      </c>
      <c r="AO28" s="4">
        <f>COUNTIF('Base de Dados'!$G$2:$G$484,AN28)+COUNTIF('Base de Dados'!$M$2:$M$484,AN28)+COUNTIF('Base de Dados'!$S$2:$S$484,AN28)+COUNTIF('Base de Dados'!$Y$2:$Y$484,AN28)+COUNTIF('Base de Dados'!$AE$2:$AE$484,AN28)</f>
        <v>0</v>
      </c>
      <c r="AP28" s="85">
        <f t="shared" si="11"/>
        <v>0</v>
      </c>
      <c r="AQ28" s="4">
        <f>COUNTIF('Base de Dados'!$AL$2:$AL$484,AN28)+COUNTIF('Base de Dados'!$AR$2:$AR$484,AN28)+COUNTIF('Base de Dados'!$AX$2:$AX$484,AN28)+COUNTIF('Base de Dados'!$BD$2:$BD$484,AN28)+COUNTIF('Base de Dados'!$BJ$2:$BJ$484,AN28)</f>
        <v>1</v>
      </c>
      <c r="AR28" s="85">
        <f t="shared" si="12"/>
        <v>2.2675736961451248E-3</v>
      </c>
      <c r="AT28" s="18">
        <f t="shared" si="1"/>
        <v>0</v>
      </c>
      <c r="AU28" s="18">
        <f t="shared" si="2"/>
        <v>1</v>
      </c>
    </row>
    <row r="29" spans="1:47" x14ac:dyDescent="0.25">
      <c r="M29" s="38" t="s">
        <v>72</v>
      </c>
      <c r="N29" s="2">
        <f>COUNTIF('Base de Dados'!$D$2:$D$484,M29)+COUNTIF('Base de Dados'!$J$2:$J$484,M29)+COUNTIF('Base de Dados'!$P$2:$P$484,M29)+COUNTIF('Base de Dados'!$V$2:$V$484,M29)+COUNTIF('Base de Dados'!$AB$2:$AB$484,M29)</f>
        <v>4</v>
      </c>
      <c r="O29" s="70">
        <f t="shared" si="5"/>
        <v>6.4516129032258063E-2</v>
      </c>
      <c r="P29" s="2">
        <f>COUNTIF('Base de Dados'!$AI$2:$AI$484,M29)+COUNTIF('Base de Dados'!$AO$2:$AO$484,M29)+COUNTIF('Base de Dados'!$AU$2:$AU$484,M29)+COUNTIF('Base de Dados'!$BA$2:$BA$484,M29)+COUNTIF('Base de Dados'!$BG$2:$BG$484,M29)</f>
        <v>2</v>
      </c>
      <c r="Q29" s="70">
        <f t="shared" si="6"/>
        <v>6.0606060606060608E-2</v>
      </c>
      <c r="S29" s="40" t="s">
        <v>1019</v>
      </c>
      <c r="T29" s="75" t="s">
        <v>98</v>
      </c>
      <c r="U29" s="75" t="s">
        <v>71</v>
      </c>
      <c r="V29" s="75" t="s">
        <v>509</v>
      </c>
      <c r="W29" s="2">
        <f>COUNTIF('Base de Dados'!$D$2:$AG$484,S29)</f>
        <v>0</v>
      </c>
      <c r="X29" s="2">
        <f>COUNTIF('Base de Dados'!$AI$2:$BL$484,S29)</f>
        <v>1</v>
      </c>
      <c r="Z29" s="37" t="s">
        <v>1244</v>
      </c>
      <c r="AA29" s="2">
        <f>COUNTIF('Base de Dados'!$D$2:$D$484,Z29)+COUNTIF('Base de Dados'!$J$2:$J$484,Z29)+COUNTIF('Base de Dados'!$P$2:$P$484,Z29)+COUNTIF('Base de Dados'!$V$2:$V$484,Z29)+COUNTIF('Base de Dados'!$AB$2:$AB$484,Z29)</f>
        <v>3</v>
      </c>
      <c r="AB29" s="70">
        <f t="shared" si="7"/>
        <v>1.5463917525773196E-2</v>
      </c>
      <c r="AC29" s="2">
        <f>COUNTIF('Base de Dados'!$AI$2:$AI$484,Z29)+COUNTIF('Base de Dados'!$AO$2:$AO$484,Z29)+COUNTIF('Base de Dados'!$AU$2:$AU$484,Z29)+COUNTIF('Base de Dados'!$BA$2:$BA$484,Z29)+COUNTIF('Base de Dados'!$BG$2:$BG$484,Z29)</f>
        <v>2</v>
      </c>
      <c r="AD29" s="70">
        <f t="shared" si="8"/>
        <v>3.1746031746031744E-2</v>
      </c>
      <c r="AN29" s="38" t="s">
        <v>72</v>
      </c>
      <c r="AO29" s="1">
        <f>COUNTIF('Base de Dados'!$G$2:$G$484,AN29)+COUNTIF('Base de Dados'!$M$2:$M$484,AN29)+COUNTIF('Base de Dados'!$S$2:$S$484,AN29)+COUNTIF('Base de Dados'!$Y$2:$Y$484,AN29)+COUNTIF('Base de Dados'!$AE$2:$AE$484,AN29)</f>
        <v>16</v>
      </c>
      <c r="AP29" s="70">
        <f t="shared" si="11"/>
        <v>9.696969696969697E-2</v>
      </c>
      <c r="AQ29" s="2">
        <f>COUNTIF('Base de Dados'!$AL$2:$AL$484,AN29)+COUNTIF('Base de Dados'!$AR$2:$AR$484,AN29)+COUNTIF('Base de Dados'!$AX$2:$AX$484,AN29)+COUNTIF('Base de Dados'!$BD$2:$BD$484,AN29)+COUNTIF('Base de Dados'!$BJ$2:$BJ$484,AN29)</f>
        <v>35</v>
      </c>
      <c r="AR29" s="70">
        <f t="shared" si="12"/>
        <v>7.9365079365079361E-2</v>
      </c>
      <c r="AT29" s="1">
        <f>SUMIF($V$3:$V$228,AN29,$W$3:$W$228)</f>
        <v>17</v>
      </c>
      <c r="AU29" s="18">
        <f t="shared" si="2"/>
        <v>35</v>
      </c>
    </row>
    <row r="30" spans="1:47" x14ac:dyDescent="0.25">
      <c r="M30" s="100" t="s">
        <v>425</v>
      </c>
      <c r="N30" s="4">
        <f>COUNTIF('Base de Dados'!$D$2:$D$484,M30)+COUNTIF('Base de Dados'!$J$2:$J$484,M30)+COUNTIF('Base de Dados'!$P$2:$P$484,M30)+COUNTIF('Base de Dados'!$V$2:$V$484,M30)+COUNTIF('Base de Dados'!$AB$2:$AB$484,M30)</f>
        <v>0</v>
      </c>
      <c r="O30" s="85">
        <f t="shared" si="5"/>
        <v>0</v>
      </c>
      <c r="P30" s="4">
        <f>COUNTIF('Base de Dados'!$AI$2:$AI$484,M30)+COUNTIF('Base de Dados'!$AO$2:$AO$484,M30)+COUNTIF('Base de Dados'!$AU$2:$AU$484,M30)+COUNTIF('Base de Dados'!$BA$2:$BA$484,M30)+COUNTIF('Base de Dados'!$BG$2:$BG$484,M30)</f>
        <v>0</v>
      </c>
      <c r="Q30" s="85">
        <f t="shared" si="6"/>
        <v>0</v>
      </c>
      <c r="S30" s="40" t="s">
        <v>1349</v>
      </c>
      <c r="T30" s="75" t="s">
        <v>95</v>
      </c>
      <c r="U30" s="75" t="s">
        <v>60</v>
      </c>
      <c r="V30" s="75" t="s">
        <v>413</v>
      </c>
      <c r="W30" s="2">
        <f>COUNTIF('Base de Dados'!$D$2:$AG$484,S30)</f>
        <v>0</v>
      </c>
      <c r="X30" s="2">
        <f>COUNTIF('Base de Dados'!$AI$2:$BL$484,S30)</f>
        <v>38</v>
      </c>
      <c r="Z30" s="37" t="s">
        <v>1246</v>
      </c>
      <c r="AA30" s="2">
        <f>COUNTIF('Base de Dados'!$D$2:$D$484,Z30)+COUNTIF('Base de Dados'!$J$2:$J$484,Z30)+COUNTIF('Base de Dados'!$P$2:$P$484,Z30)+COUNTIF('Base de Dados'!$V$2:$V$484,Z30)+COUNTIF('Base de Dados'!$AB$2:$AB$484,Z30)</f>
        <v>5</v>
      </c>
      <c r="AB30" s="70">
        <f t="shared" si="7"/>
        <v>2.5773195876288658E-2</v>
      </c>
      <c r="AC30" s="2">
        <f>COUNTIF('Base de Dados'!$AI$2:$AI$484,Z30)+COUNTIF('Base de Dados'!$AO$2:$AO$484,Z30)+COUNTIF('Base de Dados'!$AU$2:$AU$484,Z30)+COUNTIF('Base de Dados'!$BA$2:$BA$484,Z30)+COUNTIF('Base de Dados'!$BG$2:$BG$484,Z30)</f>
        <v>0</v>
      </c>
      <c r="AD30" s="70">
        <f t="shared" si="8"/>
        <v>0</v>
      </c>
      <c r="AF30" s="2" t="s">
        <v>2038</v>
      </c>
      <c r="AG30" s="2"/>
      <c r="AL30" s="2"/>
      <c r="AN30" s="100" t="s">
        <v>425</v>
      </c>
      <c r="AO30" s="4">
        <f>COUNTIF('Base de Dados'!$G$2:$G$484,AN30)+COUNTIF('Base de Dados'!$M$2:$M$484,AN30)+COUNTIF('Base de Dados'!$S$2:$S$484,AN30)+COUNTIF('Base de Dados'!$Y$2:$Y$484,AN30)+COUNTIF('Base de Dados'!$AE$2:$AE$484,AN30)</f>
        <v>6</v>
      </c>
      <c r="AP30" s="85">
        <f t="shared" si="11"/>
        <v>3.6363636363636362E-2</v>
      </c>
      <c r="AQ30" s="4">
        <f>COUNTIF('Base de Dados'!$AL$2:$AL$484,AN30)+COUNTIF('Base de Dados'!$AR$2:$AR$484,AN30)+COUNTIF('Base de Dados'!$AX$2:$AX$484,AN30)+COUNTIF('Base de Dados'!$BD$2:$BD$484,AN30)+COUNTIF('Base de Dados'!$BJ$2:$BJ$484,AN30)</f>
        <v>15</v>
      </c>
      <c r="AR30" s="85">
        <f t="shared" si="12"/>
        <v>3.4013605442176874E-2</v>
      </c>
      <c r="AT30" s="18">
        <f t="shared" si="1"/>
        <v>6</v>
      </c>
      <c r="AU30" s="18">
        <f t="shared" si="2"/>
        <v>15</v>
      </c>
    </row>
    <row r="31" spans="1:47" x14ac:dyDescent="0.25">
      <c r="M31" s="38" t="s">
        <v>1972</v>
      </c>
      <c r="N31" s="2">
        <f>COUNTIF('Base de Dados'!$D$2:$D$484,M31)+COUNTIF('Base de Dados'!$J$2:$J$484,M31)+COUNTIF('Base de Dados'!$P$2:$P$484,M31)+COUNTIF('Base de Dados'!$V$2:$V$484,M31)+COUNTIF('Base de Dados'!$AB$2:$AB$484,M31)</f>
        <v>0</v>
      </c>
      <c r="O31" s="70">
        <f t="shared" si="5"/>
        <v>0</v>
      </c>
      <c r="P31" s="2">
        <f>COUNTIF('Base de Dados'!$AI$2:$AI$484,M31)+COUNTIF('Base de Dados'!$AO$2:$AO$484,M31)+COUNTIF('Base de Dados'!$AU$2:$AU$484,M31)+COUNTIF('Base de Dados'!$BA$2:$BA$484,M31)+COUNTIF('Base de Dados'!$BG$2:$BG$484,M31)</f>
        <v>0</v>
      </c>
      <c r="Q31" s="70">
        <f t="shared" si="6"/>
        <v>0</v>
      </c>
      <c r="S31" s="40" t="s">
        <v>1849</v>
      </c>
      <c r="T31" s="75" t="s">
        <v>98</v>
      </c>
      <c r="U31" s="75" t="s">
        <v>78</v>
      </c>
      <c r="V31" s="75" t="s">
        <v>415</v>
      </c>
      <c r="W31" s="2">
        <f>COUNTIF('Base de Dados'!$D$2:$AG$484,S31)</f>
        <v>0</v>
      </c>
      <c r="X31" s="2">
        <f>COUNTIF('Base de Dados'!$AI$2:$BL$484,S31)</f>
        <v>1</v>
      </c>
      <c r="Z31" s="37" t="s">
        <v>448</v>
      </c>
      <c r="AA31" s="2">
        <f>COUNTIF('Base de Dados'!$D$2:$D$484,Z31)+COUNTIF('Base de Dados'!$J$2:$J$484,Z31)+COUNTIF('Base de Dados'!$P$2:$P$484,Z31)+COUNTIF('Base de Dados'!$V$2:$V$484,Z31)+COUNTIF('Base de Dados'!$AB$2:$AB$484,Z31)</f>
        <v>1</v>
      </c>
      <c r="AB31" s="70">
        <f t="shared" si="7"/>
        <v>5.1546391752577319E-3</v>
      </c>
      <c r="AC31" s="2">
        <f>COUNTIF('Base de Dados'!$AI$2:$AI$484,Z31)+COUNTIF('Base de Dados'!$AO$2:$AO$484,Z31)+COUNTIF('Base de Dados'!$AU$2:$AU$484,Z31)+COUNTIF('Base de Dados'!$BA$2:$BA$484,Z31)+COUNTIF('Base de Dados'!$BG$2:$BG$484,Z31)</f>
        <v>0</v>
      </c>
      <c r="AD31" s="70">
        <f t="shared" si="8"/>
        <v>0</v>
      </c>
      <c r="AF31" s="2" t="s">
        <v>2037</v>
      </c>
      <c r="AG31" s="2" t="s">
        <v>1965</v>
      </c>
      <c r="AI31" s="2" t="s">
        <v>1966</v>
      </c>
      <c r="AK31" s="2" t="s">
        <v>2100</v>
      </c>
      <c r="AL31" s="2"/>
      <c r="AN31" s="38" t="s">
        <v>1972</v>
      </c>
      <c r="AO31" s="2">
        <f>COUNTIF('Base de Dados'!$G$2:$G$484,AN31)+COUNTIF('Base de Dados'!$M$2:$M$484,AN31)+COUNTIF('Base de Dados'!$S$2:$S$484,AN31)+COUNTIF('Base de Dados'!$Y$2:$Y$484,AN31)+COUNTIF('Base de Dados'!$AE$2:$AE$484,AN31)</f>
        <v>0</v>
      </c>
      <c r="AP31" s="70">
        <f t="shared" si="11"/>
        <v>0</v>
      </c>
      <c r="AQ31" s="2">
        <f>COUNTIF('Base de Dados'!$AL$2:$AL$484,AN31)+COUNTIF('Base de Dados'!$AR$2:$AR$484,AN31)+COUNTIF('Base de Dados'!$AX$2:$AX$484,AN31)+COUNTIF('Base de Dados'!$BD$2:$BD$484,AN31)+COUNTIF('Base de Dados'!$BJ$2:$BJ$484,AN31)</f>
        <v>0</v>
      </c>
      <c r="AR31" s="70">
        <f t="shared" si="12"/>
        <v>0</v>
      </c>
      <c r="AT31" s="18">
        <f t="shared" si="1"/>
        <v>0</v>
      </c>
      <c r="AU31" s="18">
        <f t="shared" si="2"/>
        <v>0</v>
      </c>
    </row>
    <row r="32" spans="1:47" x14ac:dyDescent="0.25">
      <c r="M32" s="100" t="s">
        <v>1907</v>
      </c>
      <c r="N32" s="4">
        <f>COUNTIF('Base de Dados'!$D$2:$D$484,M32)+COUNTIF('Base de Dados'!$J$2:$J$484,M32)+COUNTIF('Base de Dados'!$P$2:$P$484,M32)+COUNTIF('Base de Dados'!$V$2:$V$484,M32)+COUNTIF('Base de Dados'!$AB$2:$AB$484,M32)</f>
        <v>0</v>
      </c>
      <c r="O32" s="85">
        <f t="shared" si="5"/>
        <v>0</v>
      </c>
      <c r="P32" s="4">
        <f>COUNTIF('Base de Dados'!$AI$2:$AI$484,M32)+COUNTIF('Base de Dados'!$AO$2:$AO$484,M32)+COUNTIF('Base de Dados'!$AU$2:$AU$484,M32)+COUNTIF('Base de Dados'!$BA$2:$BA$484,M32)+COUNTIF('Base de Dados'!$BG$2:$BG$484,M32)</f>
        <v>0</v>
      </c>
      <c r="Q32" s="85">
        <f t="shared" si="6"/>
        <v>0</v>
      </c>
      <c r="S32" s="40" t="s">
        <v>1024</v>
      </c>
      <c r="T32" s="75" t="s">
        <v>95</v>
      </c>
      <c r="U32" s="75" t="s">
        <v>72</v>
      </c>
      <c r="V32" s="75" t="s">
        <v>484</v>
      </c>
      <c r="W32" s="2">
        <f>COUNTIF('Base de Dados'!$D$2:$AG$484,S32)</f>
        <v>12</v>
      </c>
      <c r="X32" s="2">
        <f>COUNTIF('Base de Dados'!$AI$2:$BL$484,S32)</f>
        <v>8</v>
      </c>
      <c r="Z32" s="37" t="s">
        <v>449</v>
      </c>
      <c r="AA32" s="2">
        <f>COUNTIF('Base de Dados'!$D$2:$D$484,Z32)+COUNTIF('Base de Dados'!$J$2:$J$484,Z32)+COUNTIF('Base de Dados'!$P$2:$P$484,Z32)+COUNTIF('Base de Dados'!$V$2:$V$484,Z32)+COUNTIF('Base de Dados'!$AB$2:$AB$484,Z32)</f>
        <v>2</v>
      </c>
      <c r="AB32" s="70">
        <f t="shared" si="7"/>
        <v>1.0309278350515464E-2</v>
      </c>
      <c r="AC32" s="2">
        <f>COUNTIF('Base de Dados'!$AI$2:$AI$484,Z32)+COUNTIF('Base de Dados'!$AO$2:$AO$484,Z32)+COUNTIF('Base de Dados'!$AU$2:$AU$484,Z32)+COUNTIF('Base de Dados'!$BA$2:$BA$484,Z32)+COUNTIF('Base de Dados'!$BG$2:$BG$484,Z32)</f>
        <v>0</v>
      </c>
      <c r="AD32" s="70">
        <f t="shared" si="8"/>
        <v>0</v>
      </c>
      <c r="AF32" s="2" t="s">
        <v>94</v>
      </c>
      <c r="AG32" s="2">
        <v>0</v>
      </c>
      <c r="AH32" s="134">
        <f>AG32/$AG$40</f>
        <v>0</v>
      </c>
      <c r="AI32" s="2">
        <v>1</v>
      </c>
      <c r="AJ32" s="134">
        <f>AI32/$AI$40</f>
        <v>2.2675736961451248E-3</v>
      </c>
      <c r="AK32" s="2">
        <v>1</v>
      </c>
      <c r="AL32" s="134">
        <f>AK32/$AK$40</f>
        <v>1.6474464579901153E-3</v>
      </c>
      <c r="AN32" s="100" t="s">
        <v>1907</v>
      </c>
      <c r="AO32" s="4">
        <f>COUNTIF('Base de Dados'!$G$2:$G$484,AN32)+COUNTIF('Base de Dados'!$M$2:$M$484,AN32)+COUNTIF('Base de Dados'!$S$2:$S$484,AN32)+COUNTIF('Base de Dados'!$Y$2:$Y$484,AN32)+COUNTIF('Base de Dados'!$AE$2:$AE$484,AN32)</f>
        <v>0</v>
      </c>
      <c r="AP32" s="85">
        <f t="shared" si="11"/>
        <v>0</v>
      </c>
      <c r="AQ32" s="4">
        <f>COUNTIF('Base de Dados'!$AL$2:$AL$484,AN32)+COUNTIF('Base de Dados'!$AR$2:$AR$484,AN32)+COUNTIF('Base de Dados'!$AX$2:$AX$484,AN32)+COUNTIF('Base de Dados'!$BD$2:$BD$484,AN32)+COUNTIF('Base de Dados'!$BJ$2:$BJ$484,AN32)</f>
        <v>0</v>
      </c>
      <c r="AR32" s="85">
        <f t="shared" si="12"/>
        <v>0</v>
      </c>
      <c r="AT32" s="18">
        <f t="shared" si="1"/>
        <v>0</v>
      </c>
      <c r="AU32" s="18">
        <f t="shared" si="2"/>
        <v>0</v>
      </c>
    </row>
    <row r="33" spans="13:47" x14ac:dyDescent="0.25">
      <c r="M33" s="38" t="s">
        <v>522</v>
      </c>
      <c r="N33" s="2">
        <f>COUNTIF('Base de Dados'!$D$2:$D$484,M33)+COUNTIF('Base de Dados'!$J$2:$J$484,M33)+COUNTIF('Base de Dados'!$P$2:$P$484,M33)+COUNTIF('Base de Dados'!$V$2:$V$484,M33)+COUNTIF('Base de Dados'!$AB$2:$AB$484,M33)</f>
        <v>0</v>
      </c>
      <c r="O33" s="70">
        <f t="shared" si="5"/>
        <v>0</v>
      </c>
      <c r="P33" s="2">
        <f>COUNTIF('Base de Dados'!$AI$2:$AI$484,M33)+COUNTIF('Base de Dados'!$AO$2:$AO$484,M33)+COUNTIF('Base de Dados'!$AU$2:$AU$484,M33)+COUNTIF('Base de Dados'!$BA$2:$BA$484,M33)+COUNTIF('Base de Dados'!$BG$2:$BG$484,M33)</f>
        <v>0</v>
      </c>
      <c r="Q33" s="70">
        <f t="shared" si="6"/>
        <v>0</v>
      </c>
      <c r="S33" s="40" t="s">
        <v>1509</v>
      </c>
      <c r="T33" s="75" t="s">
        <v>98</v>
      </c>
      <c r="U33" s="75" t="s">
        <v>73</v>
      </c>
      <c r="V33" s="75" t="s">
        <v>1081</v>
      </c>
      <c r="W33" s="2">
        <f>COUNTIF('Base de Dados'!$D$2:$AG$484,S33)</f>
        <v>0</v>
      </c>
      <c r="X33" s="2">
        <f>COUNTIF('Base de Dados'!$AI$2:$BL$484,S33)</f>
        <v>0</v>
      </c>
      <c r="Z33" s="37" t="s">
        <v>450</v>
      </c>
      <c r="AA33" s="2">
        <f>COUNTIF('Base de Dados'!$D$2:$D$484,Z33)+COUNTIF('Base de Dados'!$J$2:$J$484,Z33)+COUNTIF('Base de Dados'!$P$2:$P$484,Z33)+COUNTIF('Base de Dados'!$V$2:$V$484,Z33)+COUNTIF('Base de Dados'!$AB$2:$AB$484,Z33)</f>
        <v>3</v>
      </c>
      <c r="AB33" s="70">
        <f t="shared" si="7"/>
        <v>1.5463917525773196E-2</v>
      </c>
      <c r="AC33" s="2">
        <f>COUNTIF('Base de Dados'!$AI$2:$AI$484,Z33)+COUNTIF('Base de Dados'!$AO$2:$AO$484,Z33)+COUNTIF('Base de Dados'!$AU$2:$AU$484,Z33)+COUNTIF('Base de Dados'!$BA$2:$BA$484,Z33)+COUNTIF('Base de Dados'!$BG$2:$BG$484,Z33)</f>
        <v>0</v>
      </c>
      <c r="AD33" s="70">
        <f t="shared" si="8"/>
        <v>0</v>
      </c>
      <c r="AF33" s="2" t="s">
        <v>338</v>
      </c>
      <c r="AG33" s="2">
        <v>0</v>
      </c>
      <c r="AH33" s="134">
        <f t="shared" ref="AH33:AH39" si="17">AG33/$AG$40</f>
        <v>0</v>
      </c>
      <c r="AI33" s="2">
        <v>0</v>
      </c>
      <c r="AJ33" s="134">
        <f t="shared" ref="AJ33:AJ39" si="18">AI33/$AI$40</f>
        <v>0</v>
      </c>
      <c r="AK33" s="2">
        <v>0</v>
      </c>
      <c r="AL33" s="134">
        <f t="shared" ref="AL33:AL39" si="19">AK33/$AK$40</f>
        <v>0</v>
      </c>
      <c r="AN33" s="38" t="s">
        <v>522</v>
      </c>
      <c r="AO33" s="2">
        <f>COUNTIF('Base de Dados'!$G$2:$G$484,AN33)+COUNTIF('Base de Dados'!$M$2:$M$484,AN33)+COUNTIF('Base de Dados'!$S$2:$S$484,AN33)+COUNTIF('Base de Dados'!$Y$2:$Y$484,AN33)+COUNTIF('Base de Dados'!$AE$2:$AE$484,AN33)</f>
        <v>10</v>
      </c>
      <c r="AP33" s="70">
        <f t="shared" si="11"/>
        <v>6.0606060606060608E-2</v>
      </c>
      <c r="AQ33" s="2">
        <f>COUNTIF('Base de Dados'!$AL$2:$AL$484,AN33)+COUNTIF('Base de Dados'!$AR$2:$AR$484,AN33)+COUNTIF('Base de Dados'!$AX$2:$AX$484,AN33)+COUNTIF('Base de Dados'!$BD$2:$BD$484,AN33)+COUNTIF('Base de Dados'!$BJ$2:$BJ$484,AN33)</f>
        <v>61</v>
      </c>
      <c r="AR33" s="70">
        <f t="shared" si="12"/>
        <v>0.1383219954648526</v>
      </c>
      <c r="AT33" s="18">
        <f t="shared" si="1"/>
        <v>10</v>
      </c>
      <c r="AU33" s="18">
        <f t="shared" si="2"/>
        <v>61</v>
      </c>
    </row>
    <row r="34" spans="13:47" x14ac:dyDescent="0.25">
      <c r="M34" s="100" t="s">
        <v>1566</v>
      </c>
      <c r="N34" s="4">
        <f>COUNTIF('Base de Dados'!$D$2:$D$484,M34)+COUNTIF('Base de Dados'!$J$2:$J$484,M34)+COUNTIF('Base de Dados'!$P$2:$P$484,M34)+COUNTIF('Base de Dados'!$V$2:$V$484,M34)+COUNTIF('Base de Dados'!$AB$2:$AB$484,M34)</f>
        <v>0</v>
      </c>
      <c r="O34" s="85">
        <f t="shared" si="5"/>
        <v>0</v>
      </c>
      <c r="P34" s="4">
        <f>COUNTIF('Base de Dados'!$AI$2:$AI$484,M34)+COUNTIF('Base de Dados'!$AO$2:$AO$484,M34)+COUNTIF('Base de Dados'!$AU$2:$AU$484,M34)+COUNTIF('Base de Dados'!$BA$2:$BA$484,M34)+COUNTIF('Base de Dados'!$BG$2:$BG$484,M34)</f>
        <v>0</v>
      </c>
      <c r="Q34" s="85">
        <f t="shared" si="6"/>
        <v>0</v>
      </c>
      <c r="S34" s="40" t="s">
        <v>643</v>
      </c>
      <c r="T34" s="75" t="s">
        <v>95</v>
      </c>
      <c r="U34" s="75" t="s">
        <v>58</v>
      </c>
      <c r="V34" s="75" t="s">
        <v>509</v>
      </c>
      <c r="W34" s="2">
        <f>COUNTIF('Base de Dados'!$D$2:$AG$484,S34)</f>
        <v>1</v>
      </c>
      <c r="X34" s="2">
        <f>COUNTIF('Base de Dados'!$AI$2:$BL$484,S34)</f>
        <v>1</v>
      </c>
      <c r="Z34" s="37" t="s">
        <v>502</v>
      </c>
      <c r="AA34" s="2">
        <f>COUNTIF('Base de Dados'!$D$2:$D$484,Z34)+COUNTIF('Base de Dados'!$J$2:$J$484,Z34)+COUNTIF('Base de Dados'!$P$2:$P$484,Z34)+COUNTIF('Base de Dados'!$V$2:$V$484,Z34)+COUNTIF('Base de Dados'!$AB$2:$AB$484,Z34)</f>
        <v>3</v>
      </c>
      <c r="AB34" s="70">
        <f t="shared" si="7"/>
        <v>1.5463917525773196E-2</v>
      </c>
      <c r="AC34" s="2">
        <f>COUNTIF('Base de Dados'!$AI$2:$AI$484,Z34)+COUNTIF('Base de Dados'!$AO$2:$AO$484,Z34)+COUNTIF('Base de Dados'!$AU$2:$AU$484,Z34)+COUNTIF('Base de Dados'!$BA$2:$BA$484,Z34)+COUNTIF('Base de Dados'!$BG$2:$BG$484,Z34)</f>
        <v>0</v>
      </c>
      <c r="AD34" s="70">
        <f t="shared" si="8"/>
        <v>0</v>
      </c>
      <c r="AF34" s="2" t="s">
        <v>95</v>
      </c>
      <c r="AG34" s="2">
        <v>97</v>
      </c>
      <c r="AH34" s="134">
        <f t="shared" si="17"/>
        <v>0.58433734939759041</v>
      </c>
      <c r="AI34" s="2">
        <v>174</v>
      </c>
      <c r="AJ34" s="134">
        <f t="shared" si="18"/>
        <v>0.39455782312925169</v>
      </c>
      <c r="AK34" s="2">
        <v>271</v>
      </c>
      <c r="AL34" s="134">
        <f t="shared" si="19"/>
        <v>0.44645799011532128</v>
      </c>
      <c r="AN34" s="100" t="s">
        <v>1566</v>
      </c>
      <c r="AO34" s="4">
        <f>COUNTIF('Base de Dados'!$G$2:$G$484,AN34)+COUNTIF('Base de Dados'!$M$2:$M$484,AN34)+COUNTIF('Base de Dados'!$S$2:$S$484,AN34)+COUNTIF('Base de Dados'!$Y$2:$Y$484,AN34)+COUNTIF('Base de Dados'!$AE$2:$AE$484,AN34)</f>
        <v>2</v>
      </c>
      <c r="AP34" s="85">
        <f t="shared" si="11"/>
        <v>1.2121212121212121E-2</v>
      </c>
      <c r="AQ34" s="4">
        <f>COUNTIF('Base de Dados'!$AL$2:$AL$484,AN34)+COUNTIF('Base de Dados'!$AR$2:$AR$484,AN34)+COUNTIF('Base de Dados'!$AX$2:$AX$484,AN34)+COUNTIF('Base de Dados'!$BD$2:$BD$484,AN34)+COUNTIF('Base de Dados'!$BJ$2:$BJ$484,AN34)</f>
        <v>9</v>
      </c>
      <c r="AR34" s="85">
        <f t="shared" si="12"/>
        <v>2.0408163265306121E-2</v>
      </c>
      <c r="AT34" s="18">
        <f t="shared" si="1"/>
        <v>2</v>
      </c>
      <c r="AU34" s="116">
        <f t="shared" si="2"/>
        <v>9</v>
      </c>
    </row>
    <row r="35" spans="13:47" x14ac:dyDescent="0.25">
      <c r="M35" s="38" t="s">
        <v>1973</v>
      </c>
      <c r="N35" s="2">
        <f>COUNTIF('Base de Dados'!$D$2:$D$484,M35)+COUNTIF('Base de Dados'!$J$2:$J$484,M35)+COUNTIF('Base de Dados'!$P$2:$P$484,M35)+COUNTIF('Base de Dados'!$V$2:$V$484,M35)+COUNTIF('Base de Dados'!$AB$2:$AB$484,M35)</f>
        <v>0</v>
      </c>
      <c r="O35" s="70">
        <f t="shared" si="5"/>
        <v>0</v>
      </c>
      <c r="P35" s="2">
        <f>COUNTIF('Base de Dados'!$AI$2:$AI$484,M35)+COUNTIF('Base de Dados'!$AO$2:$AO$484,M35)+COUNTIF('Base de Dados'!$AU$2:$AU$484,M35)+COUNTIF('Base de Dados'!$BA$2:$BA$484,M35)+COUNTIF('Base de Dados'!$BG$2:$BG$484,M35)</f>
        <v>0</v>
      </c>
      <c r="Q35" s="70">
        <f t="shared" si="6"/>
        <v>0</v>
      </c>
      <c r="S35" s="40" t="s">
        <v>956</v>
      </c>
      <c r="T35" s="75" t="s">
        <v>97</v>
      </c>
      <c r="U35" s="75" t="s">
        <v>70</v>
      </c>
      <c r="V35" s="75" t="s">
        <v>957</v>
      </c>
      <c r="W35" s="2">
        <f>COUNTIF('Base de Dados'!$D$2:$AG$484,S35)</f>
        <v>0</v>
      </c>
      <c r="X35" s="2">
        <f>COUNTIF('Base de Dados'!$AI$2:$BL$484,S35)</f>
        <v>1</v>
      </c>
      <c r="Z35" s="37" t="s">
        <v>528</v>
      </c>
      <c r="AA35" s="2">
        <f>COUNTIF('Base de Dados'!$D$2:$D$484,Z35)+COUNTIF('Base de Dados'!$J$2:$J$484,Z35)+COUNTIF('Base de Dados'!$P$2:$P$484,Z35)+COUNTIF('Base de Dados'!$V$2:$V$484,Z35)+COUNTIF('Base de Dados'!$AB$2:$AB$484,Z35)</f>
        <v>1</v>
      </c>
      <c r="AB35" s="70">
        <f t="shared" si="7"/>
        <v>5.1546391752577319E-3</v>
      </c>
      <c r="AC35" s="2">
        <f>COUNTIF('Base de Dados'!$AI$2:$AI$484,Z35)+COUNTIF('Base de Dados'!$AO$2:$AO$484,Z35)+COUNTIF('Base de Dados'!$AU$2:$AU$484,Z35)+COUNTIF('Base de Dados'!$BA$2:$BA$484,Z35)+COUNTIF('Base de Dados'!$BG$2:$BG$484,Z35)</f>
        <v>2</v>
      </c>
      <c r="AD35" s="70">
        <f t="shared" si="8"/>
        <v>3.1746031746031744E-2</v>
      </c>
      <c r="AF35" s="2" t="s">
        <v>339</v>
      </c>
      <c r="AG35" s="2">
        <v>10</v>
      </c>
      <c r="AH35" s="134">
        <f t="shared" si="17"/>
        <v>6.0240963855421686E-2</v>
      </c>
      <c r="AI35" s="2">
        <v>59</v>
      </c>
      <c r="AJ35" s="134">
        <f t="shared" si="18"/>
        <v>0.13378684807256236</v>
      </c>
      <c r="AK35" s="2">
        <v>69</v>
      </c>
      <c r="AL35" s="134">
        <f t="shared" si="19"/>
        <v>0.11367380560131796</v>
      </c>
      <c r="AN35" s="38" t="s">
        <v>1973</v>
      </c>
      <c r="AO35" s="2">
        <f>COUNTIF('Base de Dados'!$G$2:$G$484,AN35)+COUNTIF('Base de Dados'!$M$2:$M$484,AN35)+COUNTIF('Base de Dados'!$S$2:$S$484,AN35)+COUNTIF('Base de Dados'!$Y$2:$Y$484,AN35)+COUNTIF('Base de Dados'!$AE$2:$AE$484,AN35)</f>
        <v>0</v>
      </c>
      <c r="AP35" s="70">
        <f t="shared" si="11"/>
        <v>0</v>
      </c>
      <c r="AQ35" s="2">
        <f>COUNTIF('Base de Dados'!$AL$2:$AL$484,AN35)+COUNTIF('Base de Dados'!$AR$2:$AR$484,AN35)+COUNTIF('Base de Dados'!$AX$2:$AX$484,AN35)+COUNTIF('Base de Dados'!$BD$2:$BD$484,AN35)+COUNTIF('Base de Dados'!$BJ$2:$BJ$484,AN35)</f>
        <v>0</v>
      </c>
      <c r="AR35" s="70">
        <f t="shared" si="12"/>
        <v>0</v>
      </c>
      <c r="AT35" s="18">
        <f t="shared" si="1"/>
        <v>0</v>
      </c>
      <c r="AU35" s="18">
        <f t="shared" si="2"/>
        <v>0</v>
      </c>
    </row>
    <row r="36" spans="13:47" x14ac:dyDescent="0.25">
      <c r="M36" s="100" t="s">
        <v>1974</v>
      </c>
      <c r="N36" s="4">
        <f>COUNTIF('Base de Dados'!$D$2:$D$484,M36)+COUNTIF('Base de Dados'!$J$2:$J$484,M36)+COUNTIF('Base de Dados'!$P$2:$P$484,M36)+COUNTIF('Base de Dados'!$V$2:$V$484,M36)+COUNTIF('Base de Dados'!$AB$2:$AB$484,M36)</f>
        <v>0</v>
      </c>
      <c r="O36" s="85">
        <f t="shared" si="5"/>
        <v>0</v>
      </c>
      <c r="P36" s="4">
        <f>COUNTIF('Base de Dados'!$AI$2:$AI$484,M36)+COUNTIF('Base de Dados'!$AO$2:$AO$484,M36)+COUNTIF('Base de Dados'!$AU$2:$AU$484,M36)+COUNTIF('Base de Dados'!$BA$2:$BA$484,M36)+COUNTIF('Base de Dados'!$BG$2:$BG$484,M36)</f>
        <v>0</v>
      </c>
      <c r="Q36" s="85">
        <f t="shared" si="6"/>
        <v>0</v>
      </c>
      <c r="S36" s="40" t="s">
        <v>637</v>
      </c>
      <c r="T36" s="75" t="s">
        <v>95</v>
      </c>
      <c r="U36" s="75" t="s">
        <v>57</v>
      </c>
      <c r="V36" s="75" t="s">
        <v>415</v>
      </c>
      <c r="W36" s="2">
        <f>COUNTIF('Base de Dados'!$D$2:$AG$484,S36)</f>
        <v>1</v>
      </c>
      <c r="X36" s="2">
        <f>COUNTIF('Base de Dados'!$AI$2:$BL$484,S36)</f>
        <v>0</v>
      </c>
      <c r="Z36" s="37" t="s">
        <v>548</v>
      </c>
      <c r="AA36" s="2">
        <f>COUNTIF('Base de Dados'!$D$2:$D$484,Z36)+COUNTIF('Base de Dados'!$J$2:$J$484,Z36)+COUNTIF('Base de Dados'!$P$2:$P$484,Z36)+COUNTIF('Base de Dados'!$V$2:$V$484,Z36)+COUNTIF('Base de Dados'!$AB$2:$AB$484,Z36)</f>
        <v>5</v>
      </c>
      <c r="AB36" s="70">
        <f t="shared" si="7"/>
        <v>2.5773195876288658E-2</v>
      </c>
      <c r="AC36" s="2">
        <f>COUNTIF('Base de Dados'!$AI$2:$AI$484,Z36)+COUNTIF('Base de Dados'!$AO$2:$AO$484,Z36)+COUNTIF('Base de Dados'!$AU$2:$AU$484,Z36)+COUNTIF('Base de Dados'!$BA$2:$BA$484,Z36)+COUNTIF('Base de Dados'!$BG$2:$BG$484,Z36)</f>
        <v>0</v>
      </c>
      <c r="AD36" s="70">
        <f t="shared" si="8"/>
        <v>0</v>
      </c>
      <c r="AF36" s="2" t="s">
        <v>96</v>
      </c>
      <c r="AG36" s="2">
        <v>13</v>
      </c>
      <c r="AH36" s="134">
        <f t="shared" si="17"/>
        <v>7.8313253012048195E-2</v>
      </c>
      <c r="AI36" s="2">
        <v>58</v>
      </c>
      <c r="AJ36" s="134">
        <f t="shared" si="18"/>
        <v>0.13151927437641722</v>
      </c>
      <c r="AK36" s="2">
        <v>71</v>
      </c>
      <c r="AL36" s="134">
        <f t="shared" si="19"/>
        <v>0.11696869851729819</v>
      </c>
      <c r="AN36" s="100" t="s">
        <v>1974</v>
      </c>
      <c r="AO36" s="4">
        <f>COUNTIF('Base de Dados'!$G$2:$G$484,AN36)+COUNTIF('Base de Dados'!$M$2:$M$484,AN36)+COUNTIF('Base de Dados'!$S$2:$S$484,AN36)+COUNTIF('Base de Dados'!$Y$2:$Y$484,AN36)+COUNTIF('Base de Dados'!$AE$2:$AE$484,AN36)</f>
        <v>0</v>
      </c>
      <c r="AP36" s="85">
        <f t="shared" si="11"/>
        <v>0</v>
      </c>
      <c r="AQ36" s="4">
        <f>COUNTIF('Base de Dados'!$AL$2:$AL$484,AN36)+COUNTIF('Base de Dados'!$AR$2:$AR$484,AN36)+COUNTIF('Base de Dados'!$AX$2:$AX$484,AN36)+COUNTIF('Base de Dados'!$BD$2:$BD$484,AN36)+COUNTIF('Base de Dados'!$BJ$2:$BJ$484,AN36)</f>
        <v>0</v>
      </c>
      <c r="AR36" s="85">
        <f t="shared" si="12"/>
        <v>0</v>
      </c>
      <c r="AT36" s="18">
        <f t="shared" si="1"/>
        <v>0</v>
      </c>
      <c r="AU36" s="18">
        <f t="shared" si="2"/>
        <v>0</v>
      </c>
    </row>
    <row r="37" spans="13:47" x14ac:dyDescent="0.25">
      <c r="M37" s="38" t="s">
        <v>1975</v>
      </c>
      <c r="N37" s="2">
        <f>COUNTIF('Base de Dados'!$D$2:$D$484,M37)+COUNTIF('Base de Dados'!$J$2:$J$484,M37)+COUNTIF('Base de Dados'!$P$2:$P$484,M37)+COUNTIF('Base de Dados'!$V$2:$V$484,M37)+COUNTIF('Base de Dados'!$AB$2:$AB$484,M37)</f>
        <v>0</v>
      </c>
      <c r="O37" s="70">
        <f t="shared" si="5"/>
        <v>0</v>
      </c>
      <c r="P37" s="2">
        <f>COUNTIF('Base de Dados'!$AI$2:$AI$484,M37)+COUNTIF('Base de Dados'!$AO$2:$AO$484,M37)+COUNTIF('Base de Dados'!$AU$2:$AU$484,M37)+COUNTIF('Base de Dados'!$BA$2:$BA$484,M37)+COUNTIF('Base de Dados'!$BG$2:$BG$484,M37)</f>
        <v>0</v>
      </c>
      <c r="Q37" s="70">
        <f t="shared" si="6"/>
        <v>0</v>
      </c>
      <c r="S37" s="40" t="s">
        <v>1770</v>
      </c>
      <c r="T37" s="75" t="s">
        <v>98</v>
      </c>
      <c r="U37" s="75" t="s">
        <v>80</v>
      </c>
      <c r="V37" s="75" t="s">
        <v>484</v>
      </c>
      <c r="W37" s="2">
        <f>COUNTIF('Base de Dados'!$D$2:$AG$484,S37)</f>
        <v>0</v>
      </c>
      <c r="X37" s="2">
        <f>COUNTIF('Base de Dados'!$AI$2:$BL$484,S37)</f>
        <v>1</v>
      </c>
      <c r="Z37" s="37" t="s">
        <v>1925</v>
      </c>
      <c r="AA37" s="2">
        <f>COUNTIF('Base de Dados'!$D$2:$D$484,Z37)+COUNTIF('Base de Dados'!$J$2:$J$484,Z37)+COUNTIF('Base de Dados'!$P$2:$P$484,Z37)+COUNTIF('Base de Dados'!$V$2:$V$484,Z37)+COUNTIF('Base de Dados'!$AB$2:$AB$484,Z37)</f>
        <v>1</v>
      </c>
      <c r="AB37" s="70">
        <f t="shared" si="7"/>
        <v>5.1546391752577319E-3</v>
      </c>
      <c r="AC37" s="2">
        <f>COUNTIF('Base de Dados'!$AI$2:$AI$484,Z37)+COUNTIF('Base de Dados'!$AO$2:$AO$484,Z37)+COUNTIF('Base de Dados'!$AU$2:$AU$484,Z37)+COUNTIF('Base de Dados'!$BA$2:$BA$484,Z37)+COUNTIF('Base de Dados'!$BG$2:$BG$484,Z37)</f>
        <v>2</v>
      </c>
      <c r="AD37" s="70">
        <f t="shared" si="8"/>
        <v>3.1746031746031744E-2</v>
      </c>
      <c r="AF37" s="2" t="s">
        <v>340</v>
      </c>
      <c r="AG37" s="2">
        <v>0</v>
      </c>
      <c r="AH37" s="134">
        <f t="shared" si="17"/>
        <v>0</v>
      </c>
      <c r="AI37" s="2">
        <v>40</v>
      </c>
      <c r="AJ37" s="134">
        <f t="shared" si="18"/>
        <v>9.0702947845804988E-2</v>
      </c>
      <c r="AK37" s="2">
        <v>40</v>
      </c>
      <c r="AL37" s="134">
        <f t="shared" si="19"/>
        <v>6.589785831960461E-2</v>
      </c>
      <c r="AN37" s="38" t="s">
        <v>1975</v>
      </c>
      <c r="AO37" s="2">
        <f>COUNTIF('Base de Dados'!$G$2:$G$484,AN37)+COUNTIF('Base de Dados'!$M$2:$M$484,AN37)+COUNTIF('Base de Dados'!$S$2:$S$484,AN37)+COUNTIF('Base de Dados'!$Y$2:$Y$484,AN37)+COUNTIF('Base de Dados'!$AE$2:$AE$484,AN37)</f>
        <v>0</v>
      </c>
      <c r="AP37" s="70">
        <f t="shared" si="11"/>
        <v>0</v>
      </c>
      <c r="AQ37" s="2">
        <f>COUNTIF('Base de Dados'!$AL$2:$AL$484,AN37)+COUNTIF('Base de Dados'!$AR$2:$AR$484,AN37)+COUNTIF('Base de Dados'!$AX$2:$AX$484,AN37)+COUNTIF('Base de Dados'!$BD$2:$BD$484,AN37)+COUNTIF('Base de Dados'!$BJ$2:$BJ$484,AN37)</f>
        <v>0</v>
      </c>
      <c r="AR37" s="70">
        <f t="shared" si="12"/>
        <v>0</v>
      </c>
      <c r="AT37" s="18">
        <f t="shared" si="1"/>
        <v>0</v>
      </c>
      <c r="AU37" s="18">
        <f t="shared" si="2"/>
        <v>0</v>
      </c>
    </row>
    <row r="38" spans="13:47" x14ac:dyDescent="0.25">
      <c r="M38" s="74" t="s">
        <v>2100</v>
      </c>
      <c r="N38" s="74">
        <f>SUM(N3:N37)</f>
        <v>62</v>
      </c>
      <c r="O38" s="102">
        <f>SUM(O3:O37)</f>
        <v>0.99999999999999978</v>
      </c>
      <c r="P38" s="74">
        <f>SUM(P3:P37)</f>
        <v>33</v>
      </c>
      <c r="Q38" s="102">
        <f>SUM(Q3:Q37)</f>
        <v>1</v>
      </c>
      <c r="S38" s="40" t="s">
        <v>529</v>
      </c>
      <c r="T38" s="75" t="s">
        <v>339</v>
      </c>
      <c r="U38" s="75" t="s">
        <v>67</v>
      </c>
      <c r="V38" s="75" t="s">
        <v>488</v>
      </c>
      <c r="W38" s="2">
        <f>COUNTIF('Base de Dados'!$D$2:$AG$484,S38)</f>
        <v>0</v>
      </c>
      <c r="X38" s="2">
        <f>COUNTIF('Base de Dados'!$AI$2:$BL$484,S38)</f>
        <v>1</v>
      </c>
      <c r="Z38" s="37" t="s">
        <v>594</v>
      </c>
      <c r="AA38" s="2">
        <f>COUNTIF('Base de Dados'!$D$2:$D$484,Z38)+COUNTIF('Base de Dados'!$J$2:$J$484,Z38)+COUNTIF('Base de Dados'!$P$2:$P$484,Z38)+COUNTIF('Base de Dados'!$V$2:$V$484,Z38)+COUNTIF('Base de Dados'!$AB$2:$AB$484,Z38)</f>
        <v>7</v>
      </c>
      <c r="AB38" s="70">
        <f t="shared" si="7"/>
        <v>3.608247422680412E-2</v>
      </c>
      <c r="AC38" s="2">
        <f>COUNTIF('Base de Dados'!$AI$2:$AI$484,Z38)+COUNTIF('Base de Dados'!$AO$2:$AO$484,Z38)+COUNTIF('Base de Dados'!$AU$2:$AU$484,Z38)+COUNTIF('Base de Dados'!$BA$2:$BA$484,Z38)+COUNTIF('Base de Dados'!$BG$2:$BG$484,Z38)</f>
        <v>0</v>
      </c>
      <c r="AD38" s="70">
        <f t="shared" si="8"/>
        <v>0</v>
      </c>
      <c r="AF38" s="2" t="s">
        <v>97</v>
      </c>
      <c r="AG38" s="2">
        <v>18</v>
      </c>
      <c r="AH38" s="134">
        <f t="shared" si="17"/>
        <v>0.10843373493975904</v>
      </c>
      <c r="AI38" s="2">
        <v>41</v>
      </c>
      <c r="AJ38" s="134">
        <f t="shared" si="18"/>
        <v>9.297052154195011E-2</v>
      </c>
      <c r="AK38" s="2">
        <v>59</v>
      </c>
      <c r="AL38" s="134">
        <f t="shared" si="19"/>
        <v>9.7199341021416807E-2</v>
      </c>
      <c r="AN38" s="74" t="s">
        <v>2100</v>
      </c>
      <c r="AO38" s="74">
        <f>SUM(AO3:AO37)</f>
        <v>165</v>
      </c>
      <c r="AP38" s="102">
        <f>SUM(AP3:AP37)</f>
        <v>0.99999999999999989</v>
      </c>
      <c r="AQ38" s="74">
        <f>SUM(AQ3:AQ37)</f>
        <v>441</v>
      </c>
      <c r="AR38" s="102">
        <f>SUM(AR3:AR37)</f>
        <v>1</v>
      </c>
      <c r="AT38" s="18">
        <f>SUM(AT3:AT37)</f>
        <v>166</v>
      </c>
      <c r="AU38" s="18">
        <f>SUM(AU3:AU37)</f>
        <v>441</v>
      </c>
    </row>
    <row r="39" spans="13:47" x14ac:dyDescent="0.25">
      <c r="S39" s="40" t="s">
        <v>1761</v>
      </c>
      <c r="T39" s="75" t="s">
        <v>97</v>
      </c>
      <c r="U39" s="75" t="s">
        <v>80</v>
      </c>
      <c r="V39" s="75" t="s">
        <v>1762</v>
      </c>
      <c r="W39" s="2">
        <f>COUNTIF('Base de Dados'!$D$2:$AG$484,S39)</f>
        <v>0</v>
      </c>
      <c r="X39" s="2">
        <f>COUNTIF('Base de Dados'!$AI$2:$BL$484,S39)</f>
        <v>1</v>
      </c>
      <c r="Z39" s="37" t="s">
        <v>608</v>
      </c>
      <c r="AA39" s="2">
        <f>COUNTIF('Base de Dados'!$D$2:$D$484,Z39)+COUNTIF('Base de Dados'!$J$2:$J$484,Z39)+COUNTIF('Base de Dados'!$P$2:$P$484,Z39)+COUNTIF('Base de Dados'!$V$2:$V$484,Z39)+COUNTIF('Base de Dados'!$AB$2:$AB$484,Z39)</f>
        <v>3</v>
      </c>
      <c r="AB39" s="70">
        <f t="shared" si="7"/>
        <v>1.5463917525773196E-2</v>
      </c>
      <c r="AC39" s="2">
        <f>COUNTIF('Base de Dados'!$AI$2:$AI$484,Z39)+COUNTIF('Base de Dados'!$AO$2:$AO$484,Z39)+COUNTIF('Base de Dados'!$AU$2:$AU$484,Z39)+COUNTIF('Base de Dados'!$BA$2:$BA$484,Z39)+COUNTIF('Base de Dados'!$BG$2:$BG$484,Z39)</f>
        <v>0</v>
      </c>
      <c r="AD39" s="70">
        <f t="shared" si="8"/>
        <v>0</v>
      </c>
      <c r="AF39" s="2" t="s">
        <v>98</v>
      </c>
      <c r="AG39" s="2">
        <v>28</v>
      </c>
      <c r="AH39" s="134">
        <f t="shared" si="17"/>
        <v>0.16867469879518071</v>
      </c>
      <c r="AI39" s="2">
        <v>68</v>
      </c>
      <c r="AJ39" s="134">
        <f t="shared" si="18"/>
        <v>0.15419501133786848</v>
      </c>
      <c r="AK39" s="2">
        <v>96</v>
      </c>
      <c r="AL39" s="134">
        <f t="shared" si="19"/>
        <v>0.15815485996705106</v>
      </c>
      <c r="AN39" s="81"/>
      <c r="AT39" s="81"/>
    </row>
    <row r="40" spans="13:47" x14ac:dyDescent="0.25">
      <c r="S40" s="40" t="s">
        <v>1350</v>
      </c>
      <c r="T40" s="75" t="s">
        <v>96</v>
      </c>
      <c r="U40" s="75" t="s">
        <v>60</v>
      </c>
      <c r="V40" s="75" t="s">
        <v>522</v>
      </c>
      <c r="W40" s="2">
        <f>COUNTIF('Base de Dados'!$D$2:$AG$484,S40)</f>
        <v>0</v>
      </c>
      <c r="X40" s="2">
        <f>COUNTIF('Base de Dados'!$AI$2:$BL$484,S40)</f>
        <v>38</v>
      </c>
      <c r="Z40" s="37" t="s">
        <v>907</v>
      </c>
      <c r="AA40" s="2">
        <f>COUNTIF('Base de Dados'!$D$2:$D$484,Z40)+COUNTIF('Base de Dados'!$J$2:$J$484,Z40)+COUNTIF('Base de Dados'!$P$2:$P$484,Z40)+COUNTIF('Base de Dados'!$V$2:$V$484,Z40)+COUNTIF('Base de Dados'!$AB$2:$AB$484,Z40)</f>
        <v>1</v>
      </c>
      <c r="AB40" s="70">
        <f t="shared" si="7"/>
        <v>5.1546391752577319E-3</v>
      </c>
      <c r="AC40" s="2">
        <f>COUNTIF('Base de Dados'!$AI$2:$AI$484,Z40)+COUNTIF('Base de Dados'!$AO$2:$AO$484,Z40)+COUNTIF('Base de Dados'!$AU$2:$AU$484,Z40)+COUNTIF('Base de Dados'!$BA$2:$BA$484,Z40)+COUNTIF('Base de Dados'!$BG$2:$BG$484,Z40)</f>
        <v>0</v>
      </c>
      <c r="AD40" s="70">
        <f t="shared" si="8"/>
        <v>0</v>
      </c>
      <c r="AF40" s="2" t="s">
        <v>2100</v>
      </c>
      <c r="AG40" s="2">
        <f>SUM(AG32:AG39)</f>
        <v>166</v>
      </c>
      <c r="AH40" s="2">
        <f t="shared" ref="AH40:AL40" si="20">SUM(AH32:AH39)</f>
        <v>1</v>
      </c>
      <c r="AI40" s="2">
        <f t="shared" si="20"/>
        <v>441</v>
      </c>
      <c r="AJ40" s="2">
        <f t="shared" si="20"/>
        <v>0.99999999999999989</v>
      </c>
      <c r="AK40" s="2">
        <f t="shared" si="20"/>
        <v>607</v>
      </c>
      <c r="AL40" s="2">
        <f t="shared" si="20"/>
        <v>1</v>
      </c>
      <c r="AN40" s="81"/>
      <c r="AT40" s="81"/>
    </row>
    <row r="41" spans="13:47" x14ac:dyDescent="0.25">
      <c r="S41" s="40" t="s">
        <v>677</v>
      </c>
      <c r="T41" s="75" t="s">
        <v>339</v>
      </c>
      <c r="U41" s="75" t="s">
        <v>58</v>
      </c>
      <c r="V41" s="75" t="s">
        <v>678</v>
      </c>
      <c r="W41" s="2">
        <f>COUNTIF('Base de Dados'!$D$2:$AG$484,S41)</f>
        <v>0</v>
      </c>
      <c r="X41" s="2">
        <f>COUNTIF('Base de Dados'!$AI$2:$BL$484,S41)</f>
        <v>1</v>
      </c>
      <c r="Z41" s="37" t="s">
        <v>633</v>
      </c>
      <c r="AA41" s="2">
        <f>COUNTIF('Base de Dados'!$D$2:$D$484,Z41)+COUNTIF('Base de Dados'!$J$2:$J$484,Z41)+COUNTIF('Base de Dados'!$P$2:$P$484,Z41)+COUNTIF('Base de Dados'!$V$2:$V$484,Z41)+COUNTIF('Base de Dados'!$AB$2:$AB$484,Z41)</f>
        <v>2</v>
      </c>
      <c r="AB41" s="70">
        <f t="shared" si="7"/>
        <v>1.0309278350515464E-2</v>
      </c>
      <c r="AC41" s="2">
        <f>COUNTIF('Base de Dados'!$AI$2:$AI$484,Z41)+COUNTIF('Base de Dados'!$AO$2:$AO$484,Z41)+COUNTIF('Base de Dados'!$AU$2:$AU$484,Z41)+COUNTIF('Base de Dados'!$BA$2:$BA$484,Z41)+COUNTIF('Base de Dados'!$BG$2:$BG$484,Z41)</f>
        <v>2</v>
      </c>
      <c r="AD41" s="70">
        <f t="shared" si="8"/>
        <v>3.1746031746031744E-2</v>
      </c>
      <c r="AG41" s="2"/>
      <c r="AN41" s="81"/>
      <c r="AT41" s="81"/>
    </row>
    <row r="42" spans="13:47" x14ac:dyDescent="0.25">
      <c r="S42" s="40" t="s">
        <v>1035</v>
      </c>
      <c r="T42" s="75" t="s">
        <v>98</v>
      </c>
      <c r="U42" s="75" t="s">
        <v>72</v>
      </c>
      <c r="V42" s="75" t="s">
        <v>646</v>
      </c>
      <c r="W42" s="2">
        <f>COUNTIF('Base de Dados'!$D$2:$AG$484,S42)</f>
        <v>1</v>
      </c>
      <c r="X42" s="2">
        <f>COUNTIF('Base de Dados'!$AI$2:$BL$484,S42)</f>
        <v>0</v>
      </c>
      <c r="Z42" s="37" t="s">
        <v>965</v>
      </c>
      <c r="AA42" s="2">
        <f>COUNTIF('Base de Dados'!$D$2:$D$484,Z42)+COUNTIF('Base de Dados'!$J$2:$J$484,Z42)+COUNTIF('Base de Dados'!$P$2:$P$484,Z42)+COUNTIF('Base de Dados'!$V$2:$V$484,Z42)+COUNTIF('Base de Dados'!$AB$2:$AB$484,Z42)</f>
        <v>1</v>
      </c>
      <c r="AB42" s="70">
        <f t="shared" si="7"/>
        <v>5.1546391752577319E-3</v>
      </c>
      <c r="AC42" s="2">
        <f>COUNTIF('Base de Dados'!$AI$2:$AI$484,Z42)+COUNTIF('Base de Dados'!$AO$2:$AO$484,Z42)+COUNTIF('Base de Dados'!$AU$2:$AU$484,Z42)+COUNTIF('Base de Dados'!$BA$2:$BA$484,Z42)+COUNTIF('Base de Dados'!$BG$2:$BG$484,Z42)</f>
        <v>1</v>
      </c>
      <c r="AD42" s="70">
        <f t="shared" si="8"/>
        <v>1.5873015873015872E-2</v>
      </c>
      <c r="AF42" s="218" t="s">
        <v>2038</v>
      </c>
      <c r="AG42" s="218"/>
      <c r="AH42" s="218"/>
      <c r="AI42" s="218"/>
      <c r="AL42" s="2"/>
      <c r="AT42" s="81"/>
    </row>
    <row r="43" spans="13:47" x14ac:dyDescent="0.25">
      <c r="S43" s="40" t="s">
        <v>814</v>
      </c>
      <c r="T43" s="75" t="s">
        <v>98</v>
      </c>
      <c r="U43" s="75" t="s">
        <v>61</v>
      </c>
      <c r="V43" s="75" t="s">
        <v>504</v>
      </c>
      <c r="W43" s="2">
        <f>COUNTIF('Base de Dados'!$D$2:$AG$484,S43)</f>
        <v>0</v>
      </c>
      <c r="X43" s="2">
        <f>COUNTIF('Base de Dados'!$AI$2:$BL$484,S43)</f>
        <v>1</v>
      </c>
      <c r="Z43" s="37" t="s">
        <v>967</v>
      </c>
      <c r="AA43" s="2">
        <f>COUNTIF('Base de Dados'!$D$2:$D$484,Z43)+COUNTIF('Base de Dados'!$J$2:$J$484,Z43)+COUNTIF('Base de Dados'!$P$2:$P$484,Z43)+COUNTIF('Base de Dados'!$V$2:$V$484,Z43)+COUNTIF('Base de Dados'!$AB$2:$AB$484,Z43)</f>
        <v>2</v>
      </c>
      <c r="AB43" s="70">
        <f t="shared" si="7"/>
        <v>1.0309278350515464E-2</v>
      </c>
      <c r="AC43" s="2">
        <f>COUNTIF('Base de Dados'!$AI$2:$AI$484,Z43)+COUNTIF('Base de Dados'!$AO$2:$AO$484,Z43)+COUNTIF('Base de Dados'!$AU$2:$AU$484,Z43)+COUNTIF('Base de Dados'!$BA$2:$BA$484,Z43)+COUNTIF('Base de Dados'!$BG$2:$BG$484,Z43)</f>
        <v>1</v>
      </c>
      <c r="AD43" s="70">
        <f t="shared" si="8"/>
        <v>1.5873015873015872E-2</v>
      </c>
      <c r="AF43" s="47" t="s">
        <v>2037</v>
      </c>
      <c r="AG43" s="47" t="s">
        <v>1965</v>
      </c>
      <c r="AH43" s="47" t="s">
        <v>1966</v>
      </c>
      <c r="AI43" s="47" t="s">
        <v>2100</v>
      </c>
      <c r="AL43" s="2"/>
    </row>
    <row r="44" spans="13:47" x14ac:dyDescent="0.25">
      <c r="S44" s="40" t="s">
        <v>1725</v>
      </c>
      <c r="T44" s="75" t="s">
        <v>98</v>
      </c>
      <c r="U44" s="75" t="s">
        <v>80</v>
      </c>
      <c r="V44" s="75" t="s">
        <v>484</v>
      </c>
      <c r="W44" s="2">
        <f>COUNTIF('Base de Dados'!$D$2:$AG$484,S44)</f>
        <v>1</v>
      </c>
      <c r="X44" s="2">
        <f>COUNTIF('Base de Dados'!$AI$2:$BL$484,S44)</f>
        <v>0</v>
      </c>
      <c r="Z44" s="37" t="s">
        <v>1025</v>
      </c>
      <c r="AA44" s="2">
        <f>COUNTIF('Base de Dados'!$D$2:$D$484,Z44)+COUNTIF('Base de Dados'!$J$2:$J$484,Z44)+COUNTIF('Base de Dados'!$P$2:$P$484,Z44)+COUNTIF('Base de Dados'!$V$2:$V$484,Z44)+COUNTIF('Base de Dados'!$AB$2:$AB$484,Z44)</f>
        <v>24</v>
      </c>
      <c r="AB44" s="70">
        <f t="shared" si="7"/>
        <v>0.12371134020618557</v>
      </c>
      <c r="AC44" s="2">
        <f>COUNTIF('Base de Dados'!$AI$2:$AI$484,Z44)+COUNTIF('Base de Dados'!$AO$2:$AO$484,Z44)+COUNTIF('Base de Dados'!$AU$2:$AU$484,Z44)+COUNTIF('Base de Dados'!$BA$2:$BA$484,Z44)+COUNTIF('Base de Dados'!$BG$2:$BG$484,Z44)</f>
        <v>7</v>
      </c>
      <c r="AD44" s="70">
        <f t="shared" si="8"/>
        <v>0.1111111111111111</v>
      </c>
      <c r="AF44" s="2" t="s">
        <v>94</v>
      </c>
      <c r="AG44" s="134">
        <v>0</v>
      </c>
      <c r="AH44" s="134">
        <v>2.2675736961451248E-3</v>
      </c>
      <c r="AI44" s="134">
        <v>1.6474464579901153E-3</v>
      </c>
    </row>
    <row r="45" spans="13:47" x14ac:dyDescent="0.25">
      <c r="S45" s="44" t="s">
        <v>2101</v>
      </c>
      <c r="T45" s="75" t="s">
        <v>97</v>
      </c>
      <c r="U45" s="75" t="s">
        <v>73</v>
      </c>
      <c r="V45" s="75" t="s">
        <v>415</v>
      </c>
      <c r="W45" s="2">
        <f>COUNTIF('Base de Dados'!$D$2:$AG$484,S45)</f>
        <v>0</v>
      </c>
      <c r="X45" s="2">
        <f>COUNTIF('Base de Dados'!$AI$2:$BL$484,S45)</f>
        <v>2</v>
      </c>
      <c r="Z45" s="37" t="s">
        <v>1030</v>
      </c>
      <c r="AA45" s="2">
        <f>COUNTIF('Base de Dados'!$D$2:$D$484,Z45)+COUNTIF('Base de Dados'!$J$2:$J$484,Z45)+COUNTIF('Base de Dados'!$P$2:$P$484,Z45)+COUNTIF('Base de Dados'!$V$2:$V$484,Z45)+COUNTIF('Base de Dados'!$AB$2:$AB$484,Z45)</f>
        <v>3</v>
      </c>
      <c r="AB45" s="70">
        <f t="shared" si="7"/>
        <v>1.5463917525773196E-2</v>
      </c>
      <c r="AC45" s="2">
        <f>COUNTIF('Base de Dados'!$AI$2:$AI$484,Z45)+COUNTIF('Base de Dados'!$AO$2:$AO$484,Z45)+COUNTIF('Base de Dados'!$AU$2:$AU$484,Z45)+COUNTIF('Base de Dados'!$BA$2:$BA$484,Z45)+COUNTIF('Base de Dados'!$BG$2:$BG$484,Z45)</f>
        <v>16</v>
      </c>
      <c r="AD45" s="70">
        <f t="shared" si="8"/>
        <v>0.25396825396825395</v>
      </c>
      <c r="AF45" s="4" t="s">
        <v>338</v>
      </c>
      <c r="AG45" s="138">
        <v>0</v>
      </c>
      <c r="AH45" s="138">
        <v>0</v>
      </c>
      <c r="AI45" s="138">
        <v>0</v>
      </c>
    </row>
    <row r="46" spans="13:47" x14ac:dyDescent="0.25">
      <c r="S46" s="40" t="s">
        <v>1445</v>
      </c>
      <c r="T46" s="75" t="s">
        <v>96</v>
      </c>
      <c r="U46" s="75" t="s">
        <v>73</v>
      </c>
      <c r="V46" s="75" t="s">
        <v>648</v>
      </c>
      <c r="W46" s="2">
        <f>COUNTIF('Base de Dados'!$D$2:$AG$484,S46)</f>
        <v>0</v>
      </c>
      <c r="X46" s="2">
        <f>COUNTIF('Base de Dados'!$AI$2:$BL$484,S46)</f>
        <v>1</v>
      </c>
      <c r="Z46" s="37" t="s">
        <v>1023</v>
      </c>
      <c r="AA46" s="2">
        <f>COUNTIF('Base de Dados'!$D$2:$D$484,Z46)+COUNTIF('Base de Dados'!$J$2:$J$484,Z46)+COUNTIF('Base de Dados'!$P$2:$P$484,Z46)+COUNTIF('Base de Dados'!$V$2:$V$484,Z46)+COUNTIF('Base de Dados'!$AB$2:$AB$484,Z46)</f>
        <v>8</v>
      </c>
      <c r="AB46" s="70">
        <f t="shared" si="7"/>
        <v>4.1237113402061855E-2</v>
      </c>
      <c r="AC46" s="2">
        <f>COUNTIF('Base de Dados'!$AI$2:$AI$484,Z46)+COUNTIF('Base de Dados'!$AO$2:$AO$484,Z46)+COUNTIF('Base de Dados'!$AU$2:$AU$484,Z46)+COUNTIF('Base de Dados'!$BA$2:$BA$484,Z46)+COUNTIF('Base de Dados'!$BG$2:$BG$484,Z46)</f>
        <v>0</v>
      </c>
      <c r="AD46" s="70">
        <f t="shared" si="8"/>
        <v>0</v>
      </c>
      <c r="AF46" s="2" t="s">
        <v>95</v>
      </c>
      <c r="AG46" s="134">
        <v>0.58433734939759041</v>
      </c>
      <c r="AH46" s="134">
        <v>0.39455782312925169</v>
      </c>
      <c r="AI46" s="134">
        <v>0.44645799011532128</v>
      </c>
    </row>
    <row r="47" spans="13:47" x14ac:dyDescent="0.25">
      <c r="S47" s="40" t="s">
        <v>1451</v>
      </c>
      <c r="T47" s="75" t="s">
        <v>97</v>
      </c>
      <c r="U47" s="75" t="s">
        <v>73</v>
      </c>
      <c r="V47" s="75" t="s">
        <v>72</v>
      </c>
      <c r="W47" s="2">
        <f>COUNTIF('Base de Dados'!$D$2:$AG$484,S47)</f>
        <v>0</v>
      </c>
      <c r="X47" s="2">
        <f>COUNTIF('Base de Dados'!$AI$2:$BL$484,S47)</f>
        <v>2</v>
      </c>
      <c r="Z47" s="37" t="s">
        <v>1919</v>
      </c>
      <c r="AA47" s="2">
        <f>COUNTIF('Base de Dados'!$D$2:$D$484,Z47)+COUNTIF('Base de Dados'!$J$2:$J$484,Z47)+COUNTIF('Base de Dados'!$P$2:$P$484,Z47)+COUNTIF('Base de Dados'!$V$2:$V$484,Z47)+COUNTIF('Base de Dados'!$AB$2:$AB$484,Z47)</f>
        <v>0</v>
      </c>
      <c r="AB47" s="70">
        <f t="shared" si="7"/>
        <v>0</v>
      </c>
      <c r="AC47" s="2">
        <f>COUNTIF('Base de Dados'!$AI$2:$AI$484,Z47)+COUNTIF('Base de Dados'!$AO$2:$AO$484,Z47)+COUNTIF('Base de Dados'!$AU$2:$AU$484,Z47)+COUNTIF('Base de Dados'!$BA$2:$BA$484,Z47)+COUNTIF('Base de Dados'!$BG$2:$BG$484,Z47)</f>
        <v>0</v>
      </c>
      <c r="AD47" s="70">
        <f t="shared" si="8"/>
        <v>0</v>
      </c>
      <c r="AF47" s="4" t="s">
        <v>339</v>
      </c>
      <c r="AG47" s="138">
        <v>6.0240963855421686E-2</v>
      </c>
      <c r="AH47" s="138">
        <v>0.13378684807256236</v>
      </c>
      <c r="AI47" s="138">
        <v>0.11367380560131796</v>
      </c>
    </row>
    <row r="48" spans="13:47" x14ac:dyDescent="0.25">
      <c r="S48" s="40" t="s">
        <v>1756</v>
      </c>
      <c r="T48" s="75" t="s">
        <v>98</v>
      </c>
      <c r="U48" s="75" t="s">
        <v>80</v>
      </c>
      <c r="V48" s="75" t="s">
        <v>509</v>
      </c>
      <c r="W48" s="2">
        <f>COUNTIF('Base de Dados'!$D$2:$AG$484,S48)</f>
        <v>0</v>
      </c>
      <c r="X48" s="2">
        <f>COUNTIF('Base de Dados'!$AI$2:$BL$484,S48)</f>
        <v>1</v>
      </c>
      <c r="Z48" s="37" t="s">
        <v>1077</v>
      </c>
      <c r="AA48" s="2">
        <f>COUNTIF('Base de Dados'!$D$2:$D$484,Z48)+COUNTIF('Base de Dados'!$J$2:$J$484,Z48)+COUNTIF('Base de Dados'!$P$2:$P$484,Z48)+COUNTIF('Base de Dados'!$V$2:$V$484,Z48)+COUNTIF('Base de Dados'!$AB$2:$AB$484,Z48)</f>
        <v>5</v>
      </c>
      <c r="AB48" s="70">
        <f t="shared" si="7"/>
        <v>2.5773195876288658E-2</v>
      </c>
      <c r="AC48" s="2">
        <f>COUNTIF('Base de Dados'!$AI$2:$AI$484,Z48)+COUNTIF('Base de Dados'!$AO$2:$AO$484,Z48)+COUNTIF('Base de Dados'!$AU$2:$AU$484,Z48)+COUNTIF('Base de Dados'!$BA$2:$BA$484,Z48)+COUNTIF('Base de Dados'!$BG$2:$BG$484,Z48)</f>
        <v>0</v>
      </c>
      <c r="AD48" s="70">
        <f t="shared" si="8"/>
        <v>0</v>
      </c>
      <c r="AF48" s="2" t="s">
        <v>96</v>
      </c>
      <c r="AG48" s="134">
        <v>7.8313253012048195E-2</v>
      </c>
      <c r="AH48" s="134">
        <v>0.13151927437641722</v>
      </c>
      <c r="AI48" s="134">
        <v>0.11696869851729819</v>
      </c>
    </row>
    <row r="49" spans="19:35" x14ac:dyDescent="0.25">
      <c r="S49" s="40" t="s">
        <v>1078</v>
      </c>
      <c r="T49" s="75" t="s">
        <v>339</v>
      </c>
      <c r="U49" s="75" t="s">
        <v>72</v>
      </c>
      <c r="V49" s="75" t="s">
        <v>685</v>
      </c>
      <c r="W49" s="2">
        <f>COUNTIF('Base de Dados'!$D$2:$AG$484,S49)</f>
        <v>0</v>
      </c>
      <c r="X49" s="2">
        <f>COUNTIF('Base de Dados'!$AI$2:$BL$484,S49)</f>
        <v>12</v>
      </c>
      <c r="Z49" s="37" t="s">
        <v>1091</v>
      </c>
      <c r="AA49" s="2">
        <f>COUNTIF('Base de Dados'!$D$2:$D$484,Z49)+COUNTIF('Base de Dados'!$J$2:$J$484,Z49)+COUNTIF('Base de Dados'!$P$2:$P$484,Z49)+COUNTIF('Base de Dados'!$V$2:$V$484,Z49)+COUNTIF('Base de Dados'!$AB$2:$AB$484,Z49)</f>
        <v>1</v>
      </c>
      <c r="AB49" s="70">
        <f t="shared" si="7"/>
        <v>5.1546391752577319E-3</v>
      </c>
      <c r="AC49" s="2">
        <f>COUNTIF('Base de Dados'!$AI$2:$AI$484,Z49)+COUNTIF('Base de Dados'!$AO$2:$AO$484,Z49)+COUNTIF('Base de Dados'!$AU$2:$AU$484,Z49)+COUNTIF('Base de Dados'!$BA$2:$BA$484,Z49)+COUNTIF('Base de Dados'!$BG$2:$BG$484,Z49)</f>
        <v>0</v>
      </c>
      <c r="AD49" s="70">
        <f t="shared" si="8"/>
        <v>0</v>
      </c>
      <c r="AF49" s="4" t="s">
        <v>340</v>
      </c>
      <c r="AG49" s="138">
        <v>0</v>
      </c>
      <c r="AH49" s="138">
        <v>9.0702947845804988E-2</v>
      </c>
      <c r="AI49" s="138">
        <v>6.589785831960461E-2</v>
      </c>
    </row>
    <row r="50" spans="19:35" x14ac:dyDescent="0.25">
      <c r="S50" s="40" t="s">
        <v>1581</v>
      </c>
      <c r="T50" s="75" t="s">
        <v>95</v>
      </c>
      <c r="U50" s="75" t="s">
        <v>74</v>
      </c>
      <c r="V50" s="75" t="s">
        <v>415</v>
      </c>
      <c r="W50" s="2">
        <f>COUNTIF('Base de Dados'!$D$2:$AG$484,S50)</f>
        <v>0</v>
      </c>
      <c r="X50" s="2">
        <f>COUNTIF('Base de Dados'!$AI$2:$BL$484,S50)</f>
        <v>1</v>
      </c>
      <c r="Y50" s="18"/>
      <c r="Z50" s="37" t="s">
        <v>1443</v>
      </c>
      <c r="AA50" s="2">
        <f>COUNTIF('Base de Dados'!$D$2:$D$484,Z50)+COUNTIF('Base de Dados'!$J$2:$J$484,Z50)+COUNTIF('Base de Dados'!$P$2:$P$484,Z50)+COUNTIF('Base de Dados'!$V$2:$V$484,Z50)+COUNTIF('Base de Dados'!$AB$2:$AB$484,Z50)</f>
        <v>1</v>
      </c>
      <c r="AB50" s="70">
        <f t="shared" si="7"/>
        <v>5.1546391752577319E-3</v>
      </c>
      <c r="AC50" s="2">
        <f>COUNTIF('Base de Dados'!$AI$2:$AI$484,Z50)+COUNTIF('Base de Dados'!$AO$2:$AO$484,Z50)+COUNTIF('Base de Dados'!$AU$2:$AU$484,Z50)+COUNTIF('Base de Dados'!$BA$2:$BA$484,Z50)+COUNTIF('Base de Dados'!$BG$2:$BG$484,Z50)</f>
        <v>0</v>
      </c>
      <c r="AD50" s="70">
        <f t="shared" si="8"/>
        <v>0</v>
      </c>
      <c r="AF50" s="2" t="s">
        <v>97</v>
      </c>
      <c r="AG50" s="134">
        <v>0.10843373493975904</v>
      </c>
      <c r="AH50" s="134">
        <v>9.297052154195011E-2</v>
      </c>
      <c r="AI50" s="134">
        <v>9.7199341021416807E-2</v>
      </c>
    </row>
    <row r="51" spans="19:35" x14ac:dyDescent="0.25">
      <c r="S51" s="40" t="s">
        <v>1086</v>
      </c>
      <c r="T51" s="75" t="s">
        <v>98</v>
      </c>
      <c r="U51" s="75" t="s">
        <v>72</v>
      </c>
      <c r="V51" s="75" t="s">
        <v>488</v>
      </c>
      <c r="W51" s="2">
        <f>COUNTIF('Base de Dados'!$D$2:$AG$484,S51)</f>
        <v>0</v>
      </c>
      <c r="X51" s="2">
        <f>COUNTIF('Base de Dados'!$AI$2:$BL$484,S51)</f>
        <v>1</v>
      </c>
      <c r="Y51" s="18"/>
      <c r="Z51" s="37" t="s">
        <v>1561</v>
      </c>
      <c r="AA51" s="2">
        <f>COUNTIF('Base de Dados'!$D$2:$D$484,Z51)+COUNTIF('Base de Dados'!$J$2:$J$484,Z51)+COUNTIF('Base de Dados'!$P$2:$P$484,Z51)+COUNTIF('Base de Dados'!$V$2:$V$484,Z51)+COUNTIF('Base de Dados'!$AB$2:$AB$484,Z51)</f>
        <v>1</v>
      </c>
      <c r="AB51" s="70">
        <f t="shared" si="7"/>
        <v>5.1546391752577319E-3</v>
      </c>
      <c r="AC51" s="2">
        <f>COUNTIF('Base de Dados'!$AI$2:$AI$484,Z51)+COUNTIF('Base de Dados'!$AO$2:$AO$484,Z51)+COUNTIF('Base de Dados'!$AU$2:$AU$484,Z51)+COUNTIF('Base de Dados'!$BA$2:$BA$484,Z51)+COUNTIF('Base de Dados'!$BG$2:$BG$484,Z51)</f>
        <v>0</v>
      </c>
      <c r="AD51" s="70">
        <f t="shared" si="8"/>
        <v>0</v>
      </c>
      <c r="AF51" s="4" t="s">
        <v>98</v>
      </c>
      <c r="AG51" s="138">
        <v>0.16867469879518071</v>
      </c>
      <c r="AH51" s="138">
        <v>0.15419501133786848</v>
      </c>
      <c r="AI51" s="138">
        <v>0.15815485996705106</v>
      </c>
    </row>
    <row r="52" spans="19:35" x14ac:dyDescent="0.25">
      <c r="S52" s="40" t="s">
        <v>1448</v>
      </c>
      <c r="T52" s="75" t="s">
        <v>98</v>
      </c>
      <c r="U52" s="75" t="s">
        <v>73</v>
      </c>
      <c r="V52" s="75" t="s">
        <v>415</v>
      </c>
      <c r="W52" s="2">
        <f>COUNTIF('Base de Dados'!$D$2:$AG$484,S52)</f>
        <v>0</v>
      </c>
      <c r="X52" s="2">
        <f>COUNTIF('Base de Dados'!$AI$2:$BL$484,S52)</f>
        <v>1</v>
      </c>
      <c r="Y52" s="18"/>
      <c r="Z52" s="37" t="s">
        <v>1569</v>
      </c>
      <c r="AA52" s="2">
        <f>COUNTIF('Base de Dados'!$D$2:$D$484,Z52)+COUNTIF('Base de Dados'!$J$2:$J$484,Z52)+COUNTIF('Base de Dados'!$P$2:$P$484,Z52)+COUNTIF('Base de Dados'!$V$2:$V$484,Z52)+COUNTIF('Base de Dados'!$AB$2:$AB$484,Z52)</f>
        <v>10</v>
      </c>
      <c r="AB52" s="70">
        <f t="shared" si="7"/>
        <v>5.1546391752577317E-2</v>
      </c>
      <c r="AC52" s="2">
        <f>COUNTIF('Base de Dados'!$AI$2:$AI$484,Z52)+COUNTIF('Base de Dados'!$AO$2:$AO$484,Z52)+COUNTIF('Base de Dados'!$AU$2:$AU$484,Z52)+COUNTIF('Base de Dados'!$BA$2:$BA$484,Z52)+COUNTIF('Base de Dados'!$BG$2:$BG$484,Z52)</f>
        <v>0</v>
      </c>
      <c r="AD52" s="70">
        <f t="shared" si="8"/>
        <v>0</v>
      </c>
      <c r="AF52" s="74" t="s">
        <v>2100</v>
      </c>
      <c r="AG52" s="102">
        <v>1</v>
      </c>
      <c r="AH52" s="102">
        <v>0.99999999999999989</v>
      </c>
      <c r="AI52" s="102">
        <v>1</v>
      </c>
    </row>
    <row r="53" spans="19:35" x14ac:dyDescent="0.25">
      <c r="S53" s="40" t="s">
        <v>940</v>
      </c>
      <c r="T53" s="75" t="s">
        <v>97</v>
      </c>
      <c r="U53" s="75" t="s">
        <v>70</v>
      </c>
      <c r="V53" s="75" t="s">
        <v>509</v>
      </c>
      <c r="W53" s="18">
        <f>COUNTIF('Base de Dados'!$D$2:$AG$484,S53)</f>
        <v>0</v>
      </c>
      <c r="X53" s="18">
        <f>COUNTIF('Base de Dados'!$AI$2:$BL$484,S53)</f>
        <v>1</v>
      </c>
      <c r="Y53" s="18"/>
      <c r="Z53" s="37" t="s">
        <v>1582</v>
      </c>
      <c r="AA53" s="2">
        <f>COUNTIF('Base de Dados'!$D$2:$D$484,Z53)+COUNTIF('Base de Dados'!$J$2:$J$484,Z53)+COUNTIF('Base de Dados'!$P$2:$P$484,Z53)+COUNTIF('Base de Dados'!$V$2:$V$484,Z53)+COUNTIF('Base de Dados'!$AB$2:$AB$484,Z53)</f>
        <v>0</v>
      </c>
      <c r="AB53" s="70">
        <f t="shared" si="7"/>
        <v>0</v>
      </c>
      <c r="AC53" s="2">
        <f>COUNTIF('Base de Dados'!$AI$2:$AI$484,Z53)+COUNTIF('Base de Dados'!$AO$2:$AO$484,Z53)+COUNTIF('Base de Dados'!$AU$2:$AU$484,Z53)+COUNTIF('Base de Dados'!$BA$2:$BA$484,Z53)+COUNTIF('Base de Dados'!$BG$2:$BG$484,Z53)</f>
        <v>1</v>
      </c>
      <c r="AD53" s="70">
        <f t="shared" si="8"/>
        <v>1.5873015873015872E-2</v>
      </c>
    </row>
    <row r="54" spans="19:35" x14ac:dyDescent="0.25">
      <c r="S54" s="40" t="s">
        <v>1666</v>
      </c>
      <c r="T54" s="75" t="s">
        <v>96</v>
      </c>
      <c r="U54" s="75" t="s">
        <v>78</v>
      </c>
      <c r="V54" s="75" t="s">
        <v>415</v>
      </c>
      <c r="W54" s="18">
        <f>COUNTIF('Base de Dados'!$D$2:$AG$484,S54)</f>
        <v>3</v>
      </c>
      <c r="X54" s="18">
        <f>COUNTIF('Base de Dados'!$AI$2:$BL$484,S54)</f>
        <v>0</v>
      </c>
      <c r="Y54" s="18"/>
      <c r="Z54" s="37" t="s">
        <v>1615</v>
      </c>
      <c r="AA54" s="2">
        <f>COUNTIF('Base de Dados'!$D$2:$D$484,Z54)+COUNTIF('Base de Dados'!$J$2:$J$484,Z54)+COUNTIF('Base de Dados'!$P$2:$P$484,Z54)+COUNTIF('Base de Dados'!$V$2:$V$484,Z54)+COUNTIF('Base de Dados'!$AB$2:$AB$484,Z54)</f>
        <v>1</v>
      </c>
      <c r="AB54" s="70">
        <f t="shared" si="7"/>
        <v>5.1546391752577319E-3</v>
      </c>
      <c r="AC54" s="2">
        <f>COUNTIF('Base de Dados'!$AI$2:$AI$484,Z54)+COUNTIF('Base de Dados'!$AO$2:$AO$484,Z54)+COUNTIF('Base de Dados'!$AU$2:$AU$484,Z54)+COUNTIF('Base de Dados'!$BA$2:$BA$484,Z54)+COUNTIF('Base de Dados'!$BG$2:$BG$484,Z54)</f>
        <v>0</v>
      </c>
      <c r="AD54" s="70">
        <f t="shared" si="8"/>
        <v>0</v>
      </c>
    </row>
    <row r="55" spans="19:35" x14ac:dyDescent="0.25">
      <c r="S55" s="40" t="s">
        <v>1978</v>
      </c>
      <c r="T55" s="75" t="s">
        <v>96</v>
      </c>
      <c r="U55" s="75" t="s">
        <v>58</v>
      </c>
      <c r="V55" s="75" t="s">
        <v>648</v>
      </c>
      <c r="W55" s="18">
        <f>COUNTIF('Base de Dados'!$D$2:$AG$484,S55)</f>
        <v>0</v>
      </c>
      <c r="X55" s="18">
        <f>COUNTIF('Base de Dados'!$AI$2:$BL$484,S55)</f>
        <v>1</v>
      </c>
      <c r="Z55" s="37" t="s">
        <v>1868</v>
      </c>
      <c r="AA55" s="2">
        <f>COUNTIF('Base de Dados'!$D$2:$D$484,Z55)+COUNTIF('Base de Dados'!$J$2:$J$484,Z55)+COUNTIF('Base de Dados'!$P$2:$P$484,Z55)+COUNTIF('Base de Dados'!$V$2:$V$484,Z55)+COUNTIF('Base de Dados'!$AB$2:$AB$484,Z55)</f>
        <v>0</v>
      </c>
      <c r="AB55" s="70">
        <f t="shared" si="7"/>
        <v>0</v>
      </c>
      <c r="AC55" s="2">
        <f>COUNTIF('Base de Dados'!$AI$2:$AI$484,Z55)+COUNTIF('Base de Dados'!$AO$2:$AO$484,Z55)+COUNTIF('Base de Dados'!$AU$2:$AU$484,Z55)+COUNTIF('Base de Dados'!$BA$2:$BA$484,Z55)+COUNTIF('Base de Dados'!$BG$2:$BG$484,Z55)</f>
        <v>0</v>
      </c>
      <c r="AD55" s="70">
        <f t="shared" si="8"/>
        <v>0</v>
      </c>
    </row>
    <row r="56" spans="19:35" x14ac:dyDescent="0.25">
      <c r="S56" s="43" t="s">
        <v>422</v>
      </c>
      <c r="T56" s="75" t="s">
        <v>95</v>
      </c>
      <c r="U56" s="78" t="s">
        <v>66</v>
      </c>
      <c r="V56" s="78" t="s">
        <v>413</v>
      </c>
      <c r="W56" s="18">
        <f>COUNTIF('Base de Dados'!$D$2:$AG$484,S56)</f>
        <v>2</v>
      </c>
      <c r="X56" s="18">
        <f>COUNTIF('Base de Dados'!$AI$2:$BL$484,S56)</f>
        <v>0</v>
      </c>
      <c r="Z56" s="37" t="s">
        <v>1883</v>
      </c>
      <c r="AA56" s="2">
        <f>COUNTIF('Base de Dados'!$D$2:$D$484,Z56)+COUNTIF('Base de Dados'!$J$2:$J$484,Z56)+COUNTIF('Base de Dados'!$P$2:$P$484,Z56)+COUNTIF('Base de Dados'!$V$2:$V$484,Z56)+COUNTIF('Base de Dados'!$AB$2:$AB$484,Z56)</f>
        <v>0</v>
      </c>
      <c r="AB56" s="70">
        <f t="shared" si="7"/>
        <v>0</v>
      </c>
      <c r="AC56" s="2">
        <f>COUNTIF('Base de Dados'!$AI$2:$AI$484,Z56)+COUNTIF('Base de Dados'!$AO$2:$AO$484,Z56)+COUNTIF('Base de Dados'!$AU$2:$AU$484,Z56)+COUNTIF('Base de Dados'!$BA$2:$BA$484,Z56)+COUNTIF('Base de Dados'!$BG$2:$BG$484,Z56)</f>
        <v>0</v>
      </c>
      <c r="AD56" s="70">
        <f t="shared" si="8"/>
        <v>0</v>
      </c>
    </row>
    <row r="57" spans="19:35" x14ac:dyDescent="0.25">
      <c r="S57" s="42" t="s">
        <v>487</v>
      </c>
      <c r="T57" s="77" t="s">
        <v>97</v>
      </c>
      <c r="U57" s="77" t="s">
        <v>66</v>
      </c>
      <c r="V57" s="77" t="s">
        <v>488</v>
      </c>
      <c r="W57" s="18">
        <f>COUNTIF('Base de Dados'!$D$2:$AG$484,S57)</f>
        <v>0</v>
      </c>
      <c r="X57" s="18">
        <f>COUNTIF('Base de Dados'!$AI$2:$BL$484,S57)</f>
        <v>1</v>
      </c>
      <c r="Z57" s="37" t="s">
        <v>1823</v>
      </c>
      <c r="AA57" s="2">
        <f>COUNTIF('Base de Dados'!$D$2:$D$484,Z57)+COUNTIF('Base de Dados'!$J$2:$J$484,Z57)+COUNTIF('Base de Dados'!$P$2:$P$484,Z57)+COUNTIF('Base de Dados'!$V$2:$V$484,Z57)+COUNTIF('Base de Dados'!$AB$2:$AB$484,Z57)</f>
        <v>1</v>
      </c>
      <c r="AB57" s="70">
        <f t="shared" si="7"/>
        <v>5.1546391752577319E-3</v>
      </c>
      <c r="AC57" s="2">
        <f>COUNTIF('Base de Dados'!$AI$2:$AI$484,Z57)+COUNTIF('Base de Dados'!$AO$2:$AO$484,Z57)+COUNTIF('Base de Dados'!$AU$2:$AU$484,Z57)+COUNTIF('Base de Dados'!$BA$2:$BA$484,Z57)+COUNTIF('Base de Dados'!$BG$2:$BG$484,Z57)</f>
        <v>2</v>
      </c>
      <c r="AD57" s="70">
        <f t="shared" si="8"/>
        <v>3.1746031746031744E-2</v>
      </c>
    </row>
    <row r="58" spans="19:35" x14ac:dyDescent="0.25">
      <c r="S58" s="40" t="s">
        <v>1829</v>
      </c>
      <c r="T58" s="75" t="s">
        <v>339</v>
      </c>
      <c r="U58" s="75" t="s">
        <v>77</v>
      </c>
      <c r="V58" s="75" t="s">
        <v>957</v>
      </c>
      <c r="W58" s="2">
        <f>COUNTIF('Base de Dados'!$D$2:$AG$484,S58)</f>
        <v>0</v>
      </c>
      <c r="X58" s="2">
        <f>COUNTIF('Base de Dados'!$AI$2:$BL$484,S58)</f>
        <v>1</v>
      </c>
      <c r="Z58" s="37" t="s">
        <v>1828</v>
      </c>
      <c r="AA58" s="2">
        <f>COUNTIF('Base de Dados'!$D$2:$D$484,Z58)+COUNTIF('Base de Dados'!$J$2:$J$484,Z58)+COUNTIF('Base de Dados'!$P$2:$P$484,Z58)+COUNTIF('Base de Dados'!$V$2:$V$484,Z58)+COUNTIF('Base de Dados'!$AB$2:$AB$484,Z58)</f>
        <v>0</v>
      </c>
      <c r="AB58" s="70">
        <f t="shared" si="7"/>
        <v>0</v>
      </c>
      <c r="AC58" s="2">
        <f>COUNTIF('Base de Dados'!$AI$2:$AI$484,Z58)+COUNTIF('Base de Dados'!$AO$2:$AO$484,Z58)+COUNTIF('Base de Dados'!$AU$2:$AU$484,Z58)+COUNTIF('Base de Dados'!$BA$2:$BA$484,Z58)+COUNTIF('Base de Dados'!$BG$2:$BG$484,Z58)</f>
        <v>1</v>
      </c>
      <c r="AD58" s="70">
        <f t="shared" si="8"/>
        <v>1.5873015873015872E-2</v>
      </c>
    </row>
    <row r="59" spans="19:35" x14ac:dyDescent="0.25">
      <c r="S59" s="40" t="s">
        <v>1262</v>
      </c>
      <c r="T59" s="75" t="s">
        <v>2035</v>
      </c>
      <c r="U59" s="75" t="s">
        <v>65</v>
      </c>
      <c r="V59" s="75" t="s">
        <v>629</v>
      </c>
      <c r="W59" s="2">
        <f>COUNTIF('Base de Dados'!$D$2:$AG$484,S59)</f>
        <v>0</v>
      </c>
      <c r="X59" s="2">
        <f>COUNTIF('Base de Dados'!$AI$2:$BL$484,S59)</f>
        <v>1</v>
      </c>
      <c r="Z59" s="37" t="s">
        <v>1656</v>
      </c>
      <c r="AA59" s="2">
        <f>COUNTIF('Base de Dados'!$D$2:$D$484,Z59)+COUNTIF('Base de Dados'!$J$2:$J$484,Z59)+COUNTIF('Base de Dados'!$P$2:$P$484,Z59)+COUNTIF('Base de Dados'!$V$2:$V$484,Z59)+COUNTIF('Base de Dados'!$AB$2:$AB$484,Z59)</f>
        <v>0</v>
      </c>
      <c r="AB59" s="70">
        <f t="shared" si="7"/>
        <v>0</v>
      </c>
      <c r="AC59" s="2">
        <f>COUNTIF('Base de Dados'!$AI$2:$AI$484,Z59)+COUNTIF('Base de Dados'!$AO$2:$AO$484,Z59)+COUNTIF('Base de Dados'!$AU$2:$AU$484,Z59)+COUNTIF('Base de Dados'!$BA$2:$BA$484,Z59)+COUNTIF('Base de Dados'!$BG$2:$BG$484,Z59)</f>
        <v>0</v>
      </c>
      <c r="AD59" s="70">
        <f t="shared" si="8"/>
        <v>0</v>
      </c>
    </row>
    <row r="60" spans="19:35" x14ac:dyDescent="0.25">
      <c r="S60" s="40" t="s">
        <v>1273</v>
      </c>
      <c r="T60" s="75" t="s">
        <v>339</v>
      </c>
      <c r="U60" s="75" t="s">
        <v>65</v>
      </c>
      <c r="V60" s="75" t="s">
        <v>484</v>
      </c>
      <c r="W60" s="2">
        <f>COUNTIF('Base de Dados'!$D$2:$AG$484,S60)</f>
        <v>0</v>
      </c>
      <c r="X60" s="2">
        <f>COUNTIF('Base de Dados'!$AI$2:$BL$484,S60)</f>
        <v>2</v>
      </c>
      <c r="Z60" s="37" t="s">
        <v>1658</v>
      </c>
      <c r="AA60" s="2">
        <f>COUNTIF('Base de Dados'!$D$2:$D$484,Z60)+COUNTIF('Base de Dados'!$J$2:$J$484,Z60)+COUNTIF('Base de Dados'!$P$2:$P$484,Z60)+COUNTIF('Base de Dados'!$V$2:$V$484,Z60)+COUNTIF('Base de Dados'!$AB$2:$AB$484,Z60)</f>
        <v>0</v>
      </c>
      <c r="AB60" s="70">
        <f t="shared" si="7"/>
        <v>0</v>
      </c>
      <c r="AC60" s="2">
        <f>COUNTIF('Base de Dados'!$AI$2:$AI$484,Z60)+COUNTIF('Base de Dados'!$AO$2:$AO$484,Z60)+COUNTIF('Base de Dados'!$AU$2:$AU$484,Z60)+COUNTIF('Base de Dados'!$BA$2:$BA$484,Z60)+COUNTIF('Base de Dados'!$BG$2:$BG$484,Z60)</f>
        <v>2</v>
      </c>
      <c r="AD60" s="70">
        <f t="shared" si="8"/>
        <v>3.1746031746031744E-2</v>
      </c>
    </row>
    <row r="61" spans="19:35" x14ac:dyDescent="0.25">
      <c r="S61" s="42" t="s">
        <v>1888</v>
      </c>
      <c r="T61" s="77" t="s">
        <v>97</v>
      </c>
      <c r="U61" s="77" t="s">
        <v>77</v>
      </c>
      <c r="V61" s="77" t="s">
        <v>413</v>
      </c>
      <c r="W61" s="18">
        <f>COUNTIF('Base de Dados'!$D$2:$AG$484,S61)</f>
        <v>0</v>
      </c>
      <c r="X61" s="18">
        <f>COUNTIF('Base de Dados'!$AI$2:$BL$484,S61)</f>
        <v>1</v>
      </c>
      <c r="Z61" s="37" t="s">
        <v>1674</v>
      </c>
      <c r="AA61" s="2">
        <f>COUNTIF('Base de Dados'!$D$2:$D$484,Z61)+COUNTIF('Base de Dados'!$J$2:$J$484,Z61)+COUNTIF('Base de Dados'!$P$2:$P$484,Z61)+COUNTIF('Base de Dados'!$V$2:$V$484,Z61)+COUNTIF('Base de Dados'!$AB$2:$AB$484,Z61)</f>
        <v>14</v>
      </c>
      <c r="AB61" s="70">
        <f t="shared" si="7"/>
        <v>7.2164948453608241E-2</v>
      </c>
      <c r="AC61" s="2">
        <f>COUNTIF('Base de Dados'!$AI$2:$AI$484,Z61)+COUNTIF('Base de Dados'!$AO$2:$AO$484,Z61)+COUNTIF('Base de Dados'!$AU$2:$AU$484,Z61)+COUNTIF('Base de Dados'!$BA$2:$BA$484,Z61)+COUNTIF('Base de Dados'!$BG$2:$BG$484,Z61)</f>
        <v>0</v>
      </c>
      <c r="AD61" s="70">
        <f t="shared" si="8"/>
        <v>0</v>
      </c>
    </row>
    <row r="62" spans="19:35" x14ac:dyDescent="0.25">
      <c r="S62" s="44" t="s">
        <v>2047</v>
      </c>
      <c r="T62" s="75" t="s">
        <v>95</v>
      </c>
      <c r="U62" s="75" t="s">
        <v>74</v>
      </c>
      <c r="V62" s="75" t="s">
        <v>72</v>
      </c>
      <c r="W62" s="2">
        <f>COUNTIF('Base de Dados'!$D$2:$AG$484,S62)</f>
        <v>1</v>
      </c>
      <c r="X62" s="2">
        <f>COUNTIF('Base de Dados'!$AI$2:$BL$484,S62)</f>
        <v>1</v>
      </c>
      <c r="Z62" s="37" t="s">
        <v>1942</v>
      </c>
      <c r="AA62" s="2">
        <f>COUNTIF('Base de Dados'!$D$2:$D$484,Z62)+COUNTIF('Base de Dados'!$J$2:$J$484,Z62)+COUNTIF('Base de Dados'!$P$2:$P$484,Z62)+COUNTIF('Base de Dados'!$V$2:$V$484,Z62)+COUNTIF('Base de Dados'!$AB$2:$AB$484,Z62)</f>
        <v>0</v>
      </c>
      <c r="AB62" s="70">
        <f t="shared" si="7"/>
        <v>0</v>
      </c>
      <c r="AC62" s="2">
        <f>COUNTIF('Base de Dados'!$AI$2:$AI$484,Z62)+COUNTIF('Base de Dados'!$AO$2:$AO$484,Z62)+COUNTIF('Base de Dados'!$AU$2:$AU$484,Z62)+COUNTIF('Base de Dados'!$BA$2:$BA$484,Z62)+COUNTIF('Base de Dados'!$BG$2:$BG$484,Z62)</f>
        <v>0</v>
      </c>
      <c r="AD62" s="70">
        <f t="shared" si="8"/>
        <v>0</v>
      </c>
    </row>
    <row r="63" spans="19:35" x14ac:dyDescent="0.25">
      <c r="S63" s="40" t="s">
        <v>680</v>
      </c>
      <c r="T63" s="75" t="s">
        <v>96</v>
      </c>
      <c r="U63" s="75" t="s">
        <v>58</v>
      </c>
      <c r="V63" s="75" t="s">
        <v>413</v>
      </c>
      <c r="W63" s="2">
        <f>COUNTIF('Base de Dados'!$D$2:$AG$484,S63)</f>
        <v>0</v>
      </c>
      <c r="X63" s="2">
        <f>COUNTIF('Base de Dados'!$AI$2:$BL$484,S63)</f>
        <v>1</v>
      </c>
      <c r="Z63" s="45" t="s">
        <v>1734</v>
      </c>
      <c r="AA63" s="2">
        <f>COUNTIF('Base de Dados'!$D$2:$D$484,Z63)+COUNTIF('Base de Dados'!$J$2:$J$484,Z63)+COUNTIF('Base de Dados'!$P$2:$P$484,Z63)+COUNTIF('Base de Dados'!$V$2:$V$484,Z63)+COUNTIF('Base de Dados'!$AB$2:$AB$484,Z63)</f>
        <v>1</v>
      </c>
      <c r="AB63" s="70">
        <f t="shared" si="7"/>
        <v>5.1546391752577319E-3</v>
      </c>
      <c r="AC63" s="2">
        <f>COUNTIF('Base de Dados'!$AI$2:$AI$484,Z63)+COUNTIF('Base de Dados'!$AO$2:$AO$484,Z63)+COUNTIF('Base de Dados'!$AU$2:$AU$484,Z63)+COUNTIF('Base de Dados'!$BA$2:$BA$484,Z63)+COUNTIF('Base de Dados'!$BG$2:$BG$484,Z63)</f>
        <v>0</v>
      </c>
      <c r="AD63" s="70">
        <f t="shared" si="8"/>
        <v>0</v>
      </c>
    </row>
    <row r="64" spans="19:35" x14ac:dyDescent="0.25">
      <c r="S64" s="40" t="s">
        <v>563</v>
      </c>
      <c r="T64" s="75" t="s">
        <v>97</v>
      </c>
      <c r="U64" s="75" t="s">
        <v>68</v>
      </c>
      <c r="V64" s="75" t="s">
        <v>425</v>
      </c>
      <c r="W64" s="2">
        <f>COUNTIF('Base de Dados'!$D$2:$AG$484,S64)</f>
        <v>0</v>
      </c>
      <c r="X64" s="2">
        <f>COUNTIF('Base de Dados'!$AI$2:$BL$484,S64)</f>
        <v>1</v>
      </c>
      <c r="Z64" s="37" t="s">
        <v>1734</v>
      </c>
      <c r="AA64" s="2">
        <f>COUNTIF('Base de Dados'!$D$2:$D$484,Z64)+COUNTIF('Base de Dados'!$J$2:$J$484,Z64)+COUNTIF('Base de Dados'!$P$2:$P$484,Z64)+COUNTIF('Base de Dados'!$V$2:$V$484,Z64)+COUNTIF('Base de Dados'!$AB$2:$AB$484,Z64)</f>
        <v>1</v>
      </c>
      <c r="AB64" s="70">
        <f t="shared" si="7"/>
        <v>5.1546391752577319E-3</v>
      </c>
      <c r="AC64" s="2">
        <f>COUNTIF('Base de Dados'!$AI$2:$AI$484,Z64)+COUNTIF('Base de Dados'!$AO$2:$AO$484,Z64)+COUNTIF('Base de Dados'!$AU$2:$AU$484,Z64)+COUNTIF('Base de Dados'!$BA$2:$BA$484,Z64)+COUNTIF('Base de Dados'!$BG$2:$BG$484,Z64)</f>
        <v>0</v>
      </c>
      <c r="AD64" s="70">
        <f t="shared" si="8"/>
        <v>0</v>
      </c>
    </row>
    <row r="65" spans="19:30" x14ac:dyDescent="0.25">
      <c r="S65" s="40" t="s">
        <v>812</v>
      </c>
      <c r="T65" s="75" t="s">
        <v>98</v>
      </c>
      <c r="U65" s="75" t="s">
        <v>61</v>
      </c>
      <c r="V65" s="75" t="s">
        <v>413</v>
      </c>
      <c r="W65" s="2">
        <f>COUNTIF('Base de Dados'!$D$2:$AG$484,S65)</f>
        <v>0</v>
      </c>
      <c r="X65" s="2">
        <f>COUNTIF('Base de Dados'!$AI$2:$BL$484,S65)</f>
        <v>1</v>
      </c>
      <c r="Z65" s="37" t="s">
        <v>1955</v>
      </c>
      <c r="AA65" s="2">
        <f>COUNTIF('Base de Dados'!$D$2:$D$484,Z65)+COUNTIF('Base de Dados'!$J$2:$J$484,Z65)+COUNTIF('Base de Dados'!$P$2:$P$484,Z65)+COUNTIF('Base de Dados'!$V$2:$V$484,Z65)+COUNTIF('Base de Dados'!$AB$2:$AB$484,Z65)</f>
        <v>1</v>
      </c>
      <c r="AB65" s="70">
        <f t="shared" si="7"/>
        <v>5.1546391752577319E-3</v>
      </c>
      <c r="AC65" s="2">
        <f>COUNTIF('Base de Dados'!$AI$2:$AI$484,Z65)+COUNTIF('Base de Dados'!$AO$2:$AO$484,Z65)+COUNTIF('Base de Dados'!$AU$2:$AU$484,Z65)+COUNTIF('Base de Dados'!$BA$2:$BA$484,Z65)+COUNTIF('Base de Dados'!$BG$2:$BG$484,Z65)</f>
        <v>0</v>
      </c>
      <c r="AD65" s="70">
        <f t="shared" si="8"/>
        <v>0</v>
      </c>
    </row>
    <row r="66" spans="19:30" x14ac:dyDescent="0.25">
      <c r="S66" s="40" t="s">
        <v>1958</v>
      </c>
      <c r="T66" s="75" t="s">
        <v>98</v>
      </c>
      <c r="U66" s="75" t="s">
        <v>80</v>
      </c>
      <c r="V66" s="75" t="s">
        <v>648</v>
      </c>
      <c r="W66" s="2">
        <f>COUNTIF('Base de Dados'!$D$2:$AG$484,S66)</f>
        <v>1</v>
      </c>
      <c r="X66" s="2">
        <f>COUNTIF('Base de Dados'!$AI$2:$BL$484,S66)</f>
        <v>0</v>
      </c>
      <c r="Z66" s="37" t="s">
        <v>1951</v>
      </c>
      <c r="AA66" s="2">
        <f>COUNTIF('Base de Dados'!$D$2:$D$484,Z66)+COUNTIF('Base de Dados'!$J$2:$J$484,Z66)+COUNTIF('Base de Dados'!$P$2:$P$484,Z66)+COUNTIF('Base de Dados'!$V$2:$V$484,Z66)+COUNTIF('Base de Dados'!$AB$2:$AB$484,Z66)</f>
        <v>0</v>
      </c>
      <c r="AB66" s="70">
        <f t="shared" si="7"/>
        <v>0</v>
      </c>
      <c r="AC66" s="2">
        <f>COUNTIF('Base de Dados'!$AI$2:$AI$484,Z66)+COUNTIF('Base de Dados'!$AO$2:$AO$484,Z66)+COUNTIF('Base de Dados'!$AU$2:$AU$484,Z66)+COUNTIF('Base de Dados'!$BA$2:$BA$484,Z66)+COUNTIF('Base de Dados'!$BG$2:$BG$484,Z66)</f>
        <v>1</v>
      </c>
      <c r="AD66" s="70">
        <f t="shared" si="8"/>
        <v>1.5873015873015872E-2</v>
      </c>
    </row>
    <row r="67" spans="19:30" x14ac:dyDescent="0.25">
      <c r="S67" s="42" t="s">
        <v>1197</v>
      </c>
      <c r="T67" s="75" t="s">
        <v>95</v>
      </c>
      <c r="U67" s="75" t="s">
        <v>64</v>
      </c>
      <c r="V67" s="75" t="s">
        <v>415</v>
      </c>
      <c r="W67" s="2">
        <f>COUNTIF('Base de Dados'!$D$2:$AG$484,S67)</f>
        <v>0</v>
      </c>
      <c r="X67" s="2">
        <f>COUNTIF('Base de Dados'!$AI$2:$BL$484,S67)</f>
        <v>3</v>
      </c>
      <c r="Z67" s="37" t="s">
        <v>1781</v>
      </c>
      <c r="AA67" s="2">
        <f>COUNTIF('Base de Dados'!$D$2:$D$484,Z67)+COUNTIF('Base de Dados'!$J$2:$J$484,Z67)+COUNTIF('Base de Dados'!$P$2:$P$484,Z67)+COUNTIF('Base de Dados'!$V$2:$V$484,Z67)+COUNTIF('Base de Dados'!$AB$2:$AB$484,Z67)</f>
        <v>2</v>
      </c>
      <c r="AB67" s="70">
        <f t="shared" si="7"/>
        <v>1.0309278350515464E-2</v>
      </c>
      <c r="AC67" s="2">
        <f>COUNTIF('Base de Dados'!$AI$2:$AI$484,Z67)+COUNTIF('Base de Dados'!$AO$2:$AO$484,Z67)+COUNTIF('Base de Dados'!$AU$2:$AU$484,Z67)+COUNTIF('Base de Dados'!$BA$2:$BA$484,Z67)+COUNTIF('Base de Dados'!$BG$2:$BG$484,Z67)</f>
        <v>0</v>
      </c>
      <c r="AD67" s="70">
        <f t="shared" si="8"/>
        <v>0</v>
      </c>
    </row>
    <row r="68" spans="19:30" x14ac:dyDescent="0.25">
      <c r="S68" s="40" t="s">
        <v>1692</v>
      </c>
      <c r="T68" s="75" t="s">
        <v>95</v>
      </c>
      <c r="U68" s="75" t="s">
        <v>79</v>
      </c>
      <c r="V68" s="75" t="s">
        <v>646</v>
      </c>
      <c r="W68" s="2">
        <f>COUNTIF('Base de Dados'!$D$2:$AG$484,S68)</f>
        <v>3</v>
      </c>
      <c r="X68" s="2">
        <f>COUNTIF('Base de Dados'!$AI$2:$BL$484,S68)</f>
        <v>1</v>
      </c>
      <c r="Z68" s="37" t="s">
        <v>1797</v>
      </c>
      <c r="AA68" s="2">
        <f>COUNTIF('Base de Dados'!$D$2:$D$484,Z68)+COUNTIF('Base de Dados'!$J$2:$J$484,Z68)+COUNTIF('Base de Dados'!$P$2:$P$484,Z68)+COUNTIF('Base de Dados'!$V$2:$V$484,Z68)+COUNTIF('Base de Dados'!$AB$2:$AB$484,Z68)</f>
        <v>0</v>
      </c>
      <c r="AB68" s="70">
        <f t="shared" ref="AB68:AB131" si="21">AA68/$AA$142</f>
        <v>0</v>
      </c>
      <c r="AC68" s="2">
        <f>COUNTIF('Base de Dados'!$AI$2:$AI$484,Z68)+COUNTIF('Base de Dados'!$AO$2:$AO$484,Z68)+COUNTIF('Base de Dados'!$AU$2:$AU$484,Z68)+COUNTIF('Base de Dados'!$BA$2:$BA$484,Z68)+COUNTIF('Base de Dados'!$BG$2:$BG$484,Z68)</f>
        <v>2</v>
      </c>
      <c r="AD68" s="70">
        <f t="shared" ref="AD68:AD131" si="22">AC68/$AC$142</f>
        <v>3.1746031746031744E-2</v>
      </c>
    </row>
    <row r="69" spans="19:30" x14ac:dyDescent="0.25">
      <c r="S69" s="40" t="s">
        <v>1840</v>
      </c>
      <c r="T69" s="75" t="s">
        <v>339</v>
      </c>
      <c r="U69" s="75" t="s">
        <v>78</v>
      </c>
      <c r="V69" s="75" t="s">
        <v>415</v>
      </c>
      <c r="W69" s="2">
        <f>COUNTIF('Base de Dados'!$D$2:$AG$484,S69)</f>
        <v>1</v>
      </c>
      <c r="X69" s="2">
        <f>COUNTIF('Base de Dados'!$AI$2:$BL$484,S69)</f>
        <v>0</v>
      </c>
      <c r="Z69" s="46" t="s">
        <v>644</v>
      </c>
      <c r="AA69" s="2">
        <f>COUNTIF('Base de Dados'!$D$2:$D$484,Z69)+COUNTIF('Base de Dados'!$J$2:$J$484,Z69)+COUNTIF('Base de Dados'!$P$2:$P$484,Z69)+COUNTIF('Base de Dados'!$V$2:$V$484,Z69)+COUNTIF('Base de Dados'!$AB$2:$AB$484,Z69)</f>
        <v>1</v>
      </c>
      <c r="AB69" s="70">
        <f t="shared" si="21"/>
        <v>5.1546391752577319E-3</v>
      </c>
      <c r="AC69" s="2">
        <f>COUNTIF('Base de Dados'!$AI$2:$AI$484,Z69)+COUNTIF('Base de Dados'!$AO$2:$AO$484,Z69)+COUNTIF('Base de Dados'!$AU$2:$AU$484,Z69)+COUNTIF('Base de Dados'!$BA$2:$BA$484,Z69)+COUNTIF('Base de Dados'!$BG$2:$BG$484,Z69)</f>
        <v>0</v>
      </c>
      <c r="AD69" s="70">
        <f t="shared" si="22"/>
        <v>0</v>
      </c>
    </row>
    <row r="70" spans="19:30" x14ac:dyDescent="0.25">
      <c r="S70" s="42" t="s">
        <v>696</v>
      </c>
      <c r="T70" s="75" t="s">
        <v>339</v>
      </c>
      <c r="U70" s="77" t="s">
        <v>61</v>
      </c>
      <c r="V70" s="75" t="s">
        <v>697</v>
      </c>
      <c r="W70" s="2">
        <f>COUNTIF('Base de Dados'!$D$2:$AG$484,S70)</f>
        <v>0</v>
      </c>
      <c r="X70" s="2">
        <f>COUNTIF('Base de Dados'!$AI$2:$BL$484,S70)</f>
        <v>1</v>
      </c>
      <c r="Z70" s="46" t="s">
        <v>1986</v>
      </c>
      <c r="AA70" s="2">
        <f>COUNTIF('Base de Dados'!$D$2:$D$484,Z70)+COUNTIF('Base de Dados'!$J$2:$J$484,Z70)+COUNTIF('Base de Dados'!$P$2:$P$484,Z70)+COUNTIF('Base de Dados'!$V$2:$V$484,Z70)+COUNTIF('Base de Dados'!$AB$2:$AB$484,Z70)</f>
        <v>0</v>
      </c>
      <c r="AB70" s="70">
        <f t="shared" si="21"/>
        <v>0</v>
      </c>
      <c r="AC70" s="2">
        <f>COUNTIF('Base de Dados'!$AI$2:$AI$484,Z70)+COUNTIF('Base de Dados'!$AO$2:$AO$484,Z70)+COUNTIF('Base de Dados'!$AU$2:$AU$484,Z70)+COUNTIF('Base de Dados'!$BA$2:$BA$484,Z70)+COUNTIF('Base de Dados'!$BG$2:$BG$484,Z70)</f>
        <v>0</v>
      </c>
      <c r="AD70" s="70">
        <f t="shared" si="22"/>
        <v>0</v>
      </c>
    </row>
    <row r="71" spans="19:30" x14ac:dyDescent="0.25">
      <c r="S71" s="40" t="s">
        <v>670</v>
      </c>
      <c r="T71" s="75" t="s">
        <v>98</v>
      </c>
      <c r="U71" s="75" t="s">
        <v>57</v>
      </c>
      <c r="V71" s="75" t="s">
        <v>509</v>
      </c>
      <c r="W71" s="2">
        <f>COUNTIF('Base de Dados'!$D$2:$AG$484,S71)</f>
        <v>0</v>
      </c>
      <c r="X71" s="2">
        <f>COUNTIF('Base de Dados'!$AI$2:$BL$484,S71)</f>
        <v>1</v>
      </c>
      <c r="Z71" s="37" t="s">
        <v>686</v>
      </c>
      <c r="AA71" s="2">
        <f>COUNTIF('Base de Dados'!$D$2:$D$484,Z71)+COUNTIF('Base de Dados'!$J$2:$J$484,Z71)+COUNTIF('Base de Dados'!$P$2:$P$484,Z71)+COUNTIF('Base de Dados'!$V$2:$V$484,Z71)+COUNTIF('Base de Dados'!$AB$2:$AB$484,Z71)</f>
        <v>0</v>
      </c>
      <c r="AB71" s="70">
        <f t="shared" si="21"/>
        <v>0</v>
      </c>
      <c r="AC71" s="2">
        <f>COUNTIF('Base de Dados'!$AI$2:$AI$484,Z71)+COUNTIF('Base de Dados'!$AO$2:$AO$484,Z71)+COUNTIF('Base de Dados'!$AU$2:$AU$484,Z71)+COUNTIF('Base de Dados'!$BA$2:$BA$484,Z71)+COUNTIF('Base de Dados'!$BG$2:$BG$484,Z71)</f>
        <v>0</v>
      </c>
      <c r="AD71" s="70">
        <f t="shared" si="22"/>
        <v>0</v>
      </c>
    </row>
    <row r="72" spans="19:30" x14ac:dyDescent="0.25">
      <c r="S72" s="40" t="s">
        <v>1960</v>
      </c>
      <c r="T72" s="75" t="s">
        <v>98</v>
      </c>
      <c r="U72" s="75" t="s">
        <v>77</v>
      </c>
      <c r="V72" s="83" t="s">
        <v>488</v>
      </c>
      <c r="W72" s="2">
        <f>COUNTIF('Base de Dados'!$D$2:$AG$484,S72)</f>
        <v>1</v>
      </c>
      <c r="X72" s="2">
        <f>COUNTIF('Base de Dados'!$AI$2:$BL$484,S72)</f>
        <v>0</v>
      </c>
      <c r="Z72" s="37" t="s">
        <v>657</v>
      </c>
      <c r="AA72" s="2">
        <f>COUNTIF('Base de Dados'!$D$2:$D$484,Z72)+COUNTIF('Base de Dados'!$J$2:$J$484,Z72)+COUNTIF('Base de Dados'!$P$2:$P$484,Z72)+COUNTIF('Base de Dados'!$V$2:$V$484,Z72)+COUNTIF('Base de Dados'!$AB$2:$AB$484,Z72)</f>
        <v>0</v>
      </c>
      <c r="AB72" s="70">
        <f t="shared" si="21"/>
        <v>0</v>
      </c>
      <c r="AC72" s="2">
        <f>COUNTIF('Base de Dados'!$AI$2:$AI$484,Z72)+COUNTIF('Base de Dados'!$AO$2:$AO$484,Z72)+COUNTIF('Base de Dados'!$AU$2:$AU$484,Z72)+COUNTIF('Base de Dados'!$BA$2:$BA$484,Z72)+COUNTIF('Base de Dados'!$BG$2:$BG$484,Z72)</f>
        <v>0</v>
      </c>
      <c r="AD72" s="70">
        <f t="shared" si="22"/>
        <v>0</v>
      </c>
    </row>
    <row r="73" spans="19:30" x14ac:dyDescent="0.25">
      <c r="S73" s="42" t="s">
        <v>659</v>
      </c>
      <c r="T73" s="75" t="s">
        <v>95</v>
      </c>
      <c r="U73" s="77" t="s">
        <v>60</v>
      </c>
      <c r="V73" s="75" t="s">
        <v>415</v>
      </c>
      <c r="W73" s="2">
        <f>COUNTIF('Base de Dados'!$D$2:$AG$484,S73)</f>
        <v>2</v>
      </c>
      <c r="X73" s="2">
        <f>COUNTIF('Base de Dados'!$AI$2:$BL$484,S73)</f>
        <v>0</v>
      </c>
      <c r="Z73" s="37" t="s">
        <v>652</v>
      </c>
      <c r="AA73" s="2">
        <f>COUNTIF('Base de Dados'!$D$2:$D$484,Z73)+COUNTIF('Base de Dados'!$J$2:$J$484,Z73)+COUNTIF('Base de Dados'!$P$2:$P$484,Z73)+COUNTIF('Base de Dados'!$V$2:$V$484,Z73)+COUNTIF('Base de Dados'!$AB$2:$AB$484,Z73)</f>
        <v>0</v>
      </c>
      <c r="AB73" s="70">
        <f t="shared" si="21"/>
        <v>0</v>
      </c>
      <c r="AC73" s="2">
        <f>COUNTIF('Base de Dados'!$AI$2:$AI$484,Z73)+COUNTIF('Base de Dados'!$AO$2:$AO$484,Z73)+COUNTIF('Base de Dados'!$AU$2:$AU$484,Z73)+COUNTIF('Base de Dados'!$BA$2:$BA$484,Z73)+COUNTIF('Base de Dados'!$BG$2:$BG$484,Z73)</f>
        <v>0</v>
      </c>
      <c r="AD73" s="70">
        <f t="shared" si="22"/>
        <v>0</v>
      </c>
    </row>
    <row r="74" spans="19:30" x14ac:dyDescent="0.25">
      <c r="S74" s="40" t="s">
        <v>1565</v>
      </c>
      <c r="T74" s="75" t="s">
        <v>97</v>
      </c>
      <c r="U74" s="75" t="s">
        <v>74</v>
      </c>
      <c r="V74" s="75" t="s">
        <v>1566</v>
      </c>
      <c r="W74" s="2">
        <f>COUNTIF('Base de Dados'!$D$2:$AG$484,S74)</f>
        <v>0</v>
      </c>
      <c r="X74" s="2">
        <f>COUNTIF('Base de Dados'!$AI$2:$BL$484,S74)</f>
        <v>3</v>
      </c>
      <c r="Z74" s="37" t="s">
        <v>1987</v>
      </c>
      <c r="AA74" s="2">
        <f>COUNTIF('Base de Dados'!$D$2:$D$484,Z74)+COUNTIF('Base de Dados'!$J$2:$J$484,Z74)+COUNTIF('Base de Dados'!$P$2:$P$484,Z74)+COUNTIF('Base de Dados'!$V$2:$V$484,Z74)+COUNTIF('Base de Dados'!$AB$2:$AB$484,Z74)</f>
        <v>0</v>
      </c>
      <c r="AB74" s="70">
        <f t="shared" si="21"/>
        <v>0</v>
      </c>
      <c r="AC74" s="2">
        <f>COUNTIF('Base de Dados'!$AI$2:$AI$484,Z74)+COUNTIF('Base de Dados'!$AO$2:$AO$484,Z74)+COUNTIF('Base de Dados'!$AU$2:$AU$484,Z74)+COUNTIF('Base de Dados'!$BA$2:$BA$484,Z74)+COUNTIF('Base de Dados'!$BG$2:$BG$484,Z74)</f>
        <v>0</v>
      </c>
      <c r="AD74" s="70">
        <f t="shared" si="22"/>
        <v>0</v>
      </c>
    </row>
    <row r="75" spans="19:30" x14ac:dyDescent="0.25">
      <c r="S75" s="40" t="s">
        <v>508</v>
      </c>
      <c r="T75" s="75" t="s">
        <v>97</v>
      </c>
      <c r="U75" s="75" t="s">
        <v>67</v>
      </c>
      <c r="V75" s="75" t="s">
        <v>509</v>
      </c>
      <c r="W75" s="2">
        <f>COUNTIF('Base de Dados'!$D$2:$AG$484,S75)</f>
        <v>1</v>
      </c>
      <c r="X75" s="2">
        <f>COUNTIF('Base de Dados'!$AI$2:$BL$484,S75)</f>
        <v>1</v>
      </c>
      <c r="Z75" s="37" t="s">
        <v>1988</v>
      </c>
      <c r="AA75" s="2">
        <f>COUNTIF('Base de Dados'!$D$2:$D$484,Z75)+COUNTIF('Base de Dados'!$J$2:$J$484,Z75)+COUNTIF('Base de Dados'!$P$2:$P$484,Z75)+COUNTIF('Base de Dados'!$V$2:$V$484,Z75)+COUNTIF('Base de Dados'!$AB$2:$AB$484,Z75)</f>
        <v>0</v>
      </c>
      <c r="AB75" s="70">
        <f t="shared" si="21"/>
        <v>0</v>
      </c>
      <c r="AC75" s="2">
        <f>COUNTIF('Base de Dados'!$AI$2:$AI$484,Z75)+COUNTIF('Base de Dados'!$AO$2:$AO$484,Z75)+COUNTIF('Base de Dados'!$AU$2:$AU$484,Z75)+COUNTIF('Base de Dados'!$BA$2:$BA$484,Z75)+COUNTIF('Base de Dados'!$BG$2:$BG$484,Z75)</f>
        <v>0</v>
      </c>
      <c r="AD75" s="70">
        <f t="shared" si="22"/>
        <v>0</v>
      </c>
    </row>
    <row r="76" spans="19:30" x14ac:dyDescent="0.25">
      <c r="S76" s="43" t="s">
        <v>433</v>
      </c>
      <c r="T76" s="78" t="s">
        <v>97</v>
      </c>
      <c r="U76" s="78" t="s">
        <v>66</v>
      </c>
      <c r="V76" s="78" t="s">
        <v>415</v>
      </c>
      <c r="W76" s="2">
        <f>COUNTIF('Base de Dados'!$D$2:$AG$484,S76)</f>
        <v>0</v>
      </c>
      <c r="X76" s="2">
        <f>COUNTIF('Base de Dados'!$AI$2:$BL$484,S76)</f>
        <v>1</v>
      </c>
      <c r="Z76" s="37" t="s">
        <v>1989</v>
      </c>
      <c r="AA76" s="2">
        <f>COUNTIF('Base de Dados'!$D$2:$D$484,Z76)+COUNTIF('Base de Dados'!$J$2:$J$484,Z76)+COUNTIF('Base de Dados'!$P$2:$P$484,Z76)+COUNTIF('Base de Dados'!$V$2:$V$484,Z76)+COUNTIF('Base de Dados'!$AB$2:$AB$484,Z76)</f>
        <v>0</v>
      </c>
      <c r="AB76" s="70">
        <f t="shared" si="21"/>
        <v>0</v>
      </c>
      <c r="AC76" s="2">
        <f>COUNTIF('Base de Dados'!$AI$2:$AI$484,Z76)+COUNTIF('Base de Dados'!$AO$2:$AO$484,Z76)+COUNTIF('Base de Dados'!$AU$2:$AU$484,Z76)+COUNTIF('Base de Dados'!$BA$2:$BA$484,Z76)+COUNTIF('Base de Dados'!$BG$2:$BG$484,Z76)</f>
        <v>0</v>
      </c>
      <c r="AD76" s="70">
        <f t="shared" si="22"/>
        <v>0</v>
      </c>
    </row>
    <row r="77" spans="19:30" x14ac:dyDescent="0.25">
      <c r="S77" s="40" t="s">
        <v>944</v>
      </c>
      <c r="T77" s="75" t="s">
        <v>97</v>
      </c>
      <c r="U77" s="75" t="s">
        <v>70</v>
      </c>
      <c r="V77" s="75" t="s">
        <v>509</v>
      </c>
      <c r="W77" s="2">
        <f>COUNTIF('Base de Dados'!$D$2:$AG$484,S77)</f>
        <v>0</v>
      </c>
      <c r="X77" s="2">
        <f>COUNTIF('Base de Dados'!$AI$2:$BL$484,S77)</f>
        <v>1</v>
      </c>
      <c r="Z77" s="37" t="s">
        <v>825</v>
      </c>
      <c r="AA77" s="2">
        <f>COUNTIF('Base de Dados'!$D$2:$D$484,Z77)+COUNTIF('Base de Dados'!$J$2:$J$484,Z77)+COUNTIF('Base de Dados'!$P$2:$P$484,Z77)+COUNTIF('Base de Dados'!$V$2:$V$484,Z77)+COUNTIF('Base de Dados'!$AB$2:$AB$484,Z77)</f>
        <v>0</v>
      </c>
      <c r="AB77" s="70">
        <f t="shared" si="21"/>
        <v>0</v>
      </c>
      <c r="AC77" s="2">
        <f>COUNTIF('Base de Dados'!$AI$2:$AI$484,Z77)+COUNTIF('Base de Dados'!$AO$2:$AO$484,Z77)+COUNTIF('Base de Dados'!$AU$2:$AU$484,Z77)+COUNTIF('Base de Dados'!$BA$2:$BA$484,Z77)+COUNTIF('Base de Dados'!$BG$2:$BG$484,Z77)</f>
        <v>0</v>
      </c>
      <c r="AD77" s="70">
        <f t="shared" si="22"/>
        <v>0</v>
      </c>
    </row>
    <row r="78" spans="19:30" x14ac:dyDescent="0.25">
      <c r="S78" s="40" t="s">
        <v>1446</v>
      </c>
      <c r="T78" s="75" t="s">
        <v>97</v>
      </c>
      <c r="U78" s="75" t="s">
        <v>73</v>
      </c>
      <c r="V78" s="75" t="s">
        <v>425</v>
      </c>
      <c r="W78" s="2">
        <f>COUNTIF('Base de Dados'!$D$2:$AG$484,S78)</f>
        <v>0</v>
      </c>
      <c r="X78" s="2">
        <f>COUNTIF('Base de Dados'!$AI$2:$BL$484,S78)</f>
        <v>1</v>
      </c>
      <c r="Z78" s="37" t="s">
        <v>828</v>
      </c>
      <c r="AA78" s="2">
        <f>COUNTIF('Base de Dados'!$D$2:$D$484,Z78)+COUNTIF('Base de Dados'!$J$2:$J$484,Z78)+COUNTIF('Base de Dados'!$P$2:$P$484,Z78)+COUNTIF('Base de Dados'!$V$2:$V$484,Z78)+COUNTIF('Base de Dados'!$AB$2:$AB$484,Z78)</f>
        <v>0</v>
      </c>
      <c r="AB78" s="70">
        <f t="shared" si="21"/>
        <v>0</v>
      </c>
      <c r="AC78" s="2">
        <f>COUNTIF('Base de Dados'!$AI$2:$AI$484,Z78)+COUNTIF('Base de Dados'!$AO$2:$AO$484,Z78)+COUNTIF('Base de Dados'!$AU$2:$AU$484,Z78)+COUNTIF('Base de Dados'!$BA$2:$BA$484,Z78)+COUNTIF('Base de Dados'!$BG$2:$BG$484,Z78)</f>
        <v>0</v>
      </c>
      <c r="AD78" s="70">
        <f t="shared" si="22"/>
        <v>0</v>
      </c>
    </row>
    <row r="79" spans="19:30" x14ac:dyDescent="0.25">
      <c r="S79" s="40" t="s">
        <v>1256</v>
      </c>
      <c r="T79" s="75" t="s">
        <v>95</v>
      </c>
      <c r="U79" s="75" t="s">
        <v>65</v>
      </c>
      <c r="V79" s="75" t="s">
        <v>413</v>
      </c>
      <c r="W79" s="2">
        <f>COUNTIF('Base de Dados'!$D$2:$AG$484,S79)</f>
        <v>1</v>
      </c>
      <c r="X79" s="2">
        <f>COUNTIF('Base de Dados'!$AI$2:$BL$484,S79)</f>
        <v>0</v>
      </c>
      <c r="Z79" s="37" t="s">
        <v>1168</v>
      </c>
      <c r="AA79" s="2">
        <f>COUNTIF('Base de Dados'!$D$2:$D$484,Z79)+COUNTIF('Base de Dados'!$J$2:$J$484,Z79)+COUNTIF('Base de Dados'!$P$2:$P$484,Z79)+COUNTIF('Base de Dados'!$V$2:$V$484,Z79)+COUNTIF('Base de Dados'!$AB$2:$AB$484,Z79)</f>
        <v>0</v>
      </c>
      <c r="AB79" s="70">
        <f t="shared" si="21"/>
        <v>0</v>
      </c>
      <c r="AC79" s="2">
        <f>COUNTIF('Base de Dados'!$AI$2:$AI$484,Z79)+COUNTIF('Base de Dados'!$AO$2:$AO$484,Z79)+COUNTIF('Base de Dados'!$AU$2:$AU$484,Z79)+COUNTIF('Base de Dados'!$BA$2:$BA$484,Z79)+COUNTIF('Base de Dados'!$BG$2:$BG$484,Z79)</f>
        <v>0</v>
      </c>
      <c r="AD79" s="70">
        <f t="shared" si="22"/>
        <v>0</v>
      </c>
    </row>
    <row r="80" spans="19:30" x14ac:dyDescent="0.25">
      <c r="S80" s="42" t="s">
        <v>1170</v>
      </c>
      <c r="T80" s="75" t="s">
        <v>95</v>
      </c>
      <c r="U80" s="75" t="s">
        <v>64</v>
      </c>
      <c r="V80" s="75" t="s">
        <v>957</v>
      </c>
      <c r="W80" s="2">
        <f>COUNTIF('Base de Dados'!$D$2:$AG$484,S80)</f>
        <v>2</v>
      </c>
      <c r="X80" s="2">
        <f>COUNTIF('Base de Dados'!$AI$2:$BL$484,S80)</f>
        <v>0</v>
      </c>
      <c r="Z80" s="37" t="s">
        <v>1263</v>
      </c>
      <c r="AA80" s="2">
        <f>COUNTIF('Base de Dados'!$D$2:$D$484,Z80)+COUNTIF('Base de Dados'!$J$2:$J$484,Z80)+COUNTIF('Base de Dados'!$P$2:$P$484,Z80)+COUNTIF('Base de Dados'!$V$2:$V$484,Z80)+COUNTIF('Base de Dados'!$AB$2:$AB$484,Z80)</f>
        <v>0</v>
      </c>
      <c r="AB80" s="70">
        <f t="shared" si="21"/>
        <v>0</v>
      </c>
      <c r="AC80" s="2">
        <f>COUNTIF('Base de Dados'!$AI$2:$AI$484,Z80)+COUNTIF('Base de Dados'!$AO$2:$AO$484,Z80)+COUNTIF('Base de Dados'!$AU$2:$AU$484,Z80)+COUNTIF('Base de Dados'!$BA$2:$BA$484,Z80)+COUNTIF('Base de Dados'!$BG$2:$BG$484,Z80)</f>
        <v>0</v>
      </c>
      <c r="AD80" s="70">
        <f t="shared" si="22"/>
        <v>0</v>
      </c>
    </row>
    <row r="81" spans="19:30" x14ac:dyDescent="0.25">
      <c r="S81" s="40" t="s">
        <v>1477</v>
      </c>
      <c r="T81" s="75" t="s">
        <v>98</v>
      </c>
      <c r="U81" s="75" t="s">
        <v>73</v>
      </c>
      <c r="V81" s="75" t="s">
        <v>1478</v>
      </c>
      <c r="W81" s="2">
        <f>COUNTIF('Base de Dados'!$D$2:$AG$484,S81)</f>
        <v>0</v>
      </c>
      <c r="X81" s="2">
        <f>COUNTIF('Base de Dados'!$AI$2:$BL$484,S81)</f>
        <v>1</v>
      </c>
      <c r="Z81" s="37" t="s">
        <v>1249</v>
      </c>
      <c r="AA81" s="2">
        <f>COUNTIF('Base de Dados'!$D$2:$D$484,Z81)+COUNTIF('Base de Dados'!$J$2:$J$484,Z81)+COUNTIF('Base de Dados'!$P$2:$P$484,Z81)+COUNTIF('Base de Dados'!$V$2:$V$484,Z81)+COUNTIF('Base de Dados'!$AB$2:$AB$484,Z81)</f>
        <v>2</v>
      </c>
      <c r="AB81" s="70">
        <f t="shared" si="21"/>
        <v>1.0309278350515464E-2</v>
      </c>
      <c r="AC81" s="2">
        <f>COUNTIF('Base de Dados'!$AI$2:$AI$484,Z81)+COUNTIF('Base de Dados'!$AO$2:$AO$484,Z81)+COUNTIF('Base de Dados'!$AU$2:$AU$484,Z81)+COUNTIF('Base de Dados'!$BA$2:$BA$484,Z81)+COUNTIF('Base de Dados'!$BG$2:$BG$484,Z81)</f>
        <v>0</v>
      </c>
      <c r="AD81" s="70">
        <f t="shared" si="22"/>
        <v>0</v>
      </c>
    </row>
    <row r="82" spans="19:30" x14ac:dyDescent="0.25">
      <c r="S82" s="40" t="s">
        <v>1009</v>
      </c>
      <c r="T82" s="75" t="s">
        <v>97</v>
      </c>
      <c r="U82" s="75" t="s">
        <v>71</v>
      </c>
      <c r="V82" s="75" t="s">
        <v>413</v>
      </c>
      <c r="W82" s="2">
        <f>COUNTIF('Base de Dados'!$D$2:$AG$484,S82)</f>
        <v>1</v>
      </c>
      <c r="X82" s="2">
        <f>COUNTIF('Base de Dados'!$AI$2:$BL$484,S82)</f>
        <v>0</v>
      </c>
      <c r="Z82" s="37" t="s">
        <v>1270</v>
      </c>
      <c r="AA82" s="2">
        <f>COUNTIF('Base de Dados'!$D$2:$D$484,Z82)+COUNTIF('Base de Dados'!$J$2:$J$484,Z82)+COUNTIF('Base de Dados'!$P$2:$P$484,Z82)+COUNTIF('Base de Dados'!$V$2:$V$484,Z82)+COUNTIF('Base de Dados'!$AB$2:$AB$484,Z82)</f>
        <v>0</v>
      </c>
      <c r="AB82" s="70">
        <f t="shared" si="21"/>
        <v>0</v>
      </c>
      <c r="AC82" s="2">
        <f>COUNTIF('Base de Dados'!$AI$2:$AI$484,Z82)+COUNTIF('Base de Dados'!$AO$2:$AO$484,Z82)+COUNTIF('Base de Dados'!$AU$2:$AU$484,Z82)+COUNTIF('Base de Dados'!$BA$2:$BA$484,Z82)+COUNTIF('Base de Dados'!$BG$2:$BG$484,Z82)</f>
        <v>1</v>
      </c>
      <c r="AD82" s="70">
        <f t="shared" si="22"/>
        <v>1.5873015873015872E-2</v>
      </c>
    </row>
    <row r="83" spans="19:30" x14ac:dyDescent="0.25">
      <c r="S83" s="44" t="s">
        <v>2090</v>
      </c>
      <c r="T83" s="75" t="s">
        <v>98</v>
      </c>
      <c r="U83" s="75" t="s">
        <v>61</v>
      </c>
      <c r="V83" s="75" t="s">
        <v>413</v>
      </c>
      <c r="W83" s="2">
        <f>COUNTIF('Base de Dados'!$D$2:$AG$484,S83)</f>
        <v>0</v>
      </c>
      <c r="X83" s="2">
        <f>COUNTIF('Base de Dados'!$AI$2:$BL$484,S83)</f>
        <v>1</v>
      </c>
      <c r="Z83" s="37" t="s">
        <v>1252</v>
      </c>
      <c r="AA83" s="2">
        <f>COUNTIF('Base de Dados'!$D$2:$D$484,Z83)+COUNTIF('Base de Dados'!$J$2:$J$484,Z83)+COUNTIF('Base de Dados'!$P$2:$P$484,Z83)+COUNTIF('Base de Dados'!$V$2:$V$484,Z83)+COUNTIF('Base de Dados'!$AB$2:$AB$484,Z83)</f>
        <v>0</v>
      </c>
      <c r="AB83" s="70">
        <f t="shared" si="21"/>
        <v>0</v>
      </c>
      <c r="AC83" s="2">
        <f>COUNTIF('Base de Dados'!$AI$2:$AI$484,Z83)+COUNTIF('Base de Dados'!$AO$2:$AO$484,Z83)+COUNTIF('Base de Dados'!$AU$2:$AU$484,Z83)+COUNTIF('Base de Dados'!$BA$2:$BA$484,Z83)+COUNTIF('Base de Dados'!$BG$2:$BG$484,Z83)</f>
        <v>0</v>
      </c>
      <c r="AD83" s="70">
        <f t="shared" si="22"/>
        <v>0</v>
      </c>
    </row>
    <row r="84" spans="19:30" x14ac:dyDescent="0.25">
      <c r="S84" s="42" t="s">
        <v>2106</v>
      </c>
      <c r="T84" s="75" t="s">
        <v>96</v>
      </c>
      <c r="U84" s="77" t="s">
        <v>59</v>
      </c>
      <c r="V84" s="75" t="s">
        <v>415</v>
      </c>
      <c r="W84" s="18">
        <f>COUNTIF('Base de Dados'!$D$2:$AG$484,S84)</f>
        <v>1</v>
      </c>
      <c r="X84" s="18">
        <f>COUNTIF('Base de Dados'!$AI$2:$BL$484,S84)</f>
        <v>0</v>
      </c>
      <c r="Z84" s="37" t="s">
        <v>1493</v>
      </c>
      <c r="AA84" s="2">
        <f>COUNTIF('Base de Dados'!$D$2:$D$484,Z84)+COUNTIF('Base de Dados'!$J$2:$J$484,Z84)+COUNTIF('Base de Dados'!$P$2:$P$484,Z84)+COUNTIF('Base de Dados'!$V$2:$V$484,Z84)+COUNTIF('Base de Dados'!$AB$2:$AB$484,Z84)</f>
        <v>0</v>
      </c>
      <c r="AB84" s="70">
        <f t="shared" si="21"/>
        <v>0</v>
      </c>
      <c r="AC84" s="2">
        <f>COUNTIF('Base de Dados'!$AI$2:$AI$484,Z84)+COUNTIF('Base de Dados'!$AO$2:$AO$484,Z84)+COUNTIF('Base de Dados'!$AU$2:$AU$484,Z84)+COUNTIF('Base de Dados'!$BA$2:$BA$484,Z84)+COUNTIF('Base de Dados'!$BG$2:$BG$484,Z84)</f>
        <v>0</v>
      </c>
      <c r="AD84" s="70">
        <f t="shared" si="22"/>
        <v>0</v>
      </c>
    </row>
    <row r="85" spans="19:30" x14ac:dyDescent="0.25">
      <c r="S85" s="40" t="s">
        <v>1733</v>
      </c>
      <c r="T85" s="75" t="s">
        <v>95</v>
      </c>
      <c r="U85" s="75" t="s">
        <v>80</v>
      </c>
      <c r="V85" s="75" t="s">
        <v>484</v>
      </c>
      <c r="W85" s="2">
        <f>COUNTIF('Base de Dados'!$D$2:$AG$484,S85)</f>
        <v>1</v>
      </c>
      <c r="X85" s="2">
        <f>COUNTIF('Base de Dados'!$AI$2:$BL$484,S85)</f>
        <v>1</v>
      </c>
      <c r="Z85" s="37" t="s">
        <v>418</v>
      </c>
      <c r="AA85" s="2">
        <f>COUNTIF('Base de Dados'!$D$2:$D$484,Z85)+COUNTIF('Base de Dados'!$J$2:$J$484,Z85)+COUNTIF('Base de Dados'!$P$2:$P$484,Z85)+COUNTIF('Base de Dados'!$V$2:$V$484,Z85)+COUNTIF('Base de Dados'!$AB$2:$AB$484,Z85)</f>
        <v>0</v>
      </c>
      <c r="AB85" s="70">
        <f t="shared" si="21"/>
        <v>0</v>
      </c>
      <c r="AC85" s="2">
        <f>COUNTIF('Base de Dados'!$AI$2:$AI$484,Z85)+COUNTIF('Base de Dados'!$AO$2:$AO$484,Z85)+COUNTIF('Base de Dados'!$AU$2:$AU$484,Z85)+COUNTIF('Base de Dados'!$BA$2:$BA$484,Z85)+COUNTIF('Base de Dados'!$BG$2:$BG$484,Z85)</f>
        <v>1</v>
      </c>
      <c r="AD85" s="70">
        <f t="shared" si="22"/>
        <v>1.5873015873015872E-2</v>
      </c>
    </row>
    <row r="86" spans="19:30" x14ac:dyDescent="0.25">
      <c r="S86" s="40" t="s">
        <v>819</v>
      </c>
      <c r="T86" s="75" t="s">
        <v>96</v>
      </c>
      <c r="U86" s="75" t="s">
        <v>61</v>
      </c>
      <c r="V86" s="75" t="s">
        <v>413</v>
      </c>
      <c r="W86" s="2">
        <f>COUNTIF('Base de Dados'!$D$2:$AG$484,S86)</f>
        <v>0</v>
      </c>
      <c r="X86" s="2">
        <f>COUNTIF('Base de Dados'!$AI$2:$BL$484,S86)</f>
        <v>1</v>
      </c>
      <c r="Z86" s="37" t="s">
        <v>491</v>
      </c>
      <c r="AA86" s="2">
        <f>COUNTIF('Base de Dados'!$D$2:$D$484,Z86)+COUNTIF('Base de Dados'!$J$2:$J$484,Z86)+COUNTIF('Base de Dados'!$P$2:$P$484,Z86)+COUNTIF('Base de Dados'!$V$2:$V$484,Z86)+COUNTIF('Base de Dados'!$AB$2:$AB$484,Z86)</f>
        <v>0</v>
      </c>
      <c r="AB86" s="70">
        <f t="shared" si="21"/>
        <v>0</v>
      </c>
      <c r="AC86" s="2">
        <f>COUNTIF('Base de Dados'!$AI$2:$AI$484,Z86)+COUNTIF('Base de Dados'!$AO$2:$AO$484,Z86)+COUNTIF('Base de Dados'!$AU$2:$AU$484,Z86)+COUNTIF('Base de Dados'!$BA$2:$BA$484,Z86)+COUNTIF('Base de Dados'!$BG$2:$BG$484,Z86)</f>
        <v>0</v>
      </c>
      <c r="AD86" s="70">
        <f t="shared" si="22"/>
        <v>0</v>
      </c>
    </row>
    <row r="87" spans="19:30" x14ac:dyDescent="0.25">
      <c r="S87" s="40" t="s">
        <v>1450</v>
      </c>
      <c r="T87" s="75" t="s">
        <v>98</v>
      </c>
      <c r="U87" s="75" t="s">
        <v>73</v>
      </c>
      <c r="V87" s="75" t="s">
        <v>72</v>
      </c>
      <c r="W87" s="2">
        <f>COUNTIF('Base de Dados'!$D$2:$AG$484,S87)</f>
        <v>0</v>
      </c>
      <c r="X87" s="2">
        <f>COUNTIF('Base de Dados'!$AI$2:$BL$484,S87)</f>
        <v>1</v>
      </c>
      <c r="Z87" s="37" t="s">
        <v>494</v>
      </c>
      <c r="AA87" s="2">
        <f>COUNTIF('Base de Dados'!$D$2:$D$484,Z87)+COUNTIF('Base de Dados'!$J$2:$J$484,Z87)+COUNTIF('Base de Dados'!$P$2:$P$484,Z87)+COUNTIF('Base de Dados'!$V$2:$V$484,Z87)+COUNTIF('Base de Dados'!$AB$2:$AB$484,Z87)</f>
        <v>0</v>
      </c>
      <c r="AB87" s="70">
        <f t="shared" si="21"/>
        <v>0</v>
      </c>
      <c r="AC87" s="2">
        <f>COUNTIF('Base de Dados'!$AI$2:$AI$484,Z87)+COUNTIF('Base de Dados'!$AO$2:$AO$484,Z87)+COUNTIF('Base de Dados'!$AU$2:$AU$484,Z87)+COUNTIF('Base de Dados'!$BA$2:$BA$484,Z87)+COUNTIF('Base de Dados'!$BG$2:$BG$484,Z87)</f>
        <v>0</v>
      </c>
      <c r="AD87" s="70">
        <f t="shared" si="22"/>
        <v>0</v>
      </c>
    </row>
    <row r="88" spans="19:30" x14ac:dyDescent="0.25">
      <c r="S88" s="40" t="s">
        <v>1740</v>
      </c>
      <c r="T88" s="75" t="s">
        <v>97</v>
      </c>
      <c r="U88" s="75" t="s">
        <v>80</v>
      </c>
      <c r="V88" s="75" t="s">
        <v>413</v>
      </c>
      <c r="W88" s="18">
        <f>COUNTIF('Base de Dados'!$D$2:$AG$484,S88)</f>
        <v>0</v>
      </c>
      <c r="X88" s="18">
        <f>COUNTIF('Base de Dados'!$AI$2:$BL$484,S88)</f>
        <v>1</v>
      </c>
      <c r="Z88" s="37" t="s">
        <v>510</v>
      </c>
      <c r="AA88" s="2">
        <f>COUNTIF('Base de Dados'!$D$2:$D$484,Z88)+COUNTIF('Base de Dados'!$J$2:$J$484,Z88)+COUNTIF('Base de Dados'!$P$2:$P$484,Z88)+COUNTIF('Base de Dados'!$V$2:$V$484,Z88)+COUNTIF('Base de Dados'!$AB$2:$AB$484,Z88)</f>
        <v>0</v>
      </c>
      <c r="AB88" s="70">
        <f t="shared" si="21"/>
        <v>0</v>
      </c>
      <c r="AC88" s="2">
        <f>COUNTIF('Base de Dados'!$AI$2:$AI$484,Z88)+COUNTIF('Base de Dados'!$AO$2:$AO$484,Z88)+COUNTIF('Base de Dados'!$AU$2:$AU$484,Z88)+COUNTIF('Base de Dados'!$BA$2:$BA$484,Z88)+COUNTIF('Base de Dados'!$BG$2:$BG$484,Z88)</f>
        <v>0</v>
      </c>
      <c r="AD88" s="70">
        <f t="shared" si="22"/>
        <v>0</v>
      </c>
    </row>
    <row r="89" spans="19:30" x14ac:dyDescent="0.25">
      <c r="S89" s="40" t="s">
        <v>1979</v>
      </c>
      <c r="T89" s="75" t="s">
        <v>98</v>
      </c>
      <c r="U89" s="75" t="s">
        <v>79</v>
      </c>
      <c r="V89" s="75" t="s">
        <v>1566</v>
      </c>
      <c r="W89" s="18">
        <f>COUNTIF('Base de Dados'!$D$2:$AG$484,S89)</f>
        <v>0</v>
      </c>
      <c r="X89" s="18">
        <f>COUNTIF('Base de Dados'!$AI$2:$BL$484,S89)</f>
        <v>1</v>
      </c>
      <c r="Z89" s="37" t="s">
        <v>516</v>
      </c>
      <c r="AA89" s="2">
        <f>COUNTIF('Base de Dados'!$D$2:$D$484,Z89)+COUNTIF('Base de Dados'!$J$2:$J$484,Z89)+COUNTIF('Base de Dados'!$P$2:$P$484,Z89)+COUNTIF('Base de Dados'!$V$2:$V$484,Z89)+COUNTIF('Base de Dados'!$AB$2:$AB$484,Z89)</f>
        <v>0</v>
      </c>
      <c r="AB89" s="70">
        <f t="shared" si="21"/>
        <v>0</v>
      </c>
      <c r="AC89" s="2">
        <f>COUNTIF('Base de Dados'!$AI$2:$AI$484,Z89)+COUNTIF('Base de Dados'!$AO$2:$AO$484,Z89)+COUNTIF('Base de Dados'!$AU$2:$AU$484,Z89)+COUNTIF('Base de Dados'!$BA$2:$BA$484,Z89)+COUNTIF('Base de Dados'!$BG$2:$BG$484,Z89)</f>
        <v>0</v>
      </c>
      <c r="AD89" s="70">
        <f t="shared" si="22"/>
        <v>0</v>
      </c>
    </row>
    <row r="90" spans="19:30" x14ac:dyDescent="0.25">
      <c r="S90" s="40" t="s">
        <v>676</v>
      </c>
      <c r="T90" s="75" t="s">
        <v>96</v>
      </c>
      <c r="U90" s="75" t="s">
        <v>58</v>
      </c>
      <c r="V90" s="75" t="s">
        <v>415</v>
      </c>
      <c r="W90" s="2">
        <f>COUNTIF('Base de Dados'!$D$2:$AG$484,S90)</f>
        <v>0</v>
      </c>
      <c r="X90" s="2">
        <f>COUNTIF('Base de Dados'!$AI$2:$BL$484,S90)</f>
        <v>1</v>
      </c>
      <c r="Z90" s="37" t="s">
        <v>523</v>
      </c>
      <c r="AA90" s="2">
        <f>COUNTIF('Base de Dados'!$D$2:$D$484,Z90)+COUNTIF('Base de Dados'!$J$2:$J$484,Z90)+COUNTIF('Base de Dados'!$P$2:$P$484,Z90)+COUNTIF('Base de Dados'!$V$2:$V$484,Z90)+COUNTIF('Base de Dados'!$AB$2:$AB$484,Z90)</f>
        <v>0</v>
      </c>
      <c r="AB90" s="70">
        <f t="shared" si="21"/>
        <v>0</v>
      </c>
      <c r="AC90" s="2">
        <f>COUNTIF('Base de Dados'!$AI$2:$AI$484,Z90)+COUNTIF('Base de Dados'!$AO$2:$AO$484,Z90)+COUNTIF('Base de Dados'!$AU$2:$AU$484,Z90)+COUNTIF('Base de Dados'!$BA$2:$BA$484,Z90)+COUNTIF('Base de Dados'!$BG$2:$BG$484,Z90)</f>
        <v>0</v>
      </c>
      <c r="AD90" s="70">
        <f t="shared" si="22"/>
        <v>0</v>
      </c>
    </row>
    <row r="91" spans="19:30" x14ac:dyDescent="0.25">
      <c r="S91" s="40" t="s">
        <v>1514</v>
      </c>
      <c r="T91" s="75" t="s">
        <v>98</v>
      </c>
      <c r="U91" s="75" t="s">
        <v>74</v>
      </c>
      <c r="V91" s="75" t="s">
        <v>1478</v>
      </c>
      <c r="W91" s="2">
        <f>COUNTIF('Base de Dados'!$D$2:$AG$484,S91)</f>
        <v>0</v>
      </c>
      <c r="X91" s="2">
        <f>COUNTIF('Base de Dados'!$AI$2:$BL$484,S91)</f>
        <v>1</v>
      </c>
      <c r="Z91" s="37" t="s">
        <v>525</v>
      </c>
      <c r="AA91" s="2">
        <f>COUNTIF('Base de Dados'!$D$2:$D$484,Z91)+COUNTIF('Base de Dados'!$J$2:$J$484,Z91)+COUNTIF('Base de Dados'!$P$2:$P$484,Z91)+COUNTIF('Base de Dados'!$V$2:$V$484,Z91)+COUNTIF('Base de Dados'!$AB$2:$AB$484,Z91)</f>
        <v>0</v>
      </c>
      <c r="AB91" s="70">
        <f t="shared" si="21"/>
        <v>0</v>
      </c>
      <c r="AC91" s="2">
        <f>COUNTIF('Base de Dados'!$AI$2:$AI$484,Z91)+COUNTIF('Base de Dados'!$AO$2:$AO$484,Z91)+COUNTIF('Base de Dados'!$AU$2:$AU$484,Z91)+COUNTIF('Base de Dados'!$BA$2:$BA$484,Z91)+COUNTIF('Base de Dados'!$BG$2:$BG$484,Z91)</f>
        <v>0</v>
      </c>
      <c r="AD91" s="70">
        <f t="shared" si="22"/>
        <v>0</v>
      </c>
    </row>
    <row r="92" spans="19:30" x14ac:dyDescent="0.25">
      <c r="S92" s="42" t="s">
        <v>1052</v>
      </c>
      <c r="T92" s="77" t="s">
        <v>95</v>
      </c>
      <c r="U92" s="77" t="s">
        <v>72</v>
      </c>
      <c r="V92" s="75" t="s">
        <v>413</v>
      </c>
      <c r="W92" s="2">
        <f>COUNTIF('Base de Dados'!$D$2:$AG$484,S92)</f>
        <v>2</v>
      </c>
      <c r="X92" s="2">
        <f>COUNTIF('Base de Dados'!$AI$2:$BL$484,S92)</f>
        <v>3</v>
      </c>
      <c r="Z92" s="37" t="s">
        <v>540</v>
      </c>
      <c r="AA92" s="2">
        <f>COUNTIF('Base de Dados'!$D$2:$D$484,Z92)+COUNTIF('Base de Dados'!$J$2:$J$484,Z92)+COUNTIF('Base de Dados'!$P$2:$P$484,Z92)+COUNTIF('Base de Dados'!$V$2:$V$484,Z92)+COUNTIF('Base de Dados'!$AB$2:$AB$484,Z92)</f>
        <v>0</v>
      </c>
      <c r="AB92" s="70">
        <f t="shared" si="21"/>
        <v>0</v>
      </c>
      <c r="AC92" s="2">
        <f>COUNTIF('Base de Dados'!$AI$2:$AI$484,Z92)+COUNTIF('Base de Dados'!$AO$2:$AO$484,Z92)+COUNTIF('Base de Dados'!$AU$2:$AU$484,Z92)+COUNTIF('Base de Dados'!$BA$2:$BA$484,Z92)+COUNTIF('Base de Dados'!$BG$2:$BG$484,Z92)</f>
        <v>0</v>
      </c>
      <c r="AD92" s="70">
        <f t="shared" si="22"/>
        <v>0</v>
      </c>
    </row>
    <row r="93" spans="19:30" x14ac:dyDescent="0.25">
      <c r="S93" s="40" t="s">
        <v>771</v>
      </c>
      <c r="T93" s="75" t="s">
        <v>98</v>
      </c>
      <c r="U93" s="75" t="s">
        <v>61</v>
      </c>
      <c r="V93" s="75" t="s">
        <v>772</v>
      </c>
      <c r="W93" s="2">
        <f>COUNTIF('Base de Dados'!$D$2:$AG$484,S93)</f>
        <v>1</v>
      </c>
      <c r="X93" s="2">
        <f>COUNTIF('Base de Dados'!$AI$2:$BL$484,S93)</f>
        <v>1</v>
      </c>
      <c r="Z93" s="37" t="s">
        <v>557</v>
      </c>
      <c r="AA93" s="2">
        <f>COUNTIF('Base de Dados'!$D$2:$D$484,Z93)+COUNTIF('Base de Dados'!$J$2:$J$484,Z93)+COUNTIF('Base de Dados'!$P$2:$P$484,Z93)+COUNTIF('Base de Dados'!$V$2:$V$484,Z93)+COUNTIF('Base de Dados'!$AB$2:$AB$484,Z93)</f>
        <v>0</v>
      </c>
      <c r="AB93" s="70">
        <f t="shared" si="21"/>
        <v>0</v>
      </c>
      <c r="AC93" s="2">
        <f>COUNTIF('Base de Dados'!$AI$2:$AI$484,Z93)+COUNTIF('Base de Dados'!$AO$2:$AO$484,Z93)+COUNTIF('Base de Dados'!$AU$2:$AU$484,Z93)+COUNTIF('Base de Dados'!$BA$2:$BA$484,Z93)+COUNTIF('Base de Dados'!$BG$2:$BG$484,Z93)</f>
        <v>0</v>
      </c>
      <c r="AD93" s="70">
        <f t="shared" si="22"/>
        <v>0</v>
      </c>
    </row>
    <row r="94" spans="19:30" x14ac:dyDescent="0.25">
      <c r="S94" s="42" t="s">
        <v>490</v>
      </c>
      <c r="T94" s="77" t="s">
        <v>98</v>
      </c>
      <c r="U94" s="77" t="s">
        <v>66</v>
      </c>
      <c r="V94" s="77" t="s">
        <v>72</v>
      </c>
      <c r="W94" s="2">
        <f>COUNTIF('Base de Dados'!$D$2:$AG$484,S94)</f>
        <v>0</v>
      </c>
      <c r="X94" s="2">
        <f>COUNTIF('Base de Dados'!$AI$2:$BL$484,S94)</f>
        <v>1</v>
      </c>
      <c r="Z94" s="37" t="s">
        <v>562</v>
      </c>
      <c r="AA94" s="2">
        <f>COUNTIF('Base de Dados'!$D$2:$D$484,Z94)+COUNTIF('Base de Dados'!$J$2:$J$484,Z94)+COUNTIF('Base de Dados'!$P$2:$P$484,Z94)+COUNTIF('Base de Dados'!$V$2:$V$484,Z94)+COUNTIF('Base de Dados'!$AB$2:$AB$484,Z94)</f>
        <v>0</v>
      </c>
      <c r="AB94" s="70">
        <f t="shared" si="21"/>
        <v>0</v>
      </c>
      <c r="AC94" s="2">
        <f>COUNTIF('Base de Dados'!$AI$2:$AI$484,Z94)+COUNTIF('Base de Dados'!$AO$2:$AO$484,Z94)+COUNTIF('Base de Dados'!$AU$2:$AU$484,Z94)+COUNTIF('Base de Dados'!$BA$2:$BA$484,Z94)+COUNTIF('Base de Dados'!$BG$2:$BG$484,Z94)</f>
        <v>0</v>
      </c>
      <c r="AD94" s="70">
        <f t="shared" si="22"/>
        <v>0</v>
      </c>
    </row>
    <row r="95" spans="19:30" x14ac:dyDescent="0.25">
      <c r="S95" s="42" t="s">
        <v>1863</v>
      </c>
      <c r="T95" s="77" t="s">
        <v>98</v>
      </c>
      <c r="U95" s="77" t="s">
        <v>77</v>
      </c>
      <c r="V95" s="77" t="s">
        <v>488</v>
      </c>
      <c r="W95" s="2">
        <f>COUNTIF('Base de Dados'!$D$2:$AG$484,S95)</f>
        <v>0</v>
      </c>
      <c r="X95" s="2">
        <f>COUNTIF('Base de Dados'!$AI$2:$BL$484,S95)</f>
        <v>1</v>
      </c>
      <c r="Z95" s="37" t="s">
        <v>591</v>
      </c>
      <c r="AA95" s="2">
        <f>COUNTIF('Base de Dados'!$D$2:$D$484,Z95)+COUNTIF('Base de Dados'!$J$2:$J$484,Z95)+COUNTIF('Base de Dados'!$P$2:$P$484,Z95)+COUNTIF('Base de Dados'!$V$2:$V$484,Z95)+COUNTIF('Base de Dados'!$AB$2:$AB$484,Z95)</f>
        <v>0</v>
      </c>
      <c r="AB95" s="70">
        <f t="shared" si="21"/>
        <v>0</v>
      </c>
      <c r="AC95" s="2">
        <f>COUNTIF('Base de Dados'!$AI$2:$AI$484,Z95)+COUNTIF('Base de Dados'!$AO$2:$AO$484,Z95)+COUNTIF('Base de Dados'!$AU$2:$AU$484,Z95)+COUNTIF('Base de Dados'!$BA$2:$BA$484,Z95)+COUNTIF('Base de Dados'!$BG$2:$BG$484,Z95)</f>
        <v>0</v>
      </c>
      <c r="AD95" s="70">
        <f t="shared" si="22"/>
        <v>0</v>
      </c>
    </row>
    <row r="96" spans="19:30" x14ac:dyDescent="0.25">
      <c r="S96" s="40" t="s">
        <v>1452</v>
      </c>
      <c r="T96" s="75" t="s">
        <v>98</v>
      </c>
      <c r="U96" s="75" t="s">
        <v>73</v>
      </c>
      <c r="V96" s="75" t="s">
        <v>415</v>
      </c>
      <c r="W96" s="2">
        <f>COUNTIF('Base de Dados'!$D$2:$AG$484,S96)</f>
        <v>0</v>
      </c>
      <c r="X96" s="2">
        <f>COUNTIF('Base de Dados'!$AI$2:$BL$484,S96)</f>
        <v>1</v>
      </c>
      <c r="Z96" s="37" t="s">
        <v>602</v>
      </c>
      <c r="AA96" s="2">
        <f>COUNTIF('Base de Dados'!$D$2:$D$484,Z96)+COUNTIF('Base de Dados'!$J$2:$J$484,Z96)+COUNTIF('Base de Dados'!$P$2:$P$484,Z96)+COUNTIF('Base de Dados'!$V$2:$V$484,Z96)+COUNTIF('Base de Dados'!$AB$2:$AB$484,Z96)</f>
        <v>0</v>
      </c>
      <c r="AB96" s="70">
        <f t="shared" si="21"/>
        <v>0</v>
      </c>
      <c r="AC96" s="2">
        <f>COUNTIF('Base de Dados'!$AI$2:$AI$484,Z96)+COUNTIF('Base de Dados'!$AO$2:$AO$484,Z96)+COUNTIF('Base de Dados'!$AU$2:$AU$484,Z96)+COUNTIF('Base de Dados'!$BA$2:$BA$484,Z96)+COUNTIF('Base de Dados'!$BG$2:$BG$484,Z96)</f>
        <v>0</v>
      </c>
      <c r="AD96" s="70">
        <f t="shared" si="22"/>
        <v>0</v>
      </c>
    </row>
    <row r="97" spans="19:30" x14ac:dyDescent="0.25">
      <c r="S97" s="44" t="s">
        <v>2102</v>
      </c>
      <c r="T97" s="75" t="s">
        <v>339</v>
      </c>
      <c r="U97" s="75" t="s">
        <v>72</v>
      </c>
      <c r="V97" s="75" t="s">
        <v>504</v>
      </c>
      <c r="W97" s="2">
        <f>COUNTIF('Base de Dados'!$D$2:$AG$484,S97)</f>
        <v>0</v>
      </c>
      <c r="X97" s="2">
        <f>COUNTIF('Base de Dados'!$AI$2:$BL$484,S97)</f>
        <v>3</v>
      </c>
      <c r="Z97" s="37" t="s">
        <v>615</v>
      </c>
      <c r="AA97" s="2">
        <f>COUNTIF('Base de Dados'!$D$2:$D$484,Z97)+COUNTIF('Base de Dados'!$J$2:$J$484,Z97)+COUNTIF('Base de Dados'!$P$2:$P$484,Z97)+COUNTIF('Base de Dados'!$V$2:$V$484,Z97)+COUNTIF('Base de Dados'!$AB$2:$AB$484,Z97)</f>
        <v>0</v>
      </c>
      <c r="AB97" s="70">
        <f t="shared" si="21"/>
        <v>0</v>
      </c>
      <c r="AC97" s="2">
        <f>COUNTIF('Base de Dados'!$AI$2:$AI$484,Z97)+COUNTIF('Base de Dados'!$AO$2:$AO$484,Z97)+COUNTIF('Base de Dados'!$AU$2:$AU$484,Z97)+COUNTIF('Base de Dados'!$BA$2:$BA$484,Z97)+COUNTIF('Base de Dados'!$BG$2:$BG$484,Z97)</f>
        <v>0</v>
      </c>
      <c r="AD97" s="70">
        <f t="shared" si="22"/>
        <v>0</v>
      </c>
    </row>
    <row r="98" spans="19:30" x14ac:dyDescent="0.25">
      <c r="S98" s="40" t="s">
        <v>1926</v>
      </c>
      <c r="T98" s="75" t="s">
        <v>95</v>
      </c>
      <c r="U98" s="75" t="s">
        <v>68</v>
      </c>
      <c r="V98" s="75" t="s">
        <v>415</v>
      </c>
      <c r="W98" s="2">
        <f>COUNTIF('Base de Dados'!$D$2:$AG$484,S98)</f>
        <v>0</v>
      </c>
      <c r="X98" s="2">
        <f>COUNTIF('Base de Dados'!$AI$2:$BL$484,S98)</f>
        <v>2</v>
      </c>
      <c r="Z98" s="37" t="s">
        <v>941</v>
      </c>
      <c r="AA98" s="2">
        <f>COUNTIF('Base de Dados'!$D$2:$D$484,Z98)+COUNTIF('Base de Dados'!$J$2:$J$484,Z98)+COUNTIF('Base de Dados'!$P$2:$P$484,Z98)+COUNTIF('Base de Dados'!$V$2:$V$484,Z98)+COUNTIF('Base de Dados'!$AB$2:$AB$484,Z98)</f>
        <v>0</v>
      </c>
      <c r="AB98" s="70">
        <f t="shared" si="21"/>
        <v>0</v>
      </c>
      <c r="AC98" s="2">
        <f>COUNTIF('Base de Dados'!$AI$2:$AI$484,Z98)+COUNTIF('Base de Dados'!$AO$2:$AO$484,Z98)+COUNTIF('Base de Dados'!$AU$2:$AU$484,Z98)+COUNTIF('Base de Dados'!$BA$2:$BA$484,Z98)+COUNTIF('Base de Dados'!$BG$2:$BG$484,Z98)</f>
        <v>0</v>
      </c>
      <c r="AD98" s="70">
        <f t="shared" si="22"/>
        <v>0</v>
      </c>
    </row>
    <row r="99" spans="19:30" x14ac:dyDescent="0.25">
      <c r="S99" s="40" t="s">
        <v>1616</v>
      </c>
      <c r="T99" s="75" t="s">
        <v>95</v>
      </c>
      <c r="U99" s="75" t="s">
        <v>75</v>
      </c>
      <c r="V99" s="75" t="s">
        <v>415</v>
      </c>
      <c r="W99" s="2">
        <f>COUNTIF('Base de Dados'!$D$2:$AG$484,S99)</f>
        <v>2</v>
      </c>
      <c r="X99" s="2">
        <f>COUNTIF('Base de Dados'!$AI$2:$BL$484,S99)</f>
        <v>1</v>
      </c>
      <c r="Z99" s="37" t="s">
        <v>946</v>
      </c>
      <c r="AA99" s="2">
        <f>COUNTIF('Base de Dados'!$D$2:$D$484,Z99)+COUNTIF('Base de Dados'!$J$2:$J$484,Z99)+COUNTIF('Base de Dados'!$P$2:$P$484,Z99)+COUNTIF('Base de Dados'!$V$2:$V$484,Z99)+COUNTIF('Base de Dados'!$AB$2:$AB$484,Z99)</f>
        <v>0</v>
      </c>
      <c r="AB99" s="70">
        <f t="shared" si="21"/>
        <v>0</v>
      </c>
      <c r="AC99" s="2">
        <f>COUNTIF('Base de Dados'!$AI$2:$AI$484,Z99)+COUNTIF('Base de Dados'!$AO$2:$AO$484,Z99)+COUNTIF('Base de Dados'!$AU$2:$AU$484,Z99)+COUNTIF('Base de Dados'!$BA$2:$BA$484,Z99)+COUNTIF('Base de Dados'!$BG$2:$BG$484,Z99)</f>
        <v>0</v>
      </c>
      <c r="AD99" s="70">
        <f t="shared" si="22"/>
        <v>0</v>
      </c>
    </row>
    <row r="100" spans="19:30" x14ac:dyDescent="0.25">
      <c r="S100" s="40" t="s">
        <v>945</v>
      </c>
      <c r="T100" s="75" t="s">
        <v>98</v>
      </c>
      <c r="U100" s="75" t="s">
        <v>70</v>
      </c>
      <c r="V100" s="75" t="s">
        <v>72</v>
      </c>
      <c r="W100" s="2">
        <f>COUNTIF('Base de Dados'!$D$2:$AG$484,S100)</f>
        <v>0</v>
      </c>
      <c r="X100" s="2">
        <f>COUNTIF('Base de Dados'!$AI$2:$BL$484,S100)</f>
        <v>1</v>
      </c>
      <c r="Z100" s="37" t="s">
        <v>1010</v>
      </c>
      <c r="AA100" s="2">
        <f>COUNTIF('Base de Dados'!$D$2:$D$484,Z100)+COUNTIF('Base de Dados'!$J$2:$J$484,Z100)+COUNTIF('Base de Dados'!$P$2:$P$484,Z100)+COUNTIF('Base de Dados'!$V$2:$V$484,Z100)+COUNTIF('Base de Dados'!$AB$2:$AB$484,Z100)</f>
        <v>0</v>
      </c>
      <c r="AB100" s="70">
        <f t="shared" si="21"/>
        <v>0</v>
      </c>
      <c r="AC100" s="2">
        <f>COUNTIF('Base de Dados'!$AI$2:$AI$484,Z100)+COUNTIF('Base de Dados'!$AO$2:$AO$484,Z100)+COUNTIF('Base de Dados'!$AU$2:$AU$484,Z100)+COUNTIF('Base de Dados'!$BA$2:$BA$484,Z100)+COUNTIF('Base de Dados'!$BG$2:$BG$484,Z100)</f>
        <v>0</v>
      </c>
      <c r="AD100" s="70">
        <f t="shared" si="22"/>
        <v>0</v>
      </c>
    </row>
    <row r="101" spans="19:30" x14ac:dyDescent="0.25">
      <c r="S101" s="40" t="s">
        <v>601</v>
      </c>
      <c r="T101" s="75" t="s">
        <v>97</v>
      </c>
      <c r="U101" s="75" t="s">
        <v>69</v>
      </c>
      <c r="V101" s="75" t="s">
        <v>415</v>
      </c>
      <c r="W101" s="2">
        <f>COUNTIF('Base de Dados'!$D$2:$AG$484,S101)</f>
        <v>1</v>
      </c>
      <c r="X101" s="2">
        <f>COUNTIF('Base de Dados'!$AI$2:$BL$484,S101)</f>
        <v>0</v>
      </c>
      <c r="Z101" s="37" t="s">
        <v>1015</v>
      </c>
      <c r="AA101" s="2">
        <f>COUNTIF('Base de Dados'!$D$2:$D$484,Z101)+COUNTIF('Base de Dados'!$J$2:$J$484,Z101)+COUNTIF('Base de Dados'!$P$2:$P$484,Z101)+COUNTIF('Base de Dados'!$V$2:$V$484,Z101)+COUNTIF('Base de Dados'!$AB$2:$AB$484,Z101)</f>
        <v>0</v>
      </c>
      <c r="AB101" s="70">
        <f t="shared" si="21"/>
        <v>0</v>
      </c>
      <c r="AC101" s="2">
        <f>COUNTIF('Base de Dados'!$AI$2:$AI$484,Z101)+COUNTIF('Base de Dados'!$AO$2:$AO$484,Z101)+COUNTIF('Base de Dados'!$AU$2:$AU$484,Z101)+COUNTIF('Base de Dados'!$BA$2:$BA$484,Z101)+COUNTIF('Base de Dados'!$BG$2:$BG$484,Z101)</f>
        <v>0</v>
      </c>
      <c r="AD101" s="70">
        <f t="shared" si="22"/>
        <v>0</v>
      </c>
    </row>
    <row r="102" spans="19:30" x14ac:dyDescent="0.25">
      <c r="S102" s="40" t="s">
        <v>1251</v>
      </c>
      <c r="T102" s="75" t="s">
        <v>98</v>
      </c>
      <c r="U102" s="75" t="s">
        <v>65</v>
      </c>
      <c r="V102" s="75" t="s">
        <v>685</v>
      </c>
      <c r="W102" s="2">
        <f>COUNTIF('Base de Dados'!$D$2:$AG$484,S102)</f>
        <v>1</v>
      </c>
      <c r="X102" s="2">
        <f>COUNTIF('Base de Dados'!$AI$2:$BL$484,S102)</f>
        <v>0</v>
      </c>
      <c r="Z102" s="37" t="s">
        <v>1049</v>
      </c>
      <c r="AA102" s="2">
        <f>COUNTIF('Base de Dados'!$D$2:$D$484,Z102)+COUNTIF('Base de Dados'!$J$2:$J$484,Z102)+COUNTIF('Base de Dados'!$P$2:$P$484,Z102)+COUNTIF('Base de Dados'!$V$2:$V$484,Z102)+COUNTIF('Base de Dados'!$AB$2:$AB$484,Z102)</f>
        <v>0</v>
      </c>
      <c r="AB102" s="70">
        <f t="shared" si="21"/>
        <v>0</v>
      </c>
      <c r="AC102" s="2">
        <f>COUNTIF('Base de Dados'!$AI$2:$AI$484,Z102)+COUNTIF('Base de Dados'!$AO$2:$AO$484,Z102)+COUNTIF('Base de Dados'!$AU$2:$AU$484,Z102)+COUNTIF('Base de Dados'!$BA$2:$BA$484,Z102)+COUNTIF('Base de Dados'!$BG$2:$BG$484,Z102)</f>
        <v>0</v>
      </c>
      <c r="AD102" s="70">
        <f t="shared" si="22"/>
        <v>0</v>
      </c>
    </row>
    <row r="103" spans="19:30" x14ac:dyDescent="0.25">
      <c r="S103" s="40" t="s">
        <v>1800</v>
      </c>
      <c r="T103" s="75" t="s">
        <v>95</v>
      </c>
      <c r="U103" s="75" t="s">
        <v>79</v>
      </c>
      <c r="V103" s="75" t="s">
        <v>415</v>
      </c>
      <c r="W103" s="2">
        <f>COUNTIF('Base de Dados'!$D$2:$AG$484,S103)</f>
        <v>2</v>
      </c>
      <c r="X103" s="2">
        <f>COUNTIF('Base de Dados'!$AI$2:$BL$484,S103)</f>
        <v>1</v>
      </c>
      <c r="Z103" s="37" t="s">
        <v>1085</v>
      </c>
      <c r="AA103" s="2">
        <f>COUNTIF('Base de Dados'!$D$2:$D$484,Z103)+COUNTIF('Base de Dados'!$J$2:$J$484,Z103)+COUNTIF('Base de Dados'!$P$2:$P$484,Z103)+COUNTIF('Base de Dados'!$V$2:$V$484,Z103)+COUNTIF('Base de Dados'!$AB$2:$AB$484,Z103)</f>
        <v>0</v>
      </c>
      <c r="AB103" s="70">
        <f t="shared" si="21"/>
        <v>0</v>
      </c>
      <c r="AC103" s="2">
        <f>COUNTIF('Base de Dados'!$AI$2:$AI$484,Z103)+COUNTIF('Base de Dados'!$AO$2:$AO$484,Z103)+COUNTIF('Base de Dados'!$AU$2:$AU$484,Z103)+COUNTIF('Base de Dados'!$BA$2:$BA$484,Z103)+COUNTIF('Base de Dados'!$BG$2:$BG$484,Z103)</f>
        <v>1</v>
      </c>
      <c r="AD103" s="70">
        <f t="shared" si="22"/>
        <v>1.5873015873015872E-2</v>
      </c>
    </row>
    <row r="104" spans="19:30" x14ac:dyDescent="0.25">
      <c r="S104" s="40" t="s">
        <v>614</v>
      </c>
      <c r="T104" s="75" t="s">
        <v>97</v>
      </c>
      <c r="U104" s="75" t="s">
        <v>69</v>
      </c>
      <c r="V104" s="75" t="s">
        <v>413</v>
      </c>
      <c r="W104" s="2">
        <f>COUNTIF('Base de Dados'!$D$2:$AG$484,S104)</f>
        <v>6</v>
      </c>
      <c r="X104" s="2">
        <f>COUNTIF('Base de Dados'!$AI$2:$BL$484,S104)</f>
        <v>0</v>
      </c>
      <c r="Z104" s="37" t="s">
        <v>1088</v>
      </c>
      <c r="AA104" s="2">
        <f>COUNTIF('Base de Dados'!$D$2:$D$484,Z104)+COUNTIF('Base de Dados'!$J$2:$J$484,Z104)+COUNTIF('Base de Dados'!$P$2:$P$484,Z104)+COUNTIF('Base de Dados'!$V$2:$V$484,Z104)+COUNTIF('Base de Dados'!$AB$2:$AB$484,Z104)</f>
        <v>0</v>
      </c>
      <c r="AB104" s="70">
        <f t="shared" si="21"/>
        <v>0</v>
      </c>
      <c r="AC104" s="2">
        <f>COUNTIF('Base de Dados'!$AI$2:$AI$484,Z104)+COUNTIF('Base de Dados'!$AO$2:$AO$484,Z104)+COUNTIF('Base de Dados'!$AU$2:$AU$484,Z104)+COUNTIF('Base de Dados'!$BA$2:$BA$484,Z104)+COUNTIF('Base de Dados'!$BG$2:$BG$484,Z104)</f>
        <v>1</v>
      </c>
      <c r="AD104" s="70">
        <f t="shared" si="22"/>
        <v>1.5873015873015872E-2</v>
      </c>
    </row>
    <row r="105" spans="19:30" x14ac:dyDescent="0.25">
      <c r="S105" s="40" t="s">
        <v>514</v>
      </c>
      <c r="T105" s="75" t="s">
        <v>98</v>
      </c>
      <c r="U105" s="75" t="s">
        <v>67</v>
      </c>
      <c r="V105" s="75" t="s">
        <v>425</v>
      </c>
      <c r="W105" s="2">
        <f>COUNTIF('Base de Dados'!$D$2:$AG$484,S105)</f>
        <v>1</v>
      </c>
      <c r="X105" s="2">
        <f>COUNTIF('Base de Dados'!$AI$2:$BL$484,S105)</f>
        <v>0</v>
      </c>
      <c r="Z105" s="37" t="s">
        <v>1120</v>
      </c>
      <c r="AA105" s="2">
        <f>COUNTIF('Base de Dados'!$D$2:$D$484,Z105)+COUNTIF('Base de Dados'!$J$2:$J$484,Z105)+COUNTIF('Base de Dados'!$P$2:$P$484,Z105)+COUNTIF('Base de Dados'!$V$2:$V$484,Z105)+COUNTIF('Base de Dados'!$AB$2:$AB$484,Z105)</f>
        <v>1</v>
      </c>
      <c r="AB105" s="70">
        <f t="shared" si="21"/>
        <v>5.1546391752577319E-3</v>
      </c>
      <c r="AC105" s="2">
        <f>COUNTIF('Base de Dados'!$AI$2:$AI$484,Z105)+COUNTIF('Base de Dados'!$AO$2:$AO$484,Z105)+COUNTIF('Base de Dados'!$AU$2:$AU$484,Z105)+COUNTIF('Base de Dados'!$BA$2:$BA$484,Z105)+COUNTIF('Base de Dados'!$BG$2:$BG$484,Z105)</f>
        <v>0</v>
      </c>
      <c r="AD105" s="70">
        <f t="shared" si="22"/>
        <v>0</v>
      </c>
    </row>
    <row r="106" spans="19:30" x14ac:dyDescent="0.25">
      <c r="S106" s="44" t="s">
        <v>1606</v>
      </c>
      <c r="T106" s="75" t="s">
        <v>98</v>
      </c>
      <c r="U106" s="75" t="s">
        <v>74</v>
      </c>
      <c r="V106" s="75" t="s">
        <v>1607</v>
      </c>
      <c r="W106" s="2">
        <f>COUNTIF('Base de Dados'!$D$2:$AG$484,S106)</f>
        <v>0</v>
      </c>
      <c r="X106" s="2">
        <f>COUNTIF('Base de Dados'!$AI$2:$BL$484,S106)</f>
        <v>1</v>
      </c>
      <c r="Z106" s="37" t="s">
        <v>1036</v>
      </c>
      <c r="AA106" s="2">
        <f>COUNTIF('Base de Dados'!$D$2:$D$484,Z106)+COUNTIF('Base de Dados'!$J$2:$J$484,Z106)+COUNTIF('Base de Dados'!$P$2:$P$484,Z106)+COUNTIF('Base de Dados'!$V$2:$V$484,Z106)+COUNTIF('Base de Dados'!$AB$2:$AB$484,Z106)</f>
        <v>1</v>
      </c>
      <c r="AB106" s="70">
        <f t="shared" si="21"/>
        <v>5.1546391752577319E-3</v>
      </c>
      <c r="AC106" s="2">
        <f>COUNTIF('Base de Dados'!$AI$2:$AI$484,Z106)+COUNTIF('Base de Dados'!$AO$2:$AO$484,Z106)+COUNTIF('Base de Dados'!$AU$2:$AU$484,Z106)+COUNTIF('Base de Dados'!$BA$2:$BA$484,Z106)+COUNTIF('Base de Dados'!$BG$2:$BG$484,Z106)</f>
        <v>0</v>
      </c>
      <c r="AD106" s="70">
        <f t="shared" si="22"/>
        <v>0</v>
      </c>
    </row>
    <row r="107" spans="19:30" x14ac:dyDescent="0.25">
      <c r="S107" s="40" t="s">
        <v>1084</v>
      </c>
      <c r="T107" s="75" t="s">
        <v>98</v>
      </c>
      <c r="U107" s="75" t="s">
        <v>72</v>
      </c>
      <c r="V107" s="75" t="s">
        <v>685</v>
      </c>
      <c r="W107" s="2">
        <f>COUNTIF('Base de Dados'!$D$2:$AG$484,S107)</f>
        <v>0</v>
      </c>
      <c r="X107" s="2">
        <f>COUNTIF('Base de Dados'!$AI$2:$BL$484,S107)</f>
        <v>1</v>
      </c>
      <c r="Z107" s="37" t="s">
        <v>2085</v>
      </c>
      <c r="AA107" s="2">
        <f>COUNTIF('Base de Dados'!$D$2:$D$484,Z107)+COUNTIF('Base de Dados'!$J$2:$J$484,Z107)+COUNTIF('Base de Dados'!$P$2:$P$484,Z107)+COUNTIF('Base de Dados'!$V$2:$V$484,Z107)+COUNTIF('Base de Dados'!$AB$2:$AB$484,Z107)</f>
        <v>0</v>
      </c>
      <c r="AB107" s="70">
        <f t="shared" si="21"/>
        <v>0</v>
      </c>
      <c r="AC107" s="2">
        <f>COUNTIF('Base de Dados'!$AI$2:$AI$484,Z107)+COUNTIF('Base de Dados'!$AO$2:$AO$484,Z107)+COUNTIF('Base de Dados'!$AU$2:$AU$484,Z107)+COUNTIF('Base de Dados'!$BA$2:$BA$484,Z107)+COUNTIF('Base de Dados'!$BG$2:$BG$484,Z107)</f>
        <v>0</v>
      </c>
      <c r="AD107" s="70">
        <f t="shared" si="22"/>
        <v>0</v>
      </c>
    </row>
    <row r="108" spans="19:30" x14ac:dyDescent="0.25">
      <c r="S108" s="40" t="s">
        <v>1617</v>
      </c>
      <c r="T108" s="75" t="s">
        <v>339</v>
      </c>
      <c r="U108" s="75" t="s">
        <v>75</v>
      </c>
      <c r="V108" s="75" t="s">
        <v>72</v>
      </c>
      <c r="W108" s="2">
        <f>COUNTIF('Base de Dados'!$D$2:$AG$484,S108)</f>
        <v>0</v>
      </c>
      <c r="X108" s="2">
        <f>COUNTIF('Base de Dados'!$AI$2:$BL$484,S108)</f>
        <v>1</v>
      </c>
      <c r="Z108" s="37" t="s">
        <v>2086</v>
      </c>
      <c r="AA108" s="2">
        <f>COUNTIF('Base de Dados'!$D$2:$D$484,Z108)+COUNTIF('Base de Dados'!$J$2:$J$484,Z108)+COUNTIF('Base de Dados'!$P$2:$P$484,Z108)+COUNTIF('Base de Dados'!$V$2:$V$484,Z108)+COUNTIF('Base de Dados'!$AB$2:$AB$484,Z108)</f>
        <v>0</v>
      </c>
      <c r="AB108" s="70">
        <f t="shared" si="21"/>
        <v>0</v>
      </c>
      <c r="AC108" s="2">
        <f>COUNTIF('Base de Dados'!$AI$2:$AI$484,Z108)+COUNTIF('Base de Dados'!$AO$2:$AO$484,Z108)+COUNTIF('Base de Dados'!$AU$2:$AU$484,Z108)+COUNTIF('Base de Dados'!$BA$2:$BA$484,Z108)+COUNTIF('Base de Dados'!$BG$2:$BG$484,Z108)</f>
        <v>0</v>
      </c>
      <c r="AD108" s="70">
        <f t="shared" si="22"/>
        <v>0</v>
      </c>
    </row>
    <row r="109" spans="19:30" x14ac:dyDescent="0.25">
      <c r="S109" s="40" t="s">
        <v>2174</v>
      </c>
      <c r="T109" s="75" t="s">
        <v>2035</v>
      </c>
      <c r="U109" s="75" t="s">
        <v>77</v>
      </c>
      <c r="V109" s="75" t="s">
        <v>413</v>
      </c>
      <c r="W109" s="2">
        <f>COUNTIF('Base de Dados'!$D$2:$AG$484,S109)</f>
        <v>0</v>
      </c>
      <c r="X109" s="2">
        <f>COUNTIF('Base de Dados'!$AI$2:$BL$484,S109)</f>
        <v>1</v>
      </c>
      <c r="Z109" s="37" t="s">
        <v>2087</v>
      </c>
      <c r="AA109" s="2">
        <f>COUNTIF('Base de Dados'!$D$2:$D$484,Z109)+COUNTIF('Base de Dados'!$J$2:$J$484,Z109)+COUNTIF('Base de Dados'!$P$2:$P$484,Z109)+COUNTIF('Base de Dados'!$V$2:$V$484,Z109)+COUNTIF('Base de Dados'!$AB$2:$AB$484,Z109)</f>
        <v>0</v>
      </c>
      <c r="AB109" s="70">
        <f t="shared" si="21"/>
        <v>0</v>
      </c>
      <c r="AC109" s="2">
        <f>COUNTIF('Base de Dados'!$AI$2:$AI$484,Z109)+COUNTIF('Base de Dados'!$AO$2:$AO$484,Z109)+COUNTIF('Base de Dados'!$AU$2:$AU$484,Z109)+COUNTIF('Base de Dados'!$BA$2:$BA$484,Z109)+COUNTIF('Base de Dados'!$BG$2:$BG$484,Z109)</f>
        <v>0</v>
      </c>
      <c r="AD109" s="70">
        <f t="shared" si="22"/>
        <v>0</v>
      </c>
    </row>
    <row r="110" spans="19:30" x14ac:dyDescent="0.25">
      <c r="S110" s="40" t="s">
        <v>1838</v>
      </c>
      <c r="T110" s="75" t="s">
        <v>97</v>
      </c>
      <c r="U110" s="75" t="s">
        <v>77</v>
      </c>
      <c r="V110" s="75" t="s">
        <v>413</v>
      </c>
      <c r="W110" s="2">
        <f>COUNTIF('Base de Dados'!$D$2:$AG$484,S110)</f>
        <v>0</v>
      </c>
      <c r="X110" s="2">
        <f>COUNTIF('Base de Dados'!$AI$2:$BL$484,S110)</f>
        <v>1</v>
      </c>
      <c r="Z110" s="37" t="s">
        <v>1420</v>
      </c>
      <c r="AA110" s="2">
        <f>COUNTIF('Base de Dados'!$D$2:$D$484,Z110)+COUNTIF('Base de Dados'!$J$2:$J$484,Z110)+COUNTIF('Base de Dados'!$P$2:$P$484,Z110)+COUNTIF('Base de Dados'!$V$2:$V$484,Z110)+COUNTIF('Base de Dados'!$AB$2:$AB$484,Z110)</f>
        <v>0</v>
      </c>
      <c r="AB110" s="70">
        <f t="shared" si="21"/>
        <v>0</v>
      </c>
      <c r="AC110" s="2">
        <f>COUNTIF('Base de Dados'!$AI$2:$AI$484,Z110)+COUNTIF('Base de Dados'!$AO$2:$AO$484,Z110)+COUNTIF('Base de Dados'!$AU$2:$AU$484,Z110)+COUNTIF('Base de Dados'!$BA$2:$BA$484,Z110)+COUNTIF('Base de Dados'!$BG$2:$BG$484,Z110)</f>
        <v>0</v>
      </c>
      <c r="AD110" s="70">
        <f t="shared" si="22"/>
        <v>0</v>
      </c>
    </row>
    <row r="111" spans="19:30" x14ac:dyDescent="0.25">
      <c r="S111" s="40" t="s">
        <v>908</v>
      </c>
      <c r="T111" s="75" t="s">
        <v>96</v>
      </c>
      <c r="U111" s="75" t="s">
        <v>70</v>
      </c>
      <c r="V111" s="75" t="s">
        <v>413</v>
      </c>
      <c r="W111" s="2">
        <f>COUNTIF('Base de Dados'!$D$2:$AG$484,S111)</f>
        <v>0</v>
      </c>
      <c r="X111" s="2">
        <f>COUNTIF('Base de Dados'!$AI$2:$BL$484,S111)</f>
        <v>1</v>
      </c>
      <c r="Z111" s="37" t="s">
        <v>1430</v>
      </c>
      <c r="AA111" s="2">
        <f>COUNTIF('Base de Dados'!$D$2:$D$484,Z111)+COUNTIF('Base de Dados'!$J$2:$J$484,Z111)+COUNTIF('Base de Dados'!$P$2:$P$484,Z111)+COUNTIF('Base de Dados'!$V$2:$V$484,Z111)+COUNTIF('Base de Dados'!$AB$2:$AB$484,Z111)</f>
        <v>0</v>
      </c>
      <c r="AB111" s="70">
        <f t="shared" si="21"/>
        <v>0</v>
      </c>
      <c r="AC111" s="2">
        <f>COUNTIF('Base de Dados'!$AI$2:$AI$484,Z111)+COUNTIF('Base de Dados'!$AO$2:$AO$484,Z111)+COUNTIF('Base de Dados'!$AU$2:$AU$484,Z111)+COUNTIF('Base de Dados'!$BA$2:$BA$484,Z111)+COUNTIF('Base de Dados'!$BG$2:$BG$484,Z111)</f>
        <v>0</v>
      </c>
      <c r="AD111" s="70">
        <f t="shared" si="22"/>
        <v>0</v>
      </c>
    </row>
    <row r="112" spans="19:30" x14ac:dyDescent="0.25">
      <c r="S112" s="40" t="s">
        <v>1243</v>
      </c>
      <c r="T112" s="75" t="s">
        <v>95</v>
      </c>
      <c r="U112" s="75" t="s">
        <v>65</v>
      </c>
      <c r="V112" s="75" t="s">
        <v>484</v>
      </c>
      <c r="W112" s="2">
        <f>COUNTIF('Base de Dados'!$D$2:$AG$484,S112)</f>
        <v>2</v>
      </c>
      <c r="X112" s="2">
        <f>COUNTIF('Base de Dados'!$AI$2:$BL$484,S112)</f>
        <v>7</v>
      </c>
      <c r="Z112" s="37" t="s">
        <v>1479</v>
      </c>
      <c r="AA112" s="2">
        <f>COUNTIF('Base de Dados'!$D$2:$D$484,Z112)+COUNTIF('Base de Dados'!$J$2:$J$484,Z112)+COUNTIF('Base de Dados'!$P$2:$P$484,Z112)+COUNTIF('Base de Dados'!$V$2:$V$484,Z112)+COUNTIF('Base de Dados'!$AB$2:$AB$484,Z112)</f>
        <v>0</v>
      </c>
      <c r="AB112" s="70">
        <f t="shared" si="21"/>
        <v>0</v>
      </c>
      <c r="AC112" s="2">
        <f>COUNTIF('Base de Dados'!$AI$2:$AI$484,Z112)+COUNTIF('Base de Dados'!$AO$2:$AO$484,Z112)+COUNTIF('Base de Dados'!$AU$2:$AU$484,Z112)+COUNTIF('Base de Dados'!$BA$2:$BA$484,Z112)+COUNTIF('Base de Dados'!$BG$2:$BG$484,Z112)</f>
        <v>0</v>
      </c>
      <c r="AD112" s="70">
        <f t="shared" si="22"/>
        <v>0</v>
      </c>
    </row>
    <row r="113" spans="19:30" x14ac:dyDescent="0.25">
      <c r="S113" s="40" t="s">
        <v>1655</v>
      </c>
      <c r="T113" s="75" t="s">
        <v>95</v>
      </c>
      <c r="U113" s="75" t="s">
        <v>78</v>
      </c>
      <c r="V113" s="75" t="s">
        <v>425</v>
      </c>
      <c r="W113" s="2">
        <f>COUNTIF('Base de Dados'!$D$2:$AG$484,S113)</f>
        <v>1</v>
      </c>
      <c r="X113" s="2">
        <f>COUNTIF('Base de Dados'!$AI$2:$BL$484,S113)</f>
        <v>0</v>
      </c>
      <c r="Z113" s="37" t="s">
        <v>1482</v>
      </c>
      <c r="AA113" s="2">
        <f>COUNTIF('Base de Dados'!$D$2:$D$484,Z113)+COUNTIF('Base de Dados'!$J$2:$J$484,Z113)+COUNTIF('Base de Dados'!$P$2:$P$484,Z113)+COUNTIF('Base de Dados'!$V$2:$V$484,Z113)+COUNTIF('Base de Dados'!$AB$2:$AB$484,Z113)</f>
        <v>0</v>
      </c>
      <c r="AB113" s="70">
        <f t="shared" si="21"/>
        <v>0</v>
      </c>
      <c r="AC113" s="2">
        <f>COUNTIF('Base de Dados'!$AI$2:$AI$484,Z113)+COUNTIF('Base de Dados'!$AO$2:$AO$484,Z113)+COUNTIF('Base de Dados'!$AU$2:$AU$484,Z113)+COUNTIF('Base de Dados'!$BA$2:$BA$484,Z113)+COUNTIF('Base de Dados'!$BG$2:$BG$484,Z113)</f>
        <v>0</v>
      </c>
      <c r="AD113" s="70">
        <f t="shared" si="22"/>
        <v>0</v>
      </c>
    </row>
    <row r="114" spans="19:30" x14ac:dyDescent="0.25">
      <c r="S114" s="40" t="s">
        <v>1892</v>
      </c>
      <c r="T114" s="75" t="s">
        <v>98</v>
      </c>
      <c r="U114" s="75" t="s">
        <v>77</v>
      </c>
      <c r="V114" s="75" t="s">
        <v>488</v>
      </c>
      <c r="W114" s="2">
        <f>COUNTIF('Base de Dados'!$D$2:$AG$484,S114)</f>
        <v>0</v>
      </c>
      <c r="X114" s="2">
        <f>COUNTIF('Base de Dados'!$AI$2:$BL$484,S114)</f>
        <v>1</v>
      </c>
      <c r="Z114" s="37" t="s">
        <v>2088</v>
      </c>
      <c r="AA114" s="2">
        <f>COUNTIF('Base de Dados'!$D$2:$D$484,Z114)+COUNTIF('Base de Dados'!$J$2:$J$484,Z114)+COUNTIF('Base de Dados'!$P$2:$P$484,Z114)+COUNTIF('Base de Dados'!$V$2:$V$484,Z114)+COUNTIF('Base de Dados'!$AB$2:$AB$484,Z114)</f>
        <v>0</v>
      </c>
      <c r="AB114" s="70">
        <f t="shared" si="21"/>
        <v>0</v>
      </c>
      <c r="AC114" s="2">
        <f>COUNTIF('Base de Dados'!$AI$2:$AI$484,Z114)+COUNTIF('Base de Dados'!$AO$2:$AO$484,Z114)+COUNTIF('Base de Dados'!$AU$2:$AU$484,Z114)+COUNTIF('Base de Dados'!$BA$2:$BA$484,Z114)+COUNTIF('Base de Dados'!$BG$2:$BG$484,Z114)</f>
        <v>0</v>
      </c>
      <c r="AD114" s="70">
        <f t="shared" si="22"/>
        <v>0</v>
      </c>
    </row>
    <row r="115" spans="19:30" x14ac:dyDescent="0.25">
      <c r="S115" s="40" t="s">
        <v>1878</v>
      </c>
      <c r="T115" s="75" t="s">
        <v>98</v>
      </c>
      <c r="U115" s="75" t="s">
        <v>77</v>
      </c>
      <c r="V115" s="75" t="s">
        <v>484</v>
      </c>
      <c r="W115" s="2">
        <f>COUNTIF('Base de Dados'!$D$2:$AG$484,S115)</f>
        <v>0</v>
      </c>
      <c r="X115" s="2">
        <f>COUNTIF('Base de Dados'!$AI$2:$BL$484,S115)</f>
        <v>1</v>
      </c>
      <c r="Z115" s="37" t="s">
        <v>2108</v>
      </c>
      <c r="AA115" s="2">
        <f>COUNTIF('Base de Dados'!$D$2:$D$484,Z115)+COUNTIF('Base de Dados'!$J$2:$J$484,Z115)+COUNTIF('Base de Dados'!$P$2:$P$484,Z115)+COUNTIF('Base de Dados'!$V$2:$V$484,Z115)+COUNTIF('Base de Dados'!$AB$2:$AB$484,Z115)</f>
        <v>0</v>
      </c>
      <c r="AB115" s="70">
        <f t="shared" si="21"/>
        <v>0</v>
      </c>
      <c r="AC115" s="2">
        <f>COUNTIF('Base de Dados'!$AI$2:$AI$484,Z115)+COUNTIF('Base de Dados'!$AO$2:$AO$484,Z115)+COUNTIF('Base de Dados'!$AU$2:$AU$484,Z115)+COUNTIF('Base de Dados'!$BA$2:$BA$484,Z115)+COUNTIF('Base de Dados'!$BG$2:$BG$484,Z115)</f>
        <v>0</v>
      </c>
      <c r="AD115" s="70">
        <f t="shared" si="22"/>
        <v>0</v>
      </c>
    </row>
    <row r="116" spans="19:30" x14ac:dyDescent="0.25">
      <c r="S116" s="40" t="s">
        <v>1693</v>
      </c>
      <c r="T116" s="75" t="s">
        <v>98</v>
      </c>
      <c r="U116" s="75" t="s">
        <v>79</v>
      </c>
      <c r="V116" s="75" t="s">
        <v>415</v>
      </c>
      <c r="W116" s="2">
        <f>COUNTIF('Base de Dados'!$D$2:$AG$484,S116)</f>
        <v>0</v>
      </c>
      <c r="X116" s="2">
        <f>COUNTIF('Base de Dados'!$AI$2:$BL$484,S116)</f>
        <v>1</v>
      </c>
      <c r="Z116" s="37" t="s">
        <v>1511</v>
      </c>
      <c r="AA116" s="2">
        <f>COUNTIF('Base de Dados'!$D$2:$D$484,Z116)+COUNTIF('Base de Dados'!$J$2:$J$484,Z116)+COUNTIF('Base de Dados'!$P$2:$P$484,Z116)+COUNTIF('Base de Dados'!$V$2:$V$484,Z116)+COUNTIF('Base de Dados'!$AB$2:$AB$484,Z116)</f>
        <v>0</v>
      </c>
      <c r="AB116" s="70">
        <f t="shared" si="21"/>
        <v>0</v>
      </c>
      <c r="AC116" s="2">
        <f>COUNTIF('Base de Dados'!$AI$2:$AI$484,Z116)+COUNTIF('Base de Dados'!$AO$2:$AO$484,Z116)+COUNTIF('Base de Dados'!$AU$2:$AU$484,Z116)+COUNTIF('Base de Dados'!$BA$2:$BA$484,Z116)+COUNTIF('Base de Dados'!$BG$2:$BG$484,Z116)</f>
        <v>0</v>
      </c>
      <c r="AD116" s="70">
        <f t="shared" si="22"/>
        <v>0</v>
      </c>
    </row>
    <row r="117" spans="19:30" x14ac:dyDescent="0.25">
      <c r="S117" s="40" t="s">
        <v>2168</v>
      </c>
      <c r="T117" s="75" t="s">
        <v>96</v>
      </c>
      <c r="U117" s="75" t="s">
        <v>61</v>
      </c>
      <c r="V117" s="75" t="s">
        <v>504</v>
      </c>
      <c r="W117" s="2">
        <f>COUNTIF('Base de Dados'!$D$2:$AG$484,S117)</f>
        <v>2</v>
      </c>
      <c r="X117" s="2">
        <f>COUNTIF('Base de Dados'!$AI$2:$BL$484,S117)</f>
        <v>1</v>
      </c>
      <c r="Z117" s="37" t="s">
        <v>1515</v>
      </c>
      <c r="AA117" s="2">
        <f>COUNTIF('Base de Dados'!$D$2:$D$484,Z117)+COUNTIF('Base de Dados'!$J$2:$J$484,Z117)+COUNTIF('Base de Dados'!$P$2:$P$484,Z117)+COUNTIF('Base de Dados'!$V$2:$V$484,Z117)+COUNTIF('Base de Dados'!$AB$2:$AB$484,Z117)</f>
        <v>0</v>
      </c>
      <c r="AB117" s="70">
        <f t="shared" si="21"/>
        <v>0</v>
      </c>
      <c r="AC117" s="2">
        <f>COUNTIF('Base de Dados'!$AI$2:$AI$484,Z117)+COUNTIF('Base de Dados'!$AO$2:$AO$484,Z117)+COUNTIF('Base de Dados'!$AU$2:$AU$484,Z117)+COUNTIF('Base de Dados'!$BA$2:$BA$484,Z117)+COUNTIF('Base de Dados'!$BG$2:$BG$484,Z117)</f>
        <v>0</v>
      </c>
      <c r="AD117" s="70">
        <f t="shared" si="22"/>
        <v>0</v>
      </c>
    </row>
    <row r="118" spans="19:30" x14ac:dyDescent="0.25">
      <c r="S118" s="40" t="s">
        <v>1048</v>
      </c>
      <c r="T118" s="75" t="s">
        <v>97</v>
      </c>
      <c r="U118" s="75" t="s">
        <v>72</v>
      </c>
      <c r="V118" s="75" t="s">
        <v>413</v>
      </c>
      <c r="W118" s="2">
        <f>COUNTIF('Base de Dados'!$D$2:$AG$484,S118)</f>
        <v>1</v>
      </c>
      <c r="X118" s="2">
        <f>COUNTIF('Base de Dados'!$AI$2:$BL$484,S118)</f>
        <v>1</v>
      </c>
      <c r="Z118" s="37" t="s">
        <v>1567</v>
      </c>
      <c r="AA118" s="2">
        <f>COUNTIF('Base de Dados'!$D$2:$D$484,Z118)+COUNTIF('Base de Dados'!$J$2:$J$484,Z118)+COUNTIF('Base de Dados'!$P$2:$P$484,Z118)+COUNTIF('Base de Dados'!$V$2:$V$484,Z118)+COUNTIF('Base de Dados'!$AB$2:$AB$484,Z118)</f>
        <v>0</v>
      </c>
      <c r="AB118" s="70">
        <f t="shared" si="21"/>
        <v>0</v>
      </c>
      <c r="AC118" s="2">
        <f>COUNTIF('Base de Dados'!$AI$2:$AI$484,Z118)+COUNTIF('Base de Dados'!$AO$2:$AO$484,Z118)+COUNTIF('Base de Dados'!$AU$2:$AU$484,Z118)+COUNTIF('Base de Dados'!$BA$2:$BA$484,Z118)+COUNTIF('Base de Dados'!$BG$2:$BG$484,Z118)</f>
        <v>0</v>
      </c>
      <c r="AD118" s="70">
        <f t="shared" si="22"/>
        <v>0</v>
      </c>
    </row>
    <row r="119" spans="19:30" x14ac:dyDescent="0.25">
      <c r="S119" s="40" t="s">
        <v>813</v>
      </c>
      <c r="T119" s="75" t="s">
        <v>340</v>
      </c>
      <c r="U119" s="75" t="s">
        <v>61</v>
      </c>
      <c r="V119" s="75" t="s">
        <v>504</v>
      </c>
      <c r="W119" s="2">
        <f>COUNTIF('Base de Dados'!$D$2:$AG$484,S119)</f>
        <v>0</v>
      </c>
      <c r="X119" s="2">
        <f>COUNTIF('Base de Dados'!$AI$2:$BL$484,S119)</f>
        <v>1</v>
      </c>
      <c r="Z119" s="37" t="s">
        <v>1605</v>
      </c>
      <c r="AA119" s="2">
        <f>COUNTIF('Base de Dados'!$D$2:$D$484,Z119)+COUNTIF('Base de Dados'!$J$2:$J$484,Z119)+COUNTIF('Base de Dados'!$P$2:$P$484,Z119)+COUNTIF('Base de Dados'!$V$2:$V$484,Z119)+COUNTIF('Base de Dados'!$AB$2:$AB$484,Z119)</f>
        <v>0</v>
      </c>
      <c r="AB119" s="70">
        <f t="shared" si="21"/>
        <v>0</v>
      </c>
      <c r="AC119" s="2">
        <f>COUNTIF('Base de Dados'!$AI$2:$AI$484,Z119)+COUNTIF('Base de Dados'!$AO$2:$AO$484,Z119)+COUNTIF('Base de Dados'!$AU$2:$AU$484,Z119)+COUNTIF('Base de Dados'!$BA$2:$BA$484,Z119)+COUNTIF('Base de Dados'!$BG$2:$BG$484,Z119)</f>
        <v>1</v>
      </c>
      <c r="AD119" s="70">
        <f t="shared" si="22"/>
        <v>1.5873015873015872E-2</v>
      </c>
    </row>
    <row r="120" spans="19:30" x14ac:dyDescent="0.25">
      <c r="S120" s="40" t="s">
        <v>1748</v>
      </c>
      <c r="T120" s="75" t="s">
        <v>97</v>
      </c>
      <c r="U120" s="75" t="s">
        <v>80</v>
      </c>
      <c r="V120" s="75" t="s">
        <v>685</v>
      </c>
      <c r="W120" s="2">
        <f>COUNTIF('Base de Dados'!$D$2:$AG$484,S120)</f>
        <v>1</v>
      </c>
      <c r="X120" s="2">
        <f>COUNTIF('Base de Dados'!$AI$2:$BL$484,S120)</f>
        <v>0</v>
      </c>
      <c r="Z120" s="37" t="s">
        <v>2089</v>
      </c>
      <c r="AA120" s="2">
        <f>COUNTIF('Base de Dados'!$D$2:$D$484,Z120)+COUNTIF('Base de Dados'!$J$2:$J$484,Z120)+COUNTIF('Base de Dados'!$P$2:$P$484,Z120)+COUNTIF('Base de Dados'!$V$2:$V$484,Z120)+COUNTIF('Base de Dados'!$AB$2:$AB$484,Z120)</f>
        <v>0</v>
      </c>
      <c r="AB120" s="70">
        <f t="shared" si="21"/>
        <v>0</v>
      </c>
      <c r="AC120" s="2">
        <f>COUNTIF('Base de Dados'!$AI$2:$AI$484,Z120)+COUNTIF('Base de Dados'!$AO$2:$AO$484,Z120)+COUNTIF('Base de Dados'!$AU$2:$AU$484,Z120)+COUNTIF('Base de Dados'!$BA$2:$BA$484,Z120)+COUNTIF('Base de Dados'!$BG$2:$BG$484,Z120)</f>
        <v>0</v>
      </c>
      <c r="AD120" s="70">
        <f t="shared" si="22"/>
        <v>0</v>
      </c>
    </row>
    <row r="121" spans="19:30" x14ac:dyDescent="0.25">
      <c r="S121" s="40" t="s">
        <v>1696</v>
      </c>
      <c r="T121" s="75" t="s">
        <v>97</v>
      </c>
      <c r="U121" s="75" t="s">
        <v>79</v>
      </c>
      <c r="V121" s="75" t="s">
        <v>648</v>
      </c>
      <c r="W121" s="18">
        <f>COUNTIF('Base de Dados'!$D$2:$AG$484,S121)</f>
        <v>0</v>
      </c>
      <c r="X121" s="18">
        <f>COUNTIF('Base de Dados'!$AI$2:$BL$484,S121)</f>
        <v>1</v>
      </c>
      <c r="Z121" s="37" t="s">
        <v>1626</v>
      </c>
      <c r="AA121" s="2">
        <f>COUNTIF('Base de Dados'!$D$2:$D$484,Z121)+COUNTIF('Base de Dados'!$J$2:$J$484,Z121)+COUNTIF('Base de Dados'!$P$2:$P$484,Z121)+COUNTIF('Base de Dados'!$V$2:$V$484,Z121)+COUNTIF('Base de Dados'!$AB$2:$AB$484,Z121)</f>
        <v>0</v>
      </c>
      <c r="AB121" s="70">
        <f t="shared" si="21"/>
        <v>0</v>
      </c>
      <c r="AC121" s="2">
        <f>COUNTIF('Base de Dados'!$AI$2:$AI$484,Z121)+COUNTIF('Base de Dados'!$AO$2:$AO$484,Z121)+COUNTIF('Base de Dados'!$AU$2:$AU$484,Z121)+COUNTIF('Base de Dados'!$BA$2:$BA$484,Z121)+COUNTIF('Base de Dados'!$BG$2:$BG$484,Z121)</f>
        <v>0</v>
      </c>
      <c r="AD121" s="70">
        <f t="shared" si="22"/>
        <v>0</v>
      </c>
    </row>
    <row r="122" spans="19:30" x14ac:dyDescent="0.25">
      <c r="S122" s="40" t="s">
        <v>1669</v>
      </c>
      <c r="T122" s="75" t="s">
        <v>98</v>
      </c>
      <c r="U122" s="75" t="s">
        <v>79</v>
      </c>
      <c r="V122" s="75" t="s">
        <v>72</v>
      </c>
      <c r="W122" s="18">
        <f>COUNTIF('Base de Dados'!$D$2:$AG$484,S122)</f>
        <v>12</v>
      </c>
      <c r="X122" s="18">
        <f>COUNTIF('Base de Dados'!$AI$2:$BL$484,S122)</f>
        <v>0</v>
      </c>
      <c r="Z122" s="37" t="s">
        <v>1864</v>
      </c>
      <c r="AA122" s="2">
        <f>COUNTIF('Base de Dados'!$D$2:$D$484,Z122)+COUNTIF('Base de Dados'!$J$2:$J$484,Z122)+COUNTIF('Base de Dados'!$P$2:$P$484,Z122)+COUNTIF('Base de Dados'!$V$2:$V$484,Z122)+COUNTIF('Base de Dados'!$AB$2:$AB$484,Z122)</f>
        <v>0</v>
      </c>
      <c r="AB122" s="70">
        <f t="shared" si="21"/>
        <v>0</v>
      </c>
      <c r="AC122" s="2">
        <f>COUNTIF('Base de Dados'!$AI$2:$AI$484,Z122)+COUNTIF('Base de Dados'!$AO$2:$AO$484,Z122)+COUNTIF('Base de Dados'!$AU$2:$AU$484,Z122)+COUNTIF('Base de Dados'!$BA$2:$BA$484,Z122)+COUNTIF('Base de Dados'!$BG$2:$BG$484,Z122)</f>
        <v>0</v>
      </c>
      <c r="AD122" s="70">
        <f t="shared" si="22"/>
        <v>0</v>
      </c>
    </row>
    <row r="123" spans="19:30" x14ac:dyDescent="0.25">
      <c r="S123" s="42" t="s">
        <v>1980</v>
      </c>
      <c r="T123" s="75" t="s">
        <v>339</v>
      </c>
      <c r="U123" s="77" t="s">
        <v>63</v>
      </c>
      <c r="V123" s="75" t="s">
        <v>488</v>
      </c>
      <c r="W123" s="18">
        <f>COUNTIF('Base de Dados'!$D$2:$AG$484,S123)</f>
        <v>0</v>
      </c>
      <c r="X123" s="18">
        <f>COUNTIF('Base de Dados'!$AI$2:$BL$484,S123)</f>
        <v>1</v>
      </c>
      <c r="Z123" s="37" t="s">
        <v>1866</v>
      </c>
      <c r="AA123" s="2">
        <f>COUNTIF('Base de Dados'!$D$2:$D$484,Z123)+COUNTIF('Base de Dados'!$J$2:$J$484,Z123)+COUNTIF('Base de Dados'!$P$2:$P$484,Z123)+COUNTIF('Base de Dados'!$V$2:$V$484,Z123)+COUNTIF('Base de Dados'!$AB$2:$AB$484,Z123)</f>
        <v>0</v>
      </c>
      <c r="AB123" s="70">
        <f t="shared" si="21"/>
        <v>0</v>
      </c>
      <c r="AC123" s="2">
        <f>COUNTIF('Base de Dados'!$AI$2:$AI$484,Z123)+COUNTIF('Base de Dados'!$AO$2:$AO$484,Z123)+COUNTIF('Base de Dados'!$AU$2:$AU$484,Z123)+COUNTIF('Base de Dados'!$BA$2:$BA$484,Z123)+COUNTIF('Base de Dados'!$BG$2:$BG$484,Z123)</f>
        <v>0</v>
      </c>
      <c r="AD123" s="70">
        <f t="shared" si="22"/>
        <v>0</v>
      </c>
    </row>
    <row r="124" spans="19:30" x14ac:dyDescent="0.25">
      <c r="S124" s="40" t="s">
        <v>1131</v>
      </c>
      <c r="T124" s="75" t="s">
        <v>98</v>
      </c>
      <c r="U124" s="75" t="s">
        <v>72</v>
      </c>
      <c r="V124" s="75" t="s">
        <v>484</v>
      </c>
      <c r="W124" s="2">
        <f>COUNTIF('Base de Dados'!$D$2:$AG$484,S124)</f>
        <v>1</v>
      </c>
      <c r="X124" s="2">
        <f>COUNTIF('Base de Dados'!$AI$2:$BL$484,S124)</f>
        <v>0</v>
      </c>
      <c r="Z124" s="37" t="s">
        <v>1879</v>
      </c>
      <c r="AA124" s="2">
        <f>COUNTIF('Base de Dados'!$D$2:$D$484,Z124)+COUNTIF('Base de Dados'!$J$2:$J$484,Z124)+COUNTIF('Base de Dados'!$P$2:$P$484,Z124)+COUNTIF('Base de Dados'!$V$2:$V$484,Z124)+COUNTIF('Base de Dados'!$AB$2:$AB$484,Z124)</f>
        <v>0</v>
      </c>
      <c r="AB124" s="70">
        <f t="shared" si="21"/>
        <v>0</v>
      </c>
      <c r="AC124" s="2">
        <f>COUNTIF('Base de Dados'!$AI$2:$AI$484,Z124)+COUNTIF('Base de Dados'!$AO$2:$AO$484,Z124)+COUNTIF('Base de Dados'!$AU$2:$AU$484,Z124)+COUNTIF('Base de Dados'!$BA$2:$BA$484,Z124)+COUNTIF('Base de Dados'!$BG$2:$BG$484,Z124)</f>
        <v>0</v>
      </c>
      <c r="AD124" s="70">
        <f t="shared" si="22"/>
        <v>0</v>
      </c>
    </row>
    <row r="125" spans="19:30" x14ac:dyDescent="0.25">
      <c r="S125" s="40" t="s">
        <v>530</v>
      </c>
      <c r="T125" s="75" t="s">
        <v>95</v>
      </c>
      <c r="U125" s="75" t="s">
        <v>67</v>
      </c>
      <c r="V125" s="75" t="s">
        <v>425</v>
      </c>
      <c r="W125" s="2">
        <f>COUNTIF('Base de Dados'!$D$2:$AG$484,S125)</f>
        <v>0</v>
      </c>
      <c r="X125" s="2">
        <f>COUNTIF('Base de Dados'!$AI$2:$BL$484,S125)</f>
        <v>2</v>
      </c>
      <c r="Z125" s="37" t="s">
        <v>1889</v>
      </c>
      <c r="AA125" s="2">
        <f>COUNTIF('Base de Dados'!$D$2:$D$484,Z125)+COUNTIF('Base de Dados'!$J$2:$J$484,Z125)+COUNTIF('Base de Dados'!$P$2:$P$484,Z125)+COUNTIF('Base de Dados'!$V$2:$V$484,Z125)+COUNTIF('Base de Dados'!$AB$2:$AB$484,Z125)</f>
        <v>0</v>
      </c>
      <c r="AB125" s="70">
        <f t="shared" si="21"/>
        <v>0</v>
      </c>
      <c r="AC125" s="2">
        <f>COUNTIF('Base de Dados'!$AI$2:$AI$484,Z125)+COUNTIF('Base de Dados'!$AO$2:$AO$484,Z125)+COUNTIF('Base de Dados'!$AU$2:$AU$484,Z125)+COUNTIF('Base de Dados'!$BA$2:$BA$484,Z125)+COUNTIF('Base de Dados'!$BG$2:$BG$484,Z125)</f>
        <v>0</v>
      </c>
      <c r="AD125" s="70">
        <f t="shared" si="22"/>
        <v>0</v>
      </c>
    </row>
    <row r="126" spans="19:30" x14ac:dyDescent="0.25">
      <c r="S126" s="40" t="s">
        <v>641</v>
      </c>
      <c r="T126" s="75" t="s">
        <v>339</v>
      </c>
      <c r="U126" s="75" t="s">
        <v>57</v>
      </c>
      <c r="V126" s="75" t="s">
        <v>1566</v>
      </c>
      <c r="W126" s="18">
        <f>COUNTIF('Base de Dados'!$D$2:$AG$484,S126)</f>
        <v>2</v>
      </c>
      <c r="X126" s="18">
        <f>COUNTIF('Base de Dados'!$AI$2:$BL$484,S126)</f>
        <v>2</v>
      </c>
      <c r="Z126" s="37" t="s">
        <v>1845</v>
      </c>
      <c r="AA126" s="2">
        <f>COUNTIF('Base de Dados'!$D$2:$D$484,Z126)+COUNTIF('Base de Dados'!$J$2:$J$484,Z126)+COUNTIF('Base de Dados'!$P$2:$P$484,Z126)+COUNTIF('Base de Dados'!$V$2:$V$484,Z126)+COUNTIF('Base de Dados'!$AB$2:$AB$484,Z126)</f>
        <v>0</v>
      </c>
      <c r="AB126" s="70">
        <f t="shared" si="21"/>
        <v>0</v>
      </c>
      <c r="AC126" s="2">
        <f>COUNTIF('Base de Dados'!$AI$2:$AI$484,Z126)+COUNTIF('Base de Dados'!$AO$2:$AO$484,Z126)+COUNTIF('Base de Dados'!$AU$2:$AU$484,Z126)+COUNTIF('Base de Dados'!$BA$2:$BA$484,Z126)+COUNTIF('Base de Dados'!$BG$2:$BG$484,Z126)</f>
        <v>0</v>
      </c>
      <c r="AD126" s="70">
        <f t="shared" si="22"/>
        <v>0</v>
      </c>
    </row>
    <row r="127" spans="19:30" x14ac:dyDescent="0.25">
      <c r="S127" s="40" t="s">
        <v>1867</v>
      </c>
      <c r="T127" s="75" t="s">
        <v>95</v>
      </c>
      <c r="U127" s="75" t="s">
        <v>77</v>
      </c>
      <c r="V127" s="75" t="s">
        <v>415</v>
      </c>
      <c r="W127" s="18">
        <f>COUNTIF('Base de Dados'!$D$2:$AG$484,S127)</f>
        <v>0</v>
      </c>
      <c r="X127" s="18">
        <f>COUNTIF('Base de Dados'!$AI$2:$BL$484,S127)</f>
        <v>1</v>
      </c>
      <c r="Z127" s="37" t="s">
        <v>1850</v>
      </c>
      <c r="AA127" s="2">
        <f>COUNTIF('Base de Dados'!$D$2:$D$484,Z127)+COUNTIF('Base de Dados'!$J$2:$J$484,Z127)+COUNTIF('Base de Dados'!$P$2:$P$484,Z127)+COUNTIF('Base de Dados'!$V$2:$V$484,Z127)+COUNTIF('Base de Dados'!$AB$2:$AB$484,Z127)</f>
        <v>0</v>
      </c>
      <c r="AB127" s="70">
        <f t="shared" si="21"/>
        <v>0</v>
      </c>
      <c r="AC127" s="2">
        <f>COUNTIF('Base de Dados'!$AI$2:$AI$484,Z127)+COUNTIF('Base de Dados'!$AO$2:$AO$484,Z127)+COUNTIF('Base de Dados'!$AU$2:$AU$484,Z127)+COUNTIF('Base de Dados'!$BA$2:$BA$484,Z127)+COUNTIF('Base de Dados'!$BG$2:$BG$484,Z127)</f>
        <v>0</v>
      </c>
      <c r="AD127" s="70">
        <f t="shared" si="22"/>
        <v>0</v>
      </c>
    </row>
    <row r="128" spans="19:30" x14ac:dyDescent="0.25">
      <c r="S128" s="40" t="s">
        <v>1981</v>
      </c>
      <c r="T128" s="75" t="s">
        <v>340</v>
      </c>
      <c r="U128" s="75" t="s">
        <v>60</v>
      </c>
      <c r="V128" s="75" t="s">
        <v>488</v>
      </c>
      <c r="W128" s="18">
        <f>COUNTIF('Base de Dados'!$D$2:$AG$484,S128)</f>
        <v>0</v>
      </c>
      <c r="X128" s="18">
        <f>COUNTIF('Base de Dados'!$AI$2:$BL$484,S128)</f>
        <v>38</v>
      </c>
      <c r="Z128" s="37" t="s">
        <v>1670</v>
      </c>
      <c r="AA128" s="2">
        <f>COUNTIF('Base de Dados'!$D$2:$D$484,Z128)+COUNTIF('Base de Dados'!$J$2:$J$484,Z128)+COUNTIF('Base de Dados'!$P$2:$P$484,Z128)+COUNTIF('Base de Dados'!$V$2:$V$484,Z128)+COUNTIF('Base de Dados'!$AB$2:$AB$484,Z128)</f>
        <v>0</v>
      </c>
      <c r="AB128" s="70">
        <f t="shared" si="21"/>
        <v>0</v>
      </c>
      <c r="AC128" s="2">
        <f>COUNTIF('Base de Dados'!$AI$2:$AI$484,Z128)+COUNTIF('Base de Dados'!$AO$2:$AO$484,Z128)+COUNTIF('Base de Dados'!$AU$2:$AU$484,Z128)+COUNTIF('Base de Dados'!$BA$2:$BA$484,Z128)+COUNTIF('Base de Dados'!$BG$2:$BG$484,Z128)</f>
        <v>0</v>
      </c>
      <c r="AD128" s="70">
        <f t="shared" si="22"/>
        <v>0</v>
      </c>
    </row>
    <row r="129" spans="19:30" x14ac:dyDescent="0.25">
      <c r="S129" s="40" t="s">
        <v>1575</v>
      </c>
      <c r="T129" s="75" t="s">
        <v>98</v>
      </c>
      <c r="U129" s="75" t="s">
        <v>74</v>
      </c>
      <c r="V129" s="75" t="s">
        <v>509</v>
      </c>
      <c r="W129" s="18">
        <f>COUNTIF('Base de Dados'!$D$2:$AG$484,S129)</f>
        <v>0</v>
      </c>
      <c r="X129" s="18">
        <f>COUNTIF('Base de Dados'!$AI$2:$BL$484,S129)</f>
        <v>1</v>
      </c>
      <c r="Z129" s="37" t="s">
        <v>1809</v>
      </c>
      <c r="AA129" s="2">
        <f>COUNTIF('Base de Dados'!$D$2:$D$484,Z129)+COUNTIF('Base de Dados'!$J$2:$J$484,Z129)+COUNTIF('Base de Dados'!$P$2:$P$484,Z129)+COUNTIF('Base de Dados'!$V$2:$V$484,Z129)+COUNTIF('Base de Dados'!$AB$2:$AB$484,Z129)</f>
        <v>0</v>
      </c>
      <c r="AB129" s="70">
        <f t="shared" si="21"/>
        <v>0</v>
      </c>
      <c r="AC129" s="2">
        <f>COUNTIF('Base de Dados'!$AI$2:$AI$484,Z129)+COUNTIF('Base de Dados'!$AO$2:$AO$484,Z129)+COUNTIF('Base de Dados'!$AU$2:$AU$484,Z129)+COUNTIF('Base de Dados'!$BA$2:$BA$484,Z129)+COUNTIF('Base de Dados'!$BG$2:$BG$484,Z129)</f>
        <v>0</v>
      </c>
      <c r="AD129" s="70">
        <f t="shared" si="22"/>
        <v>0</v>
      </c>
    </row>
    <row r="130" spans="19:30" x14ac:dyDescent="0.25">
      <c r="S130" s="40" t="s">
        <v>639</v>
      </c>
      <c r="T130" s="75" t="s">
        <v>95</v>
      </c>
      <c r="U130" s="75" t="s">
        <v>57</v>
      </c>
      <c r="V130" s="75" t="s">
        <v>522</v>
      </c>
      <c r="W130" s="2">
        <f>COUNTIF('Base de Dados'!$D$2:$AG$484,S130)</f>
        <v>4</v>
      </c>
      <c r="X130" s="2">
        <f>COUNTIF('Base de Dados'!$AI$2:$BL$484,S130)</f>
        <v>4</v>
      </c>
      <c r="Z130" s="37" t="s">
        <v>1694</v>
      </c>
      <c r="AA130" s="2">
        <f>COUNTIF('Base de Dados'!$D$2:$D$484,Z130)+COUNTIF('Base de Dados'!$J$2:$J$484,Z130)+COUNTIF('Base de Dados'!$P$2:$P$484,Z130)+COUNTIF('Base de Dados'!$V$2:$V$484,Z130)+COUNTIF('Base de Dados'!$AB$2:$AB$484,Z130)</f>
        <v>0</v>
      </c>
      <c r="AB130" s="70">
        <f t="shared" si="21"/>
        <v>0</v>
      </c>
      <c r="AC130" s="2">
        <f>COUNTIF('Base de Dados'!$AI$2:$AI$484,Z130)+COUNTIF('Base de Dados'!$AO$2:$AO$484,Z130)+COUNTIF('Base de Dados'!$AU$2:$AU$484,Z130)+COUNTIF('Base de Dados'!$BA$2:$BA$484,Z130)+COUNTIF('Base de Dados'!$BG$2:$BG$484,Z130)</f>
        <v>0</v>
      </c>
      <c r="AD130" s="70">
        <f t="shared" si="22"/>
        <v>0</v>
      </c>
    </row>
    <row r="131" spans="19:30" x14ac:dyDescent="0.25">
      <c r="S131" s="42" t="s">
        <v>493</v>
      </c>
      <c r="T131" s="77" t="s">
        <v>97</v>
      </c>
      <c r="U131" s="77" t="s">
        <v>66</v>
      </c>
      <c r="V131" s="77" t="s">
        <v>413</v>
      </c>
      <c r="W131" s="2">
        <f>COUNTIF('Base de Dados'!$D$2:$AG$484,S131)</f>
        <v>0</v>
      </c>
      <c r="X131" s="2">
        <f>COUNTIF('Base de Dados'!$AI$2:$BL$484,S131)</f>
        <v>1</v>
      </c>
      <c r="Z131" s="37" t="s">
        <v>1697</v>
      </c>
      <c r="AA131" s="2">
        <f>COUNTIF('Base de Dados'!$D$2:$D$484,Z131)+COUNTIF('Base de Dados'!$J$2:$J$484,Z131)+COUNTIF('Base de Dados'!$P$2:$P$484,Z131)+COUNTIF('Base de Dados'!$V$2:$V$484,Z131)+COUNTIF('Base de Dados'!$AB$2:$AB$484,Z131)</f>
        <v>0</v>
      </c>
      <c r="AB131" s="70">
        <f t="shared" si="21"/>
        <v>0</v>
      </c>
      <c r="AC131" s="2">
        <f>COUNTIF('Base de Dados'!$AI$2:$AI$484,Z131)+COUNTIF('Base de Dados'!$AO$2:$AO$484,Z131)+COUNTIF('Base de Dados'!$AU$2:$AU$484,Z131)+COUNTIF('Base de Dados'!$BA$2:$BA$484,Z131)+COUNTIF('Base de Dados'!$BG$2:$BG$484,Z131)</f>
        <v>0</v>
      </c>
      <c r="AD131" s="70">
        <f t="shared" si="22"/>
        <v>0</v>
      </c>
    </row>
    <row r="132" spans="19:30" x14ac:dyDescent="0.25">
      <c r="S132" s="42" t="s">
        <v>1982</v>
      </c>
      <c r="T132" s="75" t="s">
        <v>98</v>
      </c>
      <c r="U132" s="77" t="s">
        <v>63</v>
      </c>
      <c r="V132" s="75" t="s">
        <v>824</v>
      </c>
      <c r="W132" s="18">
        <f>COUNTIF('Base de Dados'!$D$2:$AG$484,S132)</f>
        <v>0</v>
      </c>
      <c r="X132" s="18">
        <f>COUNTIF('Base de Dados'!$AI$2:$BL$484,S132)</f>
        <v>1</v>
      </c>
      <c r="Z132" s="45" t="s">
        <v>1715</v>
      </c>
      <c r="AA132" s="2">
        <f>COUNTIF('Base de Dados'!$D$2:$D$484,Z132)+COUNTIF('Base de Dados'!$J$2:$J$484,Z132)+COUNTIF('Base de Dados'!$P$2:$P$484,Z132)+COUNTIF('Base de Dados'!$V$2:$V$484,Z132)+COUNTIF('Base de Dados'!$AB$2:$AB$484,Z132)</f>
        <v>0</v>
      </c>
      <c r="AB132" s="70">
        <f t="shared" ref="AB132:AB141" si="23">AA132/$AA$142</f>
        <v>0</v>
      </c>
      <c r="AC132" s="2">
        <f>COUNTIF('Base de Dados'!$AI$2:$AI$484,Z132)+COUNTIF('Base de Dados'!$AO$2:$AO$484,Z132)+COUNTIF('Base de Dados'!$AU$2:$AU$484,Z132)+COUNTIF('Base de Dados'!$BA$2:$BA$484,Z132)+COUNTIF('Base de Dados'!$BG$2:$BG$484,Z132)</f>
        <v>0</v>
      </c>
      <c r="AD132" s="70">
        <f t="shared" ref="AD132:AD141" si="24">AC132/$AC$142</f>
        <v>0</v>
      </c>
    </row>
    <row r="133" spans="19:30" x14ac:dyDescent="0.25">
      <c r="S133" s="40" t="s">
        <v>503</v>
      </c>
      <c r="T133" s="75" t="s">
        <v>95</v>
      </c>
      <c r="U133" s="75" t="s">
        <v>67</v>
      </c>
      <c r="V133" s="75" t="s">
        <v>504</v>
      </c>
      <c r="W133" s="18">
        <f>COUNTIF('Base de Dados'!$D$2:$AG$484,S133)</f>
        <v>1</v>
      </c>
      <c r="X133" s="18">
        <f>COUNTIF('Base de Dados'!$AI$2:$BL$484,S133)</f>
        <v>1</v>
      </c>
      <c r="Z133" s="37" t="s">
        <v>1715</v>
      </c>
      <c r="AA133" s="2">
        <f>COUNTIF('Base de Dados'!$D$2:$D$484,Z133)+COUNTIF('Base de Dados'!$J$2:$J$484,Z133)+COUNTIF('Base de Dados'!$P$2:$P$484,Z133)+COUNTIF('Base de Dados'!$V$2:$V$484,Z133)+COUNTIF('Base de Dados'!$AB$2:$AB$484,Z133)</f>
        <v>0</v>
      </c>
      <c r="AB133" s="70">
        <f t="shared" si="23"/>
        <v>0</v>
      </c>
      <c r="AC133" s="2">
        <f>COUNTIF('Base de Dados'!$AI$2:$AI$484,Z133)+COUNTIF('Base de Dados'!$AO$2:$AO$484,Z133)+COUNTIF('Base de Dados'!$AU$2:$AU$484,Z133)+COUNTIF('Base de Dados'!$BA$2:$BA$484,Z133)+COUNTIF('Base de Dados'!$BG$2:$BG$484,Z133)</f>
        <v>0</v>
      </c>
      <c r="AD133" s="70">
        <f t="shared" si="24"/>
        <v>0</v>
      </c>
    </row>
    <row r="134" spans="19:30" x14ac:dyDescent="0.25">
      <c r="S134" s="40" t="s">
        <v>2107</v>
      </c>
      <c r="T134" s="75" t="s">
        <v>95</v>
      </c>
      <c r="U134" s="75" t="s">
        <v>56</v>
      </c>
      <c r="V134" s="75" t="s">
        <v>415</v>
      </c>
      <c r="W134" s="18">
        <f>COUNTIF('Base de Dados'!$D$2:$AG$484,S134)</f>
        <v>0</v>
      </c>
      <c r="X134" s="18">
        <f>COUNTIF('Base de Dados'!$AI$2:$BL$484,S134)</f>
        <v>1</v>
      </c>
      <c r="Z134" s="45" t="s">
        <v>1726</v>
      </c>
      <c r="AA134" s="2">
        <f>COUNTIF('Base de Dados'!$D$2:$D$484,Z134)+COUNTIF('Base de Dados'!$J$2:$J$484,Z134)+COUNTIF('Base de Dados'!$P$2:$P$484,Z134)+COUNTIF('Base de Dados'!$V$2:$V$484,Z134)+COUNTIF('Base de Dados'!$AB$2:$AB$484,Z134)</f>
        <v>0</v>
      </c>
      <c r="AB134" s="70">
        <f t="shared" si="23"/>
        <v>0</v>
      </c>
      <c r="AC134" s="2">
        <f>COUNTIF('Base de Dados'!$AI$2:$AI$484,Z134)+COUNTIF('Base de Dados'!$AO$2:$AO$484,Z134)+COUNTIF('Base de Dados'!$AU$2:$AU$484,Z134)+COUNTIF('Base de Dados'!$BA$2:$BA$484,Z134)+COUNTIF('Base de Dados'!$BG$2:$BG$484,Z134)</f>
        <v>0</v>
      </c>
      <c r="AD134" s="70">
        <f t="shared" si="24"/>
        <v>0</v>
      </c>
    </row>
    <row r="135" spans="19:30" x14ac:dyDescent="0.25">
      <c r="S135" s="40" t="s">
        <v>826</v>
      </c>
      <c r="T135" s="75" t="s">
        <v>95</v>
      </c>
      <c r="U135" s="75" t="s">
        <v>62</v>
      </c>
      <c r="V135" s="75" t="s">
        <v>509</v>
      </c>
      <c r="W135" s="2">
        <f>COUNTIF('Base de Dados'!$D$2:$AG$484,S135)</f>
        <v>0</v>
      </c>
      <c r="X135" s="2">
        <f>COUNTIF('Base de Dados'!$AI$2:$BL$484,S135)</f>
        <v>1</v>
      </c>
      <c r="Z135" s="37" t="s">
        <v>1726</v>
      </c>
      <c r="AA135" s="2">
        <f>COUNTIF('Base de Dados'!$D$2:$D$484,Z135)+COUNTIF('Base de Dados'!$J$2:$J$484,Z135)+COUNTIF('Base de Dados'!$P$2:$P$484,Z135)+COUNTIF('Base de Dados'!$V$2:$V$484,Z135)+COUNTIF('Base de Dados'!$AB$2:$AB$484,Z135)</f>
        <v>0</v>
      </c>
      <c r="AB135" s="70">
        <f t="shared" si="23"/>
        <v>0</v>
      </c>
      <c r="AC135" s="2">
        <f>COUNTIF('Base de Dados'!$AI$2:$AI$484,Z135)+COUNTIF('Base de Dados'!$AO$2:$AO$484,Z135)+COUNTIF('Base de Dados'!$AU$2:$AU$484,Z135)+COUNTIF('Base de Dados'!$BA$2:$BA$484,Z135)+COUNTIF('Base de Dados'!$BG$2:$BG$484,Z135)</f>
        <v>0</v>
      </c>
      <c r="AD135" s="70">
        <f t="shared" si="24"/>
        <v>0</v>
      </c>
    </row>
    <row r="136" spans="19:30" x14ac:dyDescent="0.25">
      <c r="S136" s="40" t="s">
        <v>556</v>
      </c>
      <c r="T136" s="75" t="s">
        <v>98</v>
      </c>
      <c r="U136" s="75" t="s">
        <v>68</v>
      </c>
      <c r="V136" s="75" t="s">
        <v>72</v>
      </c>
      <c r="W136" s="2">
        <f>COUNTIF('Base de Dados'!$D$2:$AG$484,S136)</f>
        <v>0</v>
      </c>
      <c r="X136" s="2">
        <f>COUNTIF('Base de Dados'!$AI$2:$BL$484,S136)</f>
        <v>1</v>
      </c>
      <c r="Z136" s="37" t="s">
        <v>1741</v>
      </c>
      <c r="AA136" s="2">
        <f>COUNTIF('Base de Dados'!$D$2:$D$484,Z136)+COUNTIF('Base de Dados'!$J$2:$J$484,Z136)+COUNTIF('Base de Dados'!$P$2:$P$484,Z136)+COUNTIF('Base de Dados'!$V$2:$V$484,Z136)+COUNTIF('Base de Dados'!$AB$2:$AB$484,Z136)</f>
        <v>0</v>
      </c>
      <c r="AB136" s="70">
        <f t="shared" si="23"/>
        <v>0</v>
      </c>
      <c r="AC136" s="2">
        <f>COUNTIF('Base de Dados'!$AI$2:$AI$484,Z136)+COUNTIF('Base de Dados'!$AO$2:$AO$484,Z136)+COUNTIF('Base de Dados'!$AU$2:$AU$484,Z136)+COUNTIF('Base de Dados'!$BA$2:$BA$484,Z136)+COUNTIF('Base de Dados'!$BG$2:$BG$484,Z136)</f>
        <v>0</v>
      </c>
      <c r="AD136" s="70">
        <f t="shared" si="24"/>
        <v>0</v>
      </c>
    </row>
    <row r="137" spans="19:30" x14ac:dyDescent="0.25">
      <c r="S137" s="40" t="s">
        <v>1743</v>
      </c>
      <c r="T137" s="75" t="s">
        <v>98</v>
      </c>
      <c r="U137" s="75" t="s">
        <v>80</v>
      </c>
      <c r="V137" s="75" t="s">
        <v>957</v>
      </c>
      <c r="W137" s="2">
        <f>COUNTIF('Base de Dados'!$D$2:$AG$484,S137)</f>
        <v>0</v>
      </c>
      <c r="X137" s="2">
        <f>COUNTIF('Base de Dados'!$AI$2:$BL$484,S137)</f>
        <v>1</v>
      </c>
      <c r="Z137" s="37" t="s">
        <v>1749</v>
      </c>
      <c r="AA137" s="2">
        <f>COUNTIF('Base de Dados'!$D$2:$D$484,Z137)+COUNTIF('Base de Dados'!$J$2:$J$484,Z137)+COUNTIF('Base de Dados'!$P$2:$P$484,Z137)+COUNTIF('Base de Dados'!$V$2:$V$484,Z137)+COUNTIF('Base de Dados'!$AB$2:$AB$484,Z137)</f>
        <v>0</v>
      </c>
      <c r="AB137" s="70">
        <f t="shared" si="23"/>
        <v>0</v>
      </c>
      <c r="AC137" s="2">
        <f>COUNTIF('Base de Dados'!$AI$2:$AI$484,Z137)+COUNTIF('Base de Dados'!$AO$2:$AO$484,Z137)+COUNTIF('Base de Dados'!$AU$2:$AU$484,Z137)+COUNTIF('Base de Dados'!$BA$2:$BA$484,Z137)+COUNTIF('Base de Dados'!$BG$2:$BG$484,Z137)</f>
        <v>0</v>
      </c>
      <c r="AD137" s="70">
        <f t="shared" si="24"/>
        <v>0</v>
      </c>
    </row>
    <row r="138" spans="19:30" x14ac:dyDescent="0.25">
      <c r="S138" s="42" t="s">
        <v>694</v>
      </c>
      <c r="T138" s="75" t="s">
        <v>95</v>
      </c>
      <c r="U138" s="77" t="s">
        <v>61</v>
      </c>
      <c r="V138" s="75" t="s">
        <v>72</v>
      </c>
      <c r="W138" s="2">
        <f>COUNTIF('Base de Dados'!$D$2:$AG$484,S138)</f>
        <v>0</v>
      </c>
      <c r="X138" s="2">
        <f>COUNTIF('Base de Dados'!$AI$2:$BL$484,S138)</f>
        <v>6</v>
      </c>
      <c r="Z138" s="37" t="s">
        <v>1757</v>
      </c>
      <c r="AA138" s="2">
        <f>COUNTIF('Base de Dados'!$D$2:$D$484,Z138)+COUNTIF('Base de Dados'!$J$2:$J$484,Z138)+COUNTIF('Base de Dados'!$P$2:$P$484,Z138)+COUNTIF('Base de Dados'!$V$2:$V$484,Z138)+COUNTIF('Base de Dados'!$AB$2:$AB$484,Z138)</f>
        <v>0</v>
      </c>
      <c r="AB138" s="70">
        <f t="shared" si="23"/>
        <v>0</v>
      </c>
      <c r="AC138" s="2">
        <f>COUNTIF('Base de Dados'!$AI$2:$AI$484,Z138)+COUNTIF('Base de Dados'!$AO$2:$AO$484,Z138)+COUNTIF('Base de Dados'!$AU$2:$AU$484,Z138)+COUNTIF('Base de Dados'!$BA$2:$BA$484,Z138)+COUNTIF('Base de Dados'!$BG$2:$BG$484,Z138)</f>
        <v>0</v>
      </c>
      <c r="AD138" s="70">
        <f t="shared" si="24"/>
        <v>0</v>
      </c>
    </row>
    <row r="139" spans="19:30" x14ac:dyDescent="0.25">
      <c r="S139" s="40" t="s">
        <v>966</v>
      </c>
      <c r="T139" s="75" t="s">
        <v>95</v>
      </c>
      <c r="U139" s="75" t="s">
        <v>71</v>
      </c>
      <c r="V139" s="75" t="s">
        <v>413</v>
      </c>
      <c r="W139" s="2">
        <f>COUNTIF('Base de Dados'!$D$2:$AG$484,S139)</f>
        <v>1</v>
      </c>
      <c r="X139" s="2">
        <f>COUNTIF('Base de Dados'!$AI$2:$BL$484,S139)</f>
        <v>2</v>
      </c>
      <c r="Z139" s="37" t="s">
        <v>1763</v>
      </c>
      <c r="AA139" s="2">
        <f>COUNTIF('Base de Dados'!$D$2:$D$484,Z139)+COUNTIF('Base de Dados'!$J$2:$J$484,Z139)+COUNTIF('Base de Dados'!$P$2:$P$484,Z139)+COUNTIF('Base de Dados'!$V$2:$V$484,Z139)+COUNTIF('Base de Dados'!$AB$2:$AB$484,Z139)</f>
        <v>0</v>
      </c>
      <c r="AB139" s="70">
        <f t="shared" si="23"/>
        <v>0</v>
      </c>
      <c r="AC139" s="2">
        <f>COUNTIF('Base de Dados'!$AI$2:$AI$484,Z139)+COUNTIF('Base de Dados'!$AO$2:$AO$484,Z139)+COUNTIF('Base de Dados'!$AU$2:$AU$484,Z139)+COUNTIF('Base de Dados'!$BA$2:$BA$484,Z139)+COUNTIF('Base de Dados'!$BG$2:$BG$484,Z139)</f>
        <v>0</v>
      </c>
      <c r="AD139" s="70">
        <f t="shared" si="24"/>
        <v>0</v>
      </c>
    </row>
    <row r="140" spans="19:30" x14ac:dyDescent="0.25">
      <c r="S140" s="40" t="s">
        <v>1798</v>
      </c>
      <c r="T140" s="75" t="s">
        <v>339</v>
      </c>
      <c r="U140" s="75" t="s">
        <v>81</v>
      </c>
      <c r="V140" s="75" t="s">
        <v>504</v>
      </c>
      <c r="W140" s="2">
        <f>COUNTIF('Base de Dados'!$D$2:$AG$484,S140)</f>
        <v>0</v>
      </c>
      <c r="X140" s="2">
        <f>COUNTIF('Base de Dados'!$AI$2:$BL$484,S140)</f>
        <v>2</v>
      </c>
      <c r="Z140" s="37" t="s">
        <v>1776</v>
      </c>
      <c r="AA140" s="2">
        <f>COUNTIF('Base de Dados'!$D$2:$D$484,Z140)+COUNTIF('Base de Dados'!$J$2:$J$484,Z140)+COUNTIF('Base de Dados'!$P$2:$P$484,Z140)+COUNTIF('Base de Dados'!$V$2:$V$484,Z140)+COUNTIF('Base de Dados'!$AB$2:$AB$484,Z140)</f>
        <v>0</v>
      </c>
      <c r="AB140" s="70">
        <f t="shared" si="23"/>
        <v>0</v>
      </c>
      <c r="AC140" s="2">
        <f>COUNTIF('Base de Dados'!$AI$2:$AI$484,Z140)+COUNTIF('Base de Dados'!$AO$2:$AO$484,Z140)+COUNTIF('Base de Dados'!$AU$2:$AU$484,Z140)+COUNTIF('Base de Dados'!$BA$2:$BA$484,Z140)+COUNTIF('Base de Dados'!$BG$2:$BG$484,Z140)</f>
        <v>0</v>
      </c>
      <c r="AD140" s="70">
        <f t="shared" si="24"/>
        <v>0</v>
      </c>
    </row>
    <row r="141" spans="19:30" x14ac:dyDescent="0.25">
      <c r="S141" s="40" t="s">
        <v>823</v>
      </c>
      <c r="T141" s="75" t="s">
        <v>98</v>
      </c>
      <c r="U141" s="75" t="s">
        <v>62</v>
      </c>
      <c r="V141" s="75" t="s">
        <v>824</v>
      </c>
      <c r="W141" s="2">
        <f>COUNTIF('Base de Dados'!$D$2:$AG$484,S141)</f>
        <v>0</v>
      </c>
      <c r="X141" s="2">
        <f>COUNTIF('Base de Dados'!$AI$2:$BL$484,S141)</f>
        <v>1</v>
      </c>
      <c r="Z141" s="37" t="s">
        <v>1785</v>
      </c>
      <c r="AA141" s="2">
        <f>COUNTIF('Base de Dados'!$D$2:$D$484,Z141)+COUNTIF('Base de Dados'!$J$2:$J$484,Z141)+COUNTIF('Base de Dados'!$P$2:$P$484,Z141)+COUNTIF('Base de Dados'!$V$2:$V$484,Z141)+COUNTIF('Base de Dados'!$AB$2:$AB$484,Z141)</f>
        <v>0</v>
      </c>
      <c r="AB141" s="70">
        <f t="shared" si="23"/>
        <v>0</v>
      </c>
      <c r="AC141" s="2">
        <f>COUNTIF('Base de Dados'!$AI$2:$AI$484,Z141)+COUNTIF('Base de Dados'!$AO$2:$AO$484,Z141)+COUNTIF('Base de Dados'!$AU$2:$AU$484,Z141)+COUNTIF('Base de Dados'!$BA$2:$BA$484,Z141)+COUNTIF('Base de Dados'!$BG$2:$BG$484,Z141)</f>
        <v>0</v>
      </c>
      <c r="AD141" s="70">
        <f t="shared" si="24"/>
        <v>0</v>
      </c>
    </row>
    <row r="142" spans="19:30" x14ac:dyDescent="0.25">
      <c r="S142" s="40" t="s">
        <v>1258</v>
      </c>
      <c r="T142" s="75" t="s">
        <v>340</v>
      </c>
      <c r="U142" s="75" t="s">
        <v>65</v>
      </c>
      <c r="V142" s="75" t="s">
        <v>648</v>
      </c>
      <c r="W142" s="2">
        <f>COUNTIF('Base de Dados'!$D$2:$AG$484,S142)</f>
        <v>0</v>
      </c>
      <c r="X142" s="2">
        <f>COUNTIF('Base de Dados'!$AI$2:$BL$484,S142)</f>
        <v>1</v>
      </c>
      <c r="Z142" s="73" t="s">
        <v>2100</v>
      </c>
      <c r="AA142" s="74">
        <f>SUM(AA3:AA141)</f>
        <v>194</v>
      </c>
      <c r="AB142" s="102">
        <f>SUM(AB3:AB141)</f>
        <v>0.99999999999999956</v>
      </c>
      <c r="AC142" s="74">
        <f>SUM(AC3:AC141)</f>
        <v>63</v>
      </c>
      <c r="AD142" s="102">
        <f>SUM(AD3:AD141)</f>
        <v>0.99999999999999978</v>
      </c>
    </row>
    <row r="143" spans="19:30" x14ac:dyDescent="0.25">
      <c r="S143" s="40" t="s">
        <v>1882</v>
      </c>
      <c r="T143" s="75" t="s">
        <v>96</v>
      </c>
      <c r="U143" s="75" t="s">
        <v>77</v>
      </c>
      <c r="V143" s="75" t="s">
        <v>504</v>
      </c>
      <c r="W143" s="2">
        <f>COUNTIF('Base de Dados'!$D$2:$AG$484,S143)</f>
        <v>0</v>
      </c>
      <c r="X143" s="2">
        <f>COUNTIF('Base de Dados'!$AI$2:$BL$484,S143)</f>
        <v>1</v>
      </c>
    </row>
    <row r="144" spans="19:30" x14ac:dyDescent="0.25">
      <c r="S144" s="40" t="s">
        <v>546</v>
      </c>
      <c r="T144" s="75" t="s">
        <v>98</v>
      </c>
      <c r="U144" s="75" t="s">
        <v>67</v>
      </c>
      <c r="V144" s="75" t="s">
        <v>488</v>
      </c>
      <c r="W144" s="2">
        <f>COUNTIF('Base de Dados'!$D$2:$AG$484,S144)</f>
        <v>0</v>
      </c>
      <c r="X144" s="2">
        <f>COUNTIF('Base de Dados'!$AI$2:$BL$484,S144)</f>
        <v>1</v>
      </c>
    </row>
    <row r="145" spans="19:24" x14ac:dyDescent="0.25">
      <c r="S145" s="42" t="s">
        <v>1500</v>
      </c>
      <c r="T145" s="75" t="s">
        <v>98</v>
      </c>
      <c r="U145" s="77" t="s">
        <v>65</v>
      </c>
      <c r="V145" s="75" t="s">
        <v>72</v>
      </c>
      <c r="W145" s="2">
        <f>COUNTIF('Base de Dados'!$D$2:$AG$484,S145)</f>
        <v>0</v>
      </c>
      <c r="X145" s="2">
        <f>COUNTIF('Base de Dados'!$AI$2:$BL$484,S145)</f>
        <v>1</v>
      </c>
    </row>
    <row r="146" spans="19:24" x14ac:dyDescent="0.25">
      <c r="S146" s="42" t="s">
        <v>655</v>
      </c>
      <c r="T146" s="75" t="s">
        <v>95</v>
      </c>
      <c r="U146" s="77" t="s">
        <v>59</v>
      </c>
      <c r="V146" s="75" t="s">
        <v>509</v>
      </c>
      <c r="W146" s="2">
        <f>COUNTIF('Base de Dados'!$D$2:$AG$484,S146)</f>
        <v>1</v>
      </c>
      <c r="X146" s="2">
        <f>COUNTIF('Base de Dados'!$AI$2:$BL$484,S146)</f>
        <v>0</v>
      </c>
    </row>
    <row r="147" spans="19:24" x14ac:dyDescent="0.25">
      <c r="S147" s="44" t="s">
        <v>1499</v>
      </c>
      <c r="T147" s="75" t="s">
        <v>97</v>
      </c>
      <c r="U147" s="77" t="s">
        <v>65</v>
      </c>
      <c r="V147" s="75" t="s">
        <v>72</v>
      </c>
      <c r="W147" s="2">
        <f>COUNTIF('Base de Dados'!$D$2:$AG$484,S147)</f>
        <v>0</v>
      </c>
      <c r="X147" s="2">
        <f>COUNTIF('Base de Dados'!$AI$2:$BL$484,S147)</f>
        <v>1</v>
      </c>
    </row>
    <row r="148" spans="19:24" x14ac:dyDescent="0.25">
      <c r="S148" s="44" t="s">
        <v>1181</v>
      </c>
      <c r="T148" s="75" t="s">
        <v>97</v>
      </c>
      <c r="U148" s="77" t="s">
        <v>63</v>
      </c>
      <c r="V148" s="75" t="s">
        <v>1566</v>
      </c>
      <c r="W148" s="2">
        <f>COUNTIF('Base de Dados'!$D$2:$AG$484,S148)</f>
        <v>0</v>
      </c>
      <c r="X148" s="2">
        <f>COUNTIF('Base de Dados'!$AI$2:$BL$484,S148)</f>
        <v>1</v>
      </c>
    </row>
    <row r="149" spans="19:24" x14ac:dyDescent="0.25">
      <c r="S149" s="40" t="s">
        <v>815</v>
      </c>
      <c r="T149" s="75" t="s">
        <v>98</v>
      </c>
      <c r="U149" s="75" t="s">
        <v>61</v>
      </c>
      <c r="V149" s="75" t="s">
        <v>816</v>
      </c>
      <c r="W149" s="2">
        <f>COUNTIF('Base de Dados'!$D$2:$AG$484,S149)</f>
        <v>0</v>
      </c>
      <c r="X149" s="2">
        <f>COUNTIF('Base de Dados'!$AI$2:$BL$484,S149)</f>
        <v>1</v>
      </c>
    </row>
    <row r="150" spans="19:24" x14ac:dyDescent="0.25">
      <c r="S150" s="44" t="s">
        <v>1915</v>
      </c>
      <c r="T150" s="75" t="s">
        <v>97</v>
      </c>
      <c r="U150" s="75" t="s">
        <v>59</v>
      </c>
      <c r="V150" s="75" t="s">
        <v>413</v>
      </c>
      <c r="W150" s="2">
        <f>COUNTIF('Base de Dados'!$D$2:$AG$484,S150)</f>
        <v>1</v>
      </c>
      <c r="X150" s="2">
        <f>COUNTIF('Base de Dados'!$AI$2:$BL$484,S150)</f>
        <v>0</v>
      </c>
    </row>
    <row r="151" spans="19:24" x14ac:dyDescent="0.25">
      <c r="S151" s="40" t="s">
        <v>2084</v>
      </c>
      <c r="T151" s="75" t="s">
        <v>95</v>
      </c>
      <c r="U151" s="77" t="s">
        <v>61</v>
      </c>
      <c r="V151" s="75" t="s">
        <v>484</v>
      </c>
      <c r="W151" s="2">
        <f>COUNTIF('Base de Dados'!$D$2:$AG$484,S151)</f>
        <v>1</v>
      </c>
      <c r="X151" s="2">
        <f>COUNTIF('Base de Dados'!$AI$2:$BL$484,S151)</f>
        <v>0</v>
      </c>
    </row>
    <row r="152" spans="19:24" x14ac:dyDescent="0.25">
      <c r="S152" s="40" t="s">
        <v>1340</v>
      </c>
      <c r="T152" s="75" t="s">
        <v>98</v>
      </c>
      <c r="U152" s="75" t="s">
        <v>72</v>
      </c>
      <c r="V152" s="75" t="s">
        <v>415</v>
      </c>
      <c r="W152" s="2">
        <f>COUNTIF('Base de Dados'!$D$2:$AG$484,S152)</f>
        <v>0</v>
      </c>
      <c r="X152" s="2">
        <f>COUNTIF('Base de Dados'!$AI$2:$BL$484,S152)</f>
        <v>1</v>
      </c>
    </row>
    <row r="153" spans="19:24" x14ac:dyDescent="0.25">
      <c r="S153" s="44" t="s">
        <v>1090</v>
      </c>
      <c r="T153" s="75" t="s">
        <v>95</v>
      </c>
      <c r="U153" s="75" t="s">
        <v>73</v>
      </c>
      <c r="V153" s="75" t="s">
        <v>415</v>
      </c>
      <c r="W153" s="2">
        <f>COUNTIF('Base de Dados'!$D$2:$AG$484,S153)</f>
        <v>0</v>
      </c>
      <c r="X153" s="2">
        <f>COUNTIF('Base de Dados'!$AI$2:$BL$484,S153)</f>
        <v>2</v>
      </c>
    </row>
    <row r="154" spans="19:24" x14ac:dyDescent="0.25">
      <c r="S154" s="40" t="s">
        <v>1070</v>
      </c>
      <c r="T154" s="75" t="s">
        <v>98</v>
      </c>
      <c r="U154" s="75" t="s">
        <v>72</v>
      </c>
      <c r="V154" s="75" t="s">
        <v>415</v>
      </c>
      <c r="W154" s="2">
        <f>COUNTIF('Base de Dados'!$D$2:$AG$484,S154)</f>
        <v>0</v>
      </c>
      <c r="X154" s="2">
        <f>COUNTIF('Base de Dados'!$AI$2:$BL$484,S154)</f>
        <v>1</v>
      </c>
    </row>
    <row r="155" spans="19:24" x14ac:dyDescent="0.25">
      <c r="S155" s="40" t="s">
        <v>1720</v>
      </c>
      <c r="T155" s="75" t="s">
        <v>98</v>
      </c>
      <c r="U155" s="75" t="s">
        <v>80</v>
      </c>
      <c r="V155" s="75" t="s">
        <v>484</v>
      </c>
      <c r="W155" s="2">
        <f>COUNTIF('Base de Dados'!$D$2:$AG$484,S155)</f>
        <v>1</v>
      </c>
      <c r="X155" s="2">
        <f>COUNTIF('Base de Dados'!$AI$2:$BL$484,S155)</f>
        <v>0</v>
      </c>
    </row>
    <row r="156" spans="19:24" x14ac:dyDescent="0.25">
      <c r="S156" s="40" t="s">
        <v>1442</v>
      </c>
      <c r="T156" s="75" t="s">
        <v>95</v>
      </c>
      <c r="U156" s="75" t="s">
        <v>73</v>
      </c>
      <c r="V156" s="75" t="s">
        <v>413</v>
      </c>
      <c r="W156" s="2">
        <f>COUNTIF('Base de Dados'!$D$2:$AG$484,S156)</f>
        <v>3</v>
      </c>
      <c r="X156" s="2">
        <f>COUNTIF('Base de Dados'!$AI$2:$BL$484,S156)</f>
        <v>0</v>
      </c>
    </row>
    <row r="157" spans="19:24" x14ac:dyDescent="0.25">
      <c r="S157" s="40" t="s">
        <v>561</v>
      </c>
      <c r="T157" s="75" t="s">
        <v>97</v>
      </c>
      <c r="U157" s="75" t="s">
        <v>68</v>
      </c>
      <c r="V157" s="75" t="s">
        <v>484</v>
      </c>
      <c r="W157" s="2">
        <f>COUNTIF('Base de Dados'!$D$2:$AG$484,S157)</f>
        <v>0</v>
      </c>
      <c r="X157" s="2">
        <f>COUNTIF('Base de Dados'!$AI$2:$BL$484,S157)</f>
        <v>1</v>
      </c>
    </row>
    <row r="158" spans="19:24" x14ac:dyDescent="0.25">
      <c r="S158" s="42" t="s">
        <v>684</v>
      </c>
      <c r="T158" s="75" t="s">
        <v>98</v>
      </c>
      <c r="U158" s="75" t="s">
        <v>59</v>
      </c>
      <c r="V158" s="75" t="s">
        <v>685</v>
      </c>
      <c r="W158" s="2">
        <f>COUNTIF('Base de Dados'!$D$2:$AG$484,S158)</f>
        <v>0</v>
      </c>
      <c r="X158" s="2">
        <f>COUNTIF('Base de Dados'!$AI$2:$BL$484,S158)</f>
        <v>1</v>
      </c>
    </row>
    <row r="159" spans="19:24" x14ac:dyDescent="0.25">
      <c r="S159" s="40" t="s">
        <v>1780</v>
      </c>
      <c r="T159" s="75" t="s">
        <v>339</v>
      </c>
      <c r="U159" s="75" t="s">
        <v>81</v>
      </c>
      <c r="V159" s="75" t="s">
        <v>685</v>
      </c>
      <c r="W159" s="2">
        <f>COUNTIF('Base de Dados'!$D$2:$AG$484,S159)</f>
        <v>0</v>
      </c>
      <c r="X159" s="2">
        <f>COUNTIF('Base de Dados'!$AI$2:$BL$484,S159)</f>
        <v>2</v>
      </c>
    </row>
    <row r="160" spans="19:24" x14ac:dyDescent="0.25">
      <c r="S160" s="40" t="s">
        <v>1436</v>
      </c>
      <c r="T160" s="75" t="s">
        <v>339</v>
      </c>
      <c r="U160" s="75" t="s">
        <v>73</v>
      </c>
      <c r="V160" s="75" t="s">
        <v>72</v>
      </c>
      <c r="W160" s="2">
        <f>COUNTIF('Base de Dados'!$D$2:$AG$484,S160)</f>
        <v>0</v>
      </c>
      <c r="X160" s="2">
        <f>COUNTIF('Base de Dados'!$AI$2:$BL$484,S160)</f>
        <v>3</v>
      </c>
    </row>
    <row r="161" spans="19:24" x14ac:dyDescent="0.25">
      <c r="S161" s="40" t="s">
        <v>1507</v>
      </c>
      <c r="T161" s="75" t="s">
        <v>98</v>
      </c>
      <c r="U161" s="75" t="s">
        <v>73</v>
      </c>
      <c r="V161" s="75" t="s">
        <v>504</v>
      </c>
      <c r="W161" s="2">
        <f>COUNTIF('Base de Dados'!$D$2:$AG$484,S161)</f>
        <v>0</v>
      </c>
      <c r="X161" s="2">
        <f>COUNTIF('Base de Dados'!$AI$2:$BL$484,S161)</f>
        <v>1</v>
      </c>
    </row>
    <row r="162" spans="19:24" x14ac:dyDescent="0.25">
      <c r="S162" s="40" t="s">
        <v>1447</v>
      </c>
      <c r="T162" s="75" t="s">
        <v>97</v>
      </c>
      <c r="U162" s="75" t="s">
        <v>73</v>
      </c>
      <c r="V162" s="75" t="s">
        <v>415</v>
      </c>
      <c r="W162" s="2">
        <f>COUNTIF('Base de Dados'!$D$2:$AG$484,S162)</f>
        <v>0</v>
      </c>
      <c r="X162" s="2">
        <f>COUNTIF('Base de Dados'!$AI$2:$BL$484,S162)</f>
        <v>2</v>
      </c>
    </row>
    <row r="163" spans="19:24" x14ac:dyDescent="0.25">
      <c r="S163" s="40" t="s">
        <v>2166</v>
      </c>
      <c r="T163" s="75" t="s">
        <v>98</v>
      </c>
      <c r="U163" s="75" t="s">
        <v>63</v>
      </c>
      <c r="V163" s="75" t="s">
        <v>484</v>
      </c>
      <c r="W163" s="2">
        <f>COUNTIF('Base de Dados'!$D$2:$AG$484,S163)</f>
        <v>0</v>
      </c>
      <c r="X163" s="2">
        <f>COUNTIF('Base de Dados'!$AI$2:$BL$484,S163)</f>
        <v>1</v>
      </c>
    </row>
    <row r="164" spans="19:24" x14ac:dyDescent="0.25">
      <c r="S164" s="42" t="s">
        <v>839</v>
      </c>
      <c r="T164" s="75" t="s">
        <v>95</v>
      </c>
      <c r="U164" s="77" t="s">
        <v>63</v>
      </c>
      <c r="V164" s="75" t="s">
        <v>484</v>
      </c>
      <c r="W164" s="2">
        <f>COUNTIF('Base de Dados'!$D$2:$AG$484,S164)</f>
        <v>4</v>
      </c>
      <c r="X164" s="2">
        <f>COUNTIF('Base de Dados'!$AI$2:$BL$484,S164)</f>
        <v>7</v>
      </c>
    </row>
    <row r="165" spans="19:24" x14ac:dyDescent="0.25">
      <c r="S165" s="40" t="s">
        <v>645</v>
      </c>
      <c r="T165" s="75" t="s">
        <v>97</v>
      </c>
      <c r="U165" s="75" t="s">
        <v>58</v>
      </c>
      <c r="V165" s="75" t="s">
        <v>646</v>
      </c>
      <c r="W165" s="2">
        <f>COUNTIF('Base de Dados'!$D$2:$AG$484,S165)</f>
        <v>1</v>
      </c>
      <c r="X165" s="2">
        <f>COUNTIF('Base de Dados'!$AI$2:$BL$484,S165)</f>
        <v>0</v>
      </c>
    </row>
    <row r="166" spans="19:24" x14ac:dyDescent="0.25">
      <c r="S166" s="40" t="s">
        <v>682</v>
      </c>
      <c r="T166" s="75" t="s">
        <v>97</v>
      </c>
      <c r="U166" s="75" t="s">
        <v>58</v>
      </c>
      <c r="V166" s="75" t="s">
        <v>413</v>
      </c>
      <c r="W166" s="2">
        <f>COUNTIF('Base de Dados'!$D$2:$AG$484,S166)</f>
        <v>0</v>
      </c>
      <c r="X166" s="2">
        <f>COUNTIF('Base de Dados'!$AI$2:$BL$484,S166)</f>
        <v>1</v>
      </c>
    </row>
    <row r="167" spans="19:24" x14ac:dyDescent="0.25">
      <c r="S167" s="40" t="s">
        <v>1269</v>
      </c>
      <c r="T167" s="75" t="s">
        <v>97</v>
      </c>
      <c r="U167" s="75" t="s">
        <v>65</v>
      </c>
      <c r="V167" s="75" t="s">
        <v>484</v>
      </c>
      <c r="W167" s="2">
        <f>COUNTIF('Base de Dados'!$D$2:$AG$484,S167)</f>
        <v>0</v>
      </c>
      <c r="X167" s="2">
        <f>COUNTIF('Base de Dados'!$AI$2:$BL$484,S167)</f>
        <v>3</v>
      </c>
    </row>
    <row r="168" spans="19:24" x14ac:dyDescent="0.25">
      <c r="S168" s="40" t="s">
        <v>968</v>
      </c>
      <c r="T168" s="75" t="s">
        <v>339</v>
      </c>
      <c r="U168" s="75" t="s">
        <v>71</v>
      </c>
      <c r="V168" s="75" t="s">
        <v>488</v>
      </c>
      <c r="W168" s="2">
        <f>COUNTIF('Base de Dados'!$D$2:$AG$484,S168)</f>
        <v>0</v>
      </c>
      <c r="X168" s="2">
        <f>COUNTIF('Base de Dados'!$AI$2:$BL$484,S168)</f>
        <v>1</v>
      </c>
    </row>
    <row r="169" spans="19:24" x14ac:dyDescent="0.25">
      <c r="S169" s="40" t="s">
        <v>1026</v>
      </c>
      <c r="T169" s="75" t="s">
        <v>339</v>
      </c>
      <c r="U169" s="75" t="s">
        <v>72</v>
      </c>
      <c r="V169" s="75" t="s">
        <v>522</v>
      </c>
      <c r="W169" s="2">
        <f>COUNTIF('Base de Dados'!$D$2:$AG$484,S169)</f>
        <v>6</v>
      </c>
      <c r="X169" s="2">
        <f>COUNTIF('Base de Dados'!$AI$2:$BL$484,S169)</f>
        <v>7</v>
      </c>
    </row>
    <row r="170" spans="19:24" x14ac:dyDescent="0.25">
      <c r="S170" s="40" t="s">
        <v>1481</v>
      </c>
      <c r="T170" s="75" t="s">
        <v>98</v>
      </c>
      <c r="U170" s="75" t="s">
        <v>73</v>
      </c>
      <c r="V170" s="75" t="s">
        <v>504</v>
      </c>
      <c r="W170" s="18">
        <f>COUNTIF('Base de Dados'!$D$2:$AG$484,S170)</f>
        <v>0</v>
      </c>
      <c r="X170" s="18">
        <f>COUNTIF('Base de Dados'!$AI$2:$BL$484,S170)</f>
        <v>1</v>
      </c>
    </row>
    <row r="171" spans="19:24" x14ac:dyDescent="0.25">
      <c r="S171" s="40" t="s">
        <v>1508</v>
      </c>
      <c r="T171" s="75" t="s">
        <v>97</v>
      </c>
      <c r="U171" s="75" t="s">
        <v>73</v>
      </c>
      <c r="V171" s="75" t="s">
        <v>504</v>
      </c>
      <c r="W171" s="2">
        <f>COUNTIF('Base de Dados'!$D$2:$AG$484,S171)</f>
        <v>0</v>
      </c>
      <c r="X171" s="2">
        <f>COUNTIF('Base de Dados'!$AI$2:$BL$484,S171)</f>
        <v>1</v>
      </c>
    </row>
    <row r="172" spans="19:24" x14ac:dyDescent="0.25">
      <c r="S172" s="44" t="s">
        <v>2103</v>
      </c>
      <c r="T172" s="75" t="s">
        <v>339</v>
      </c>
      <c r="U172" s="75" t="s">
        <v>74</v>
      </c>
      <c r="V172" s="75" t="s">
        <v>413</v>
      </c>
      <c r="W172" s="18">
        <f>COUNTIF('Base de Dados'!$D$2:$AG$484,S172)</f>
        <v>0</v>
      </c>
      <c r="X172" s="18">
        <f>COUNTIF('Base de Dados'!$AI$2:$BL$484,S172)</f>
        <v>1</v>
      </c>
    </row>
    <row r="173" spans="19:24" x14ac:dyDescent="0.25">
      <c r="S173" s="40" t="s">
        <v>1351</v>
      </c>
      <c r="T173" s="75" t="s">
        <v>339</v>
      </c>
      <c r="U173" s="75" t="s">
        <v>60</v>
      </c>
      <c r="V173" s="75" t="s">
        <v>522</v>
      </c>
      <c r="W173" s="2">
        <f>COUNTIF('Base de Dados'!$D$2:$AG$484,S173)</f>
        <v>0</v>
      </c>
      <c r="X173" s="2">
        <f>COUNTIF('Base de Dados'!$AI$2:$BL$484,S173)</f>
        <v>11</v>
      </c>
    </row>
    <row r="174" spans="19:24" x14ac:dyDescent="0.25">
      <c r="S174" s="40" t="s">
        <v>662</v>
      </c>
      <c r="T174" s="75" t="s">
        <v>339</v>
      </c>
      <c r="U174" s="75" t="s">
        <v>55</v>
      </c>
      <c r="V174" s="75" t="s">
        <v>413</v>
      </c>
      <c r="W174" s="2">
        <f>COUNTIF('Base de Dados'!$D$2:$AG$484,S174)</f>
        <v>0</v>
      </c>
      <c r="X174" s="2">
        <f>COUNTIF('Base de Dados'!$AI$2:$BL$484,S174)</f>
        <v>1</v>
      </c>
    </row>
    <row r="175" spans="19:24" x14ac:dyDescent="0.25">
      <c r="S175" s="44" t="s">
        <v>2104</v>
      </c>
      <c r="T175" s="75" t="s">
        <v>98</v>
      </c>
      <c r="U175" s="75" t="s">
        <v>73</v>
      </c>
      <c r="V175" s="75" t="s">
        <v>1417</v>
      </c>
      <c r="W175" s="18">
        <f>COUNTIF('Base de Dados'!$D$2:$AG$484,S175)</f>
        <v>0</v>
      </c>
      <c r="X175" s="18">
        <f>COUNTIF('Base de Dados'!$AI$2:$BL$484,S175)</f>
        <v>1</v>
      </c>
    </row>
    <row r="176" spans="19:24" x14ac:dyDescent="0.25">
      <c r="S176" s="40" t="s">
        <v>1516</v>
      </c>
      <c r="T176" s="75" t="s">
        <v>95</v>
      </c>
      <c r="U176" s="75" t="s">
        <v>74</v>
      </c>
      <c r="V176" s="75" t="s">
        <v>413</v>
      </c>
      <c r="W176" s="2">
        <f>COUNTIF('Base de Dados'!$D$2:$AG$484,S176)</f>
        <v>0</v>
      </c>
      <c r="X176" s="2">
        <f>COUNTIF('Base de Dados'!$AI$2:$BL$484,S176)</f>
        <v>2</v>
      </c>
    </row>
    <row r="177" spans="19:24" x14ac:dyDescent="0.25">
      <c r="S177" s="40" t="s">
        <v>1042</v>
      </c>
      <c r="T177" s="75" t="s">
        <v>98</v>
      </c>
      <c r="U177" s="75" t="s">
        <v>72</v>
      </c>
      <c r="V177" s="75" t="s">
        <v>415</v>
      </c>
      <c r="W177" s="2">
        <f>COUNTIF('Base de Dados'!$D$2:$AG$484,S177)</f>
        <v>1</v>
      </c>
      <c r="X177" s="2">
        <f>COUNTIF('Base de Dados'!$AI$2:$BL$484,S177)</f>
        <v>2</v>
      </c>
    </row>
    <row r="178" spans="19:24" x14ac:dyDescent="0.25">
      <c r="S178" s="42" t="s">
        <v>1510</v>
      </c>
      <c r="T178" s="75" t="s">
        <v>98</v>
      </c>
      <c r="U178" s="75" t="s">
        <v>74</v>
      </c>
      <c r="V178" s="75" t="s">
        <v>488</v>
      </c>
      <c r="W178" s="2">
        <f>COUNTIF('Base de Dados'!$D$2:$AG$484,S178)</f>
        <v>0</v>
      </c>
      <c r="X178" s="2">
        <f>COUNTIF('Base de Dados'!$AI$2:$BL$484,S178)</f>
        <v>1</v>
      </c>
    </row>
    <row r="179" spans="19:24" x14ac:dyDescent="0.25">
      <c r="S179" s="42" t="s">
        <v>1865</v>
      </c>
      <c r="T179" s="75" t="s">
        <v>97</v>
      </c>
      <c r="U179" s="75" t="s">
        <v>77</v>
      </c>
      <c r="V179" s="75" t="s">
        <v>415</v>
      </c>
      <c r="W179" s="2">
        <f>COUNTIF('Base de Dados'!$D$2:$AG$484,S179)</f>
        <v>0</v>
      </c>
      <c r="X179" s="2">
        <f>COUNTIF('Base de Dados'!$AI$2:$BL$484,S179)</f>
        <v>1</v>
      </c>
    </row>
    <row r="180" spans="19:24" x14ac:dyDescent="0.25">
      <c r="S180" s="42" t="s">
        <v>651</v>
      </c>
      <c r="T180" s="75" t="s">
        <v>97</v>
      </c>
      <c r="U180" s="77" t="s">
        <v>59</v>
      </c>
      <c r="V180" s="75" t="s">
        <v>413</v>
      </c>
      <c r="W180" s="2">
        <f>COUNTIF('Base de Dados'!$D$2:$AG$484,S180)</f>
        <v>2</v>
      </c>
      <c r="X180" s="2">
        <f>COUNTIF('Base de Dados'!$AI$2:$BL$484,S180)</f>
        <v>0</v>
      </c>
    </row>
    <row r="181" spans="19:24" x14ac:dyDescent="0.25">
      <c r="S181" s="43" t="s">
        <v>429</v>
      </c>
      <c r="T181" s="78" t="s">
        <v>95</v>
      </c>
      <c r="U181" s="78" t="s">
        <v>66</v>
      </c>
      <c r="V181" s="78" t="s">
        <v>415</v>
      </c>
      <c r="W181" s="2">
        <f>COUNTIF('Base de Dados'!$D$2:$AG$484,S181)</f>
        <v>0</v>
      </c>
      <c r="X181" s="2">
        <f>COUNTIF('Base de Dados'!$AI$2:$BL$484,S181)</f>
        <v>2</v>
      </c>
    </row>
    <row r="182" spans="19:24" x14ac:dyDescent="0.25">
      <c r="S182" s="44" t="s">
        <v>2055</v>
      </c>
      <c r="T182" s="75" t="s">
        <v>339</v>
      </c>
      <c r="U182" s="75" t="s">
        <v>74</v>
      </c>
      <c r="V182" s="75" t="s">
        <v>1478</v>
      </c>
      <c r="W182" s="2">
        <f>COUNTIF('Base de Dados'!$D$2:$AG$484,S182)</f>
        <v>0</v>
      </c>
      <c r="X182" s="2">
        <f>COUNTIF('Base de Dados'!$AI$2:$BL$484,S182)</f>
        <v>1</v>
      </c>
    </row>
    <row r="183" spans="19:24" x14ac:dyDescent="0.25">
      <c r="S183" s="40" t="s">
        <v>1784</v>
      </c>
      <c r="T183" s="75" t="s">
        <v>98</v>
      </c>
      <c r="U183" s="75" t="s">
        <v>81</v>
      </c>
      <c r="V183" s="75" t="s">
        <v>484</v>
      </c>
      <c r="W183" s="2">
        <f>COUNTIF('Base de Dados'!$D$2:$AG$484,S183)</f>
        <v>0</v>
      </c>
      <c r="X183" s="2">
        <f>COUNTIF('Base de Dados'!$AI$2:$BL$484,S183)</f>
        <v>1</v>
      </c>
    </row>
    <row r="184" spans="19:24" x14ac:dyDescent="0.25">
      <c r="S184" s="40" t="s">
        <v>1790</v>
      </c>
      <c r="T184" s="75" t="s">
        <v>98</v>
      </c>
      <c r="U184" s="75" t="s">
        <v>81</v>
      </c>
      <c r="V184" s="75" t="s">
        <v>488</v>
      </c>
      <c r="W184" s="2">
        <f>COUNTIF('Base de Dados'!$D$2:$AG$484,S184)</f>
        <v>0</v>
      </c>
      <c r="X184" s="2">
        <f>COUNTIF('Base de Dados'!$AI$2:$BL$484,S184)</f>
        <v>1</v>
      </c>
    </row>
    <row r="185" spans="19:24" x14ac:dyDescent="0.25">
      <c r="S185" s="40" t="s">
        <v>1492</v>
      </c>
      <c r="T185" s="75" t="s">
        <v>97</v>
      </c>
      <c r="U185" s="75" t="s">
        <v>65</v>
      </c>
      <c r="V185" s="75" t="s">
        <v>413</v>
      </c>
      <c r="W185" s="18">
        <f>COUNTIF('Base de Dados'!$D$2:$AG$484,S185)</f>
        <v>1</v>
      </c>
      <c r="X185" s="18">
        <f>COUNTIF('Base de Dados'!$AI$2:$BL$484,S185)</f>
        <v>0</v>
      </c>
    </row>
    <row r="186" spans="19:24" x14ac:dyDescent="0.25">
      <c r="S186" s="40" t="s">
        <v>1729</v>
      </c>
      <c r="T186" s="75" t="s">
        <v>98</v>
      </c>
      <c r="U186" s="75" t="s">
        <v>80</v>
      </c>
      <c r="V186" s="75" t="s">
        <v>484</v>
      </c>
      <c r="W186" s="18">
        <f>COUNTIF('Base de Dados'!$D$2:$AG$484,S186)</f>
        <v>1</v>
      </c>
      <c r="X186" s="18">
        <f>COUNTIF('Base de Dados'!$AI$2:$BL$484,S186)</f>
        <v>0</v>
      </c>
    </row>
    <row r="187" spans="19:24" x14ac:dyDescent="0.25">
      <c r="S187" s="40" t="s">
        <v>799</v>
      </c>
      <c r="T187" s="75" t="s">
        <v>95</v>
      </c>
      <c r="U187" s="75" t="s">
        <v>62</v>
      </c>
      <c r="V187" s="75" t="s">
        <v>415</v>
      </c>
      <c r="W187" s="2">
        <f>COUNTIF('Base de Dados'!$D$2:$AG$484,S187)</f>
        <v>1</v>
      </c>
      <c r="X187" s="2">
        <f>COUNTIF('Base de Dados'!$AI$2:$BL$484,S187)</f>
        <v>2</v>
      </c>
    </row>
    <row r="188" spans="19:24" x14ac:dyDescent="0.25">
      <c r="S188" s="40" t="s">
        <v>632</v>
      </c>
      <c r="T188" s="75" t="s">
        <v>95</v>
      </c>
      <c r="U188" s="75" t="s">
        <v>70</v>
      </c>
      <c r="V188" s="75" t="s">
        <v>509</v>
      </c>
      <c r="W188" s="2">
        <f>COUNTIF('Base de Dados'!$D$2:$AG$484,S188)</f>
        <v>1</v>
      </c>
      <c r="X188" s="2">
        <f>COUNTIF('Base de Dados'!$AI$2:$BL$484,S188)</f>
        <v>6</v>
      </c>
    </row>
    <row r="189" spans="19:24" x14ac:dyDescent="0.25">
      <c r="S189" s="42" t="s">
        <v>1661</v>
      </c>
      <c r="T189" s="75" t="s">
        <v>96</v>
      </c>
      <c r="U189" s="75" t="s">
        <v>78</v>
      </c>
      <c r="V189" s="75" t="s">
        <v>509</v>
      </c>
      <c r="W189" s="2">
        <f>COUNTIF('Base de Dados'!$D$2:$AG$484,S189)</f>
        <v>3</v>
      </c>
      <c r="X189" s="2">
        <f>COUNTIF('Base de Dados'!$AI$2:$BL$484,S189)</f>
        <v>1</v>
      </c>
    </row>
    <row r="190" spans="19:24" x14ac:dyDescent="0.25">
      <c r="S190" s="40" t="s">
        <v>1657</v>
      </c>
      <c r="T190" s="75" t="s">
        <v>95</v>
      </c>
      <c r="U190" s="75" t="s">
        <v>78</v>
      </c>
      <c r="V190" s="75" t="s">
        <v>484</v>
      </c>
      <c r="W190" s="2">
        <f>COUNTIF('Base de Dados'!$D$2:$AG$484,S190)</f>
        <v>0</v>
      </c>
      <c r="X190" s="2">
        <f>COUNTIF('Base de Dados'!$AI$2:$BL$484,S190)</f>
        <v>1</v>
      </c>
    </row>
    <row r="191" spans="19:24" x14ac:dyDescent="0.25">
      <c r="S191" s="44" t="s">
        <v>2105</v>
      </c>
      <c r="T191" s="75" t="s">
        <v>2036</v>
      </c>
      <c r="U191" s="75" t="s">
        <v>70</v>
      </c>
      <c r="V191" s="75" t="s">
        <v>504</v>
      </c>
      <c r="W191" s="2">
        <f>COUNTIF('Base de Dados'!$D$2:$AG$484,S191)</f>
        <v>0</v>
      </c>
      <c r="X191" s="2">
        <f>COUNTIF('Base de Dados'!$AI$2:$BL$484,S191)</f>
        <v>1</v>
      </c>
    </row>
    <row r="192" spans="19:24" x14ac:dyDescent="0.25">
      <c r="S192" s="40" t="s">
        <v>1497</v>
      </c>
      <c r="T192" s="75" t="s">
        <v>97</v>
      </c>
      <c r="U192" s="75" t="s">
        <v>65</v>
      </c>
      <c r="V192" s="75" t="s">
        <v>425</v>
      </c>
      <c r="W192" s="2">
        <f>COUNTIF('Base de Dados'!$D$2:$AG$484,S192)</f>
        <v>0</v>
      </c>
      <c r="X192" s="2">
        <f>COUNTIF('Base de Dados'!$AI$2:$BL$484,S192)</f>
        <v>1</v>
      </c>
    </row>
    <row r="193" spans="19:24" x14ac:dyDescent="0.25">
      <c r="S193" s="40" t="s">
        <v>1714</v>
      </c>
      <c r="T193" s="75" t="s">
        <v>97</v>
      </c>
      <c r="U193" s="75" t="s">
        <v>80</v>
      </c>
      <c r="V193" s="75" t="s">
        <v>488</v>
      </c>
      <c r="W193" s="2">
        <f>COUNTIF('Base de Dados'!$D$2:$AG$484,S193)</f>
        <v>0</v>
      </c>
      <c r="X193" s="2">
        <f>COUNTIF('Base de Dados'!$AI$2:$BL$484,S193)</f>
        <v>1</v>
      </c>
    </row>
    <row r="194" spans="19:24" x14ac:dyDescent="0.25">
      <c r="S194" s="42" t="s">
        <v>653</v>
      </c>
      <c r="T194" s="75" t="s">
        <v>95</v>
      </c>
      <c r="U194" s="75" t="s">
        <v>59</v>
      </c>
      <c r="V194" s="75" t="s">
        <v>648</v>
      </c>
      <c r="W194" s="2">
        <f>COUNTIF('Base de Dados'!$D$2:$AG$484,S194)</f>
        <v>5</v>
      </c>
      <c r="X194" s="2">
        <f>COUNTIF('Base de Dados'!$AI$2:$BL$484,S194)</f>
        <v>1</v>
      </c>
    </row>
    <row r="195" spans="19:24" x14ac:dyDescent="0.25">
      <c r="S195" s="40" t="s">
        <v>1764</v>
      </c>
      <c r="T195" s="75" t="s">
        <v>98</v>
      </c>
      <c r="U195" s="75" t="s">
        <v>80</v>
      </c>
      <c r="V195" s="75" t="s">
        <v>1765</v>
      </c>
      <c r="W195" s="2">
        <f>COUNTIF('Base de Dados'!$D$2:$AG$484,S195)</f>
        <v>0</v>
      </c>
      <c r="X195" s="2">
        <f>COUNTIF('Base de Dados'!$AI$2:$BL$484,S195)</f>
        <v>1</v>
      </c>
    </row>
    <row r="196" spans="19:24" x14ac:dyDescent="0.25">
      <c r="S196" s="40" t="s">
        <v>2167</v>
      </c>
      <c r="T196" s="75" t="s">
        <v>97</v>
      </c>
      <c r="U196" s="75" t="s">
        <v>73</v>
      </c>
      <c r="V196" s="75" t="s">
        <v>415</v>
      </c>
      <c r="W196" s="2">
        <f>COUNTIF('Base de Dados'!$D$2:$AG$484,S196)</f>
        <v>0</v>
      </c>
      <c r="X196" s="2">
        <f>COUNTIF('Base de Dados'!$AI$2:$BL$484,S196)</f>
        <v>1</v>
      </c>
    </row>
    <row r="197" spans="19:24" x14ac:dyDescent="0.25">
      <c r="S197" s="40" t="s">
        <v>1775</v>
      </c>
      <c r="T197" s="75" t="s">
        <v>97</v>
      </c>
      <c r="U197" s="75" t="s">
        <v>81</v>
      </c>
      <c r="V197" s="75" t="s">
        <v>415</v>
      </c>
      <c r="W197" s="2">
        <f>COUNTIF('Base de Dados'!$D$2:$AG$484,S197)</f>
        <v>0</v>
      </c>
      <c r="X197" s="2">
        <f>COUNTIF('Base de Dados'!$AI$2:$BL$484,S197)</f>
        <v>1</v>
      </c>
    </row>
    <row r="198" spans="19:24" x14ac:dyDescent="0.25">
      <c r="S198" s="40" t="s">
        <v>638</v>
      </c>
      <c r="T198" s="75" t="s">
        <v>339</v>
      </c>
      <c r="U198" s="75" t="s">
        <v>57</v>
      </c>
      <c r="V198" s="75" t="s">
        <v>488</v>
      </c>
      <c r="W198" s="2">
        <f>COUNTIF('Base de Dados'!$D$2:$AG$484,S198)</f>
        <v>1</v>
      </c>
      <c r="X198" s="2">
        <f>COUNTIF('Base de Dados'!$AI$2:$BL$484,S198)</f>
        <v>0</v>
      </c>
    </row>
    <row r="199" spans="19:24" x14ac:dyDescent="0.25">
      <c r="S199" s="42" t="s">
        <v>483</v>
      </c>
      <c r="T199" s="77" t="s">
        <v>95</v>
      </c>
      <c r="U199" s="77" t="s">
        <v>66</v>
      </c>
      <c r="V199" s="77" t="s">
        <v>484</v>
      </c>
      <c r="W199" s="2">
        <f>COUNTIF('Base de Dados'!$D$2:$AG$484,S199)</f>
        <v>0</v>
      </c>
      <c r="X199" s="2">
        <f>COUNTIF('Base de Dados'!$AI$2:$BL$484,S199)</f>
        <v>1</v>
      </c>
    </row>
    <row r="200" spans="19:24" x14ac:dyDescent="0.25">
      <c r="S200" s="40" t="s">
        <v>539</v>
      </c>
      <c r="T200" s="75" t="s">
        <v>98</v>
      </c>
      <c r="U200" s="75" t="s">
        <v>67</v>
      </c>
      <c r="V200" s="75" t="s">
        <v>425</v>
      </c>
      <c r="W200" s="2">
        <f>COUNTIF('Base de Dados'!$D$2:$AG$484,S200)</f>
        <v>0</v>
      </c>
      <c r="X200" s="2">
        <f>COUNTIF('Base de Dados'!$AI$2:$BL$484,S200)</f>
        <v>1</v>
      </c>
    </row>
    <row r="201" spans="19:24" x14ac:dyDescent="0.25">
      <c r="S201" s="40" t="s">
        <v>593</v>
      </c>
      <c r="T201" s="75" t="s">
        <v>95</v>
      </c>
      <c r="U201" s="75" t="s">
        <v>69</v>
      </c>
      <c r="V201" s="75" t="s">
        <v>509</v>
      </c>
      <c r="W201" s="2">
        <f>COUNTIF('Base de Dados'!$D$2:$AG$484,S201)</f>
        <v>6</v>
      </c>
      <c r="X201" s="2">
        <f>COUNTIF('Base de Dados'!$AI$2:$BL$484,S201)</f>
        <v>1</v>
      </c>
    </row>
    <row r="202" spans="19:24" x14ac:dyDescent="0.25">
      <c r="S202" s="40" t="s">
        <v>1080</v>
      </c>
      <c r="T202" s="77" t="s">
        <v>98</v>
      </c>
      <c r="U202" s="75" t="s">
        <v>72</v>
      </c>
      <c r="V202" s="75" t="s">
        <v>1081</v>
      </c>
      <c r="W202" s="2">
        <f>COUNTIF('Base de Dados'!$D$2:$AG$484,S202)</f>
        <v>0</v>
      </c>
      <c r="X202" s="2">
        <f>COUNTIF('Base de Dados'!$AI$2:$BL$484,S202)</f>
        <v>1</v>
      </c>
    </row>
    <row r="203" spans="19:24" x14ac:dyDescent="0.25">
      <c r="S203" s="40" t="s">
        <v>1032</v>
      </c>
      <c r="T203" s="75" t="s">
        <v>95</v>
      </c>
      <c r="U203" s="75" t="s">
        <v>72</v>
      </c>
      <c r="V203" s="75" t="s">
        <v>415</v>
      </c>
      <c r="W203" s="2">
        <f>COUNTIF('Base de Dados'!$D$2:$AG$484,S203)</f>
        <v>9</v>
      </c>
      <c r="X203" s="2">
        <f>COUNTIF('Base de Dados'!$AI$2:$BL$484,S203)</f>
        <v>20</v>
      </c>
    </row>
    <row r="204" spans="19:24" x14ac:dyDescent="0.25">
      <c r="S204" s="40" t="s">
        <v>779</v>
      </c>
      <c r="T204" s="75" t="s">
        <v>95</v>
      </c>
      <c r="U204" s="75" t="s">
        <v>61</v>
      </c>
      <c r="V204" s="75" t="s">
        <v>509</v>
      </c>
      <c r="W204" s="2">
        <f>COUNTIF('Base de Dados'!$D$2:$AG$484,S204)</f>
        <v>7</v>
      </c>
      <c r="X204" s="2">
        <f>COUNTIF('Base de Dados'!$AI$2:$BL$484,S204)</f>
        <v>3</v>
      </c>
    </row>
    <row r="205" spans="19:24" x14ac:dyDescent="0.25">
      <c r="S205" s="42" t="s">
        <v>1173</v>
      </c>
      <c r="T205" s="75" t="s">
        <v>96</v>
      </c>
      <c r="U205" s="77" t="s">
        <v>63</v>
      </c>
      <c r="V205" s="75" t="s">
        <v>648</v>
      </c>
      <c r="W205" s="2">
        <f>COUNTIF('Base de Dados'!$D$2:$AG$484,S205)</f>
        <v>0</v>
      </c>
      <c r="X205" s="2">
        <f>COUNTIF('Base de Dados'!$AI$2:$BL$484,S205)</f>
        <v>2</v>
      </c>
    </row>
    <row r="206" spans="19:24" x14ac:dyDescent="0.25">
      <c r="S206" s="42" t="s">
        <v>1083</v>
      </c>
      <c r="T206" s="77" t="s">
        <v>98</v>
      </c>
      <c r="U206" s="75" t="s">
        <v>72</v>
      </c>
      <c r="V206" s="75" t="s">
        <v>629</v>
      </c>
      <c r="W206" s="2">
        <f>COUNTIF('Base de Dados'!$D$2:$AG$484,S206)</f>
        <v>0</v>
      </c>
      <c r="X206" s="2">
        <f>COUNTIF('Base de Dados'!$AI$2:$BL$484,S206)</f>
        <v>1</v>
      </c>
    </row>
    <row r="207" spans="19:24" x14ac:dyDescent="0.25">
      <c r="S207" s="40" t="s">
        <v>1483</v>
      </c>
      <c r="T207" s="75" t="s">
        <v>98</v>
      </c>
      <c r="U207" s="75" t="s">
        <v>73</v>
      </c>
      <c r="V207" s="75" t="s">
        <v>415</v>
      </c>
      <c r="W207" s="2">
        <f>COUNTIF('Base de Dados'!$D$2:$AG$484,S207)</f>
        <v>0</v>
      </c>
      <c r="X207" s="2">
        <f>COUNTIF('Base de Dados'!$AI$2:$BL$484,S207)</f>
        <v>2</v>
      </c>
    </row>
    <row r="208" spans="19:24" x14ac:dyDescent="0.25">
      <c r="S208" s="42" t="s">
        <v>485</v>
      </c>
      <c r="T208" s="77" t="s">
        <v>339</v>
      </c>
      <c r="U208" s="77" t="s">
        <v>66</v>
      </c>
      <c r="V208" s="77" t="s">
        <v>484</v>
      </c>
      <c r="W208" s="2">
        <f>COUNTIF('Base de Dados'!$D$2:$AG$484,S208)</f>
        <v>0</v>
      </c>
      <c r="X208" s="2">
        <f>COUNTIF('Base de Dados'!$AI$2:$BL$484,S208)</f>
        <v>1</v>
      </c>
    </row>
    <row r="209" spans="19:24" x14ac:dyDescent="0.25">
      <c r="S209" s="40" t="s">
        <v>590</v>
      </c>
      <c r="T209" s="75" t="s">
        <v>98</v>
      </c>
      <c r="U209" s="75" t="s">
        <v>69</v>
      </c>
      <c r="V209" s="75" t="s">
        <v>509</v>
      </c>
      <c r="W209" s="2">
        <f>COUNTIF('Base de Dados'!$D$2:$AG$484,S209)</f>
        <v>0</v>
      </c>
      <c r="X209" s="2">
        <f>COUNTIF('Base de Dados'!$AI$2:$BL$484,S209)</f>
        <v>2</v>
      </c>
    </row>
    <row r="210" spans="19:24" x14ac:dyDescent="0.25">
      <c r="S210" s="40" t="s">
        <v>532</v>
      </c>
      <c r="T210" s="75" t="s">
        <v>96</v>
      </c>
      <c r="U210" s="75" t="s">
        <v>67</v>
      </c>
      <c r="V210" s="75" t="s">
        <v>425</v>
      </c>
      <c r="W210" s="2">
        <f>COUNTIF('Base de Dados'!$D$2:$AG$484,S210)</f>
        <v>0</v>
      </c>
      <c r="X210" s="2">
        <f>COUNTIF('Base de Dados'!$AI$2:$BL$484,S210)</f>
        <v>2</v>
      </c>
    </row>
    <row r="211" spans="19:24" x14ac:dyDescent="0.25">
      <c r="S211" s="42" t="s">
        <v>649</v>
      </c>
      <c r="T211" s="75" t="s">
        <v>95</v>
      </c>
      <c r="U211" s="75" t="s">
        <v>59</v>
      </c>
      <c r="V211" s="75" t="s">
        <v>413</v>
      </c>
      <c r="W211" s="2">
        <f>COUNTIF('Base de Dados'!$D$2:$AG$484,S211)</f>
        <v>6</v>
      </c>
      <c r="X211" s="2">
        <f>COUNTIF('Base de Dados'!$AI$2:$BL$484,S211)</f>
        <v>4</v>
      </c>
    </row>
    <row r="212" spans="19:24" x14ac:dyDescent="0.25">
      <c r="S212" s="40" t="s">
        <v>1796</v>
      </c>
      <c r="T212" s="75" t="s">
        <v>95</v>
      </c>
      <c r="U212" s="75" t="s">
        <v>81</v>
      </c>
      <c r="V212" s="75" t="s">
        <v>1566</v>
      </c>
      <c r="W212" s="18">
        <f>COUNTIF('Base de Dados'!$D$2:$AG$484,S212)</f>
        <v>0</v>
      </c>
      <c r="X212" s="18">
        <f>COUNTIF('Base de Dados'!$AI$2:$BL$484,S212)</f>
        <v>2</v>
      </c>
    </row>
    <row r="213" spans="19:24" x14ac:dyDescent="0.25">
      <c r="S213" s="42" t="s">
        <v>1983</v>
      </c>
      <c r="T213" s="75" t="s">
        <v>98</v>
      </c>
      <c r="U213" s="77" t="s">
        <v>59</v>
      </c>
      <c r="V213" s="75" t="s">
        <v>648</v>
      </c>
      <c r="W213" s="18">
        <f>COUNTIF('Base de Dados'!$D$2:$AG$484,S213)</f>
        <v>1</v>
      </c>
      <c r="X213" s="18">
        <f>COUNTIF('Base de Dados'!$AI$2:$BL$484,S213)</f>
        <v>0</v>
      </c>
    </row>
    <row r="214" spans="19:24" x14ac:dyDescent="0.25">
      <c r="S214" s="40" t="s">
        <v>1808</v>
      </c>
      <c r="T214" s="75" t="s">
        <v>98</v>
      </c>
      <c r="U214" s="75" t="s">
        <v>79</v>
      </c>
      <c r="V214" s="75" t="s">
        <v>504</v>
      </c>
      <c r="W214" s="2">
        <f>COUNTIF('Base de Dados'!$D$2:$AG$484,S214)</f>
        <v>1</v>
      </c>
      <c r="X214" s="2">
        <f>COUNTIF('Base de Dados'!$AI$2:$BL$484,S214)</f>
        <v>0</v>
      </c>
    </row>
    <row r="215" spans="19:24" x14ac:dyDescent="0.25">
      <c r="S215" s="40" t="s">
        <v>975</v>
      </c>
      <c r="T215" s="75" t="s">
        <v>339</v>
      </c>
      <c r="U215" s="75" t="s">
        <v>71</v>
      </c>
      <c r="V215" s="75" t="s">
        <v>484</v>
      </c>
      <c r="W215" s="2">
        <f>COUNTIF('Base de Dados'!$D$2:$AG$484,S215)</f>
        <v>0</v>
      </c>
      <c r="X215" s="2">
        <f>COUNTIF('Base de Dados'!$AI$2:$BL$484,S215)</f>
        <v>1</v>
      </c>
    </row>
    <row r="216" spans="19:24" x14ac:dyDescent="0.25">
      <c r="S216" s="40" t="s">
        <v>552</v>
      </c>
      <c r="T216" s="75" t="s">
        <v>95</v>
      </c>
      <c r="U216" s="75" t="s">
        <v>68</v>
      </c>
      <c r="V216" s="75" t="s">
        <v>484</v>
      </c>
      <c r="W216" s="2">
        <f>COUNTIF('Base de Dados'!$D$2:$AG$484,S216)</f>
        <v>1</v>
      </c>
      <c r="X216" s="2">
        <f>COUNTIF('Base de Dados'!$AI$2:$BL$484,S216)</f>
        <v>0</v>
      </c>
    </row>
    <row r="217" spans="19:24" x14ac:dyDescent="0.25">
      <c r="S217" s="43" t="s">
        <v>420</v>
      </c>
      <c r="T217" s="78" t="s">
        <v>96</v>
      </c>
      <c r="U217" s="78" t="s">
        <v>66</v>
      </c>
      <c r="V217" s="78" t="s">
        <v>415</v>
      </c>
      <c r="W217" s="2">
        <f>COUNTIF('Base de Dados'!$D$2:$AG$484,S217)</f>
        <v>1</v>
      </c>
      <c r="X217" s="2">
        <f>COUNTIF('Base de Dados'!$AI$2:$BL$484,S217)</f>
        <v>0</v>
      </c>
    </row>
    <row r="218" spans="19:24" x14ac:dyDescent="0.25">
      <c r="S218" s="40" t="s">
        <v>1827</v>
      </c>
      <c r="T218" s="75" t="s">
        <v>95</v>
      </c>
      <c r="U218" s="75" t="s">
        <v>77</v>
      </c>
      <c r="V218" s="75" t="s">
        <v>413</v>
      </c>
      <c r="W218" s="2">
        <f>COUNTIF('Base de Dados'!$D$2:$AG$484,S218)</f>
        <v>0</v>
      </c>
      <c r="X218" s="2">
        <f>COUNTIF('Base de Dados'!$AI$2:$BL$484,S218)</f>
        <v>1</v>
      </c>
    </row>
    <row r="219" spans="19:24" x14ac:dyDescent="0.25">
      <c r="S219" s="40" t="s">
        <v>1834</v>
      </c>
      <c r="T219" s="75" t="s">
        <v>98</v>
      </c>
      <c r="U219" s="75" t="s">
        <v>77</v>
      </c>
      <c r="V219" s="75" t="s">
        <v>488</v>
      </c>
      <c r="W219" s="18">
        <f>COUNTIF('Base de Dados'!$D$2:$AG$484,S219)</f>
        <v>0</v>
      </c>
      <c r="X219" s="18">
        <f>COUNTIF('Base de Dados'!$AI$2:$BL$484,S219)</f>
        <v>1</v>
      </c>
    </row>
    <row r="220" spans="19:24" x14ac:dyDescent="0.25">
      <c r="S220" s="42" t="s">
        <v>1166</v>
      </c>
      <c r="T220" s="75" t="s">
        <v>97</v>
      </c>
      <c r="U220" s="77" t="s">
        <v>63</v>
      </c>
      <c r="V220" s="75" t="s">
        <v>425</v>
      </c>
      <c r="W220" s="2">
        <f>COUNTIF('Base de Dados'!$D$2:$AG$484,S220)</f>
        <v>1</v>
      </c>
      <c r="X220" s="2">
        <f>COUNTIF('Base de Dados'!$AI$2:$BL$484,S220)</f>
        <v>0</v>
      </c>
    </row>
    <row r="221" spans="19:24" x14ac:dyDescent="0.25">
      <c r="S221" s="42" t="s">
        <v>1177</v>
      </c>
      <c r="T221" s="75" t="s">
        <v>95</v>
      </c>
      <c r="U221" s="77" t="s">
        <v>63</v>
      </c>
      <c r="V221" s="75" t="s">
        <v>509</v>
      </c>
      <c r="W221" s="2">
        <f>COUNTIF('Base de Dados'!$D$2:$AG$484,S221)</f>
        <v>1</v>
      </c>
      <c r="X221" s="2">
        <f>COUNTIF('Base de Dados'!$AI$2:$BL$484,S221)</f>
        <v>1</v>
      </c>
    </row>
    <row r="222" spans="19:24" x14ac:dyDescent="0.25">
      <c r="S222" s="40" t="s">
        <v>1180</v>
      </c>
      <c r="T222" s="75" t="s">
        <v>96</v>
      </c>
      <c r="U222" s="75" t="s">
        <v>63</v>
      </c>
      <c r="V222" s="75" t="s">
        <v>425</v>
      </c>
      <c r="W222" s="2">
        <f>COUNTIF('Base de Dados'!$D$2:$AG$484,S222)</f>
        <v>0</v>
      </c>
      <c r="X222" s="2">
        <f>COUNTIF('Base de Dados'!$AI$2:$BL$484,S222)</f>
        <v>1</v>
      </c>
    </row>
    <row r="223" spans="19:24" x14ac:dyDescent="0.25">
      <c r="S223" s="40" t="s">
        <v>524</v>
      </c>
      <c r="T223" s="75" t="s">
        <v>98</v>
      </c>
      <c r="U223" s="75" t="s">
        <v>67</v>
      </c>
      <c r="V223" s="75" t="s">
        <v>509</v>
      </c>
      <c r="W223" s="2">
        <f>COUNTIF('Base de Dados'!$D$2:$AG$484,S223)</f>
        <v>0</v>
      </c>
      <c r="X223" s="2">
        <f>COUNTIF('Base de Dados'!$AI$2:$BL$484,S223)</f>
        <v>1</v>
      </c>
    </row>
    <row r="224" spans="19:24" x14ac:dyDescent="0.25">
      <c r="S224" s="40" t="s">
        <v>959</v>
      </c>
      <c r="T224" s="75" t="s">
        <v>98</v>
      </c>
      <c r="U224" s="75" t="s">
        <v>70</v>
      </c>
      <c r="V224" s="75" t="s">
        <v>509</v>
      </c>
      <c r="W224" s="2">
        <f>COUNTIF('Base de Dados'!$D$2:$AG$484,S224)</f>
        <v>0</v>
      </c>
      <c r="X224" s="2">
        <f>COUNTIF('Base de Dados'!$AI$2:$BL$484,S224)</f>
        <v>1</v>
      </c>
    </row>
    <row r="225" spans="19:24" x14ac:dyDescent="0.25">
      <c r="S225" s="40" t="s">
        <v>1429</v>
      </c>
      <c r="T225" s="75" t="s">
        <v>97</v>
      </c>
      <c r="U225" s="75" t="s">
        <v>73</v>
      </c>
      <c r="V225" s="75" t="s">
        <v>72</v>
      </c>
      <c r="W225" s="2">
        <f>COUNTIF('Base de Dados'!$D$2:$AG$484,S225)</f>
        <v>0</v>
      </c>
      <c r="X225" s="2">
        <f>COUNTIF('Base de Dados'!$AI$2:$BL$484,S225)</f>
        <v>1</v>
      </c>
    </row>
    <row r="226" spans="19:24" x14ac:dyDescent="0.25">
      <c r="S226" s="42" t="s">
        <v>683</v>
      </c>
      <c r="T226" s="75" t="s">
        <v>98</v>
      </c>
      <c r="U226" s="75" t="s">
        <v>58</v>
      </c>
      <c r="V226" s="75" t="s">
        <v>509</v>
      </c>
      <c r="W226" s="2">
        <f>COUNTIF('Base de Dados'!$D$2:$AG$484,S226)</f>
        <v>0</v>
      </c>
      <c r="X226" s="2">
        <f>COUNTIF('Base de Dados'!$AI$2:$BL$484,S226)</f>
        <v>1</v>
      </c>
    </row>
    <row r="227" spans="19:24" x14ac:dyDescent="0.25">
      <c r="S227" s="40" t="s">
        <v>1618</v>
      </c>
      <c r="T227" s="75" t="s">
        <v>96</v>
      </c>
      <c r="U227" s="75" t="s">
        <v>75</v>
      </c>
      <c r="V227" s="75" t="s">
        <v>509</v>
      </c>
      <c r="W227" s="2">
        <f>COUNTIF('Base de Dados'!$D$2:$AG$484,S227)</f>
        <v>0</v>
      </c>
      <c r="X227" s="2">
        <f>COUNTIF('Base de Dados'!$AI$2:$BL$484,S227)</f>
        <v>1</v>
      </c>
    </row>
    <row r="228" spans="19:24" x14ac:dyDescent="0.25">
      <c r="S228" s="40" t="s">
        <v>1625</v>
      </c>
      <c r="T228" s="75" t="s">
        <v>97</v>
      </c>
      <c r="U228" s="75" t="s">
        <v>75</v>
      </c>
      <c r="V228" s="75" t="s">
        <v>72</v>
      </c>
      <c r="W228" s="2">
        <f>COUNTIF('Base de Dados'!$D$2:$AG$484,S228)</f>
        <v>0</v>
      </c>
      <c r="X228" s="2">
        <f>COUNTIF('Base de Dados'!$AI$2:$BL$484,S228)</f>
        <v>1</v>
      </c>
    </row>
    <row r="229" spans="19:24" x14ac:dyDescent="0.25">
      <c r="S229" s="73" t="s">
        <v>2100</v>
      </c>
      <c r="T229" s="79"/>
      <c r="U229" s="79"/>
      <c r="V229" s="79"/>
      <c r="W229" s="74">
        <f>SUM(W3:W228)</f>
        <v>166</v>
      </c>
      <c r="X229" s="74">
        <f>SUM(X3:X228)</f>
        <v>441</v>
      </c>
    </row>
    <row r="231" spans="19:24" x14ac:dyDescent="0.25">
      <c r="V231" s="75"/>
    </row>
    <row r="232" spans="19:24" x14ac:dyDescent="0.25">
      <c r="V232" s="75"/>
    </row>
    <row r="233" spans="19:24" x14ac:dyDescent="0.25">
      <c r="V233" s="75"/>
    </row>
    <row r="234" spans="19:24" x14ac:dyDescent="0.25">
      <c r="V234" s="75"/>
    </row>
    <row r="235" spans="19:24" x14ac:dyDescent="0.25">
      <c r="V235" s="75"/>
    </row>
    <row r="236" spans="19:24" x14ac:dyDescent="0.25">
      <c r="V236" s="75"/>
    </row>
    <row r="237" spans="19:24" x14ac:dyDescent="0.25">
      <c r="T237" s="78"/>
      <c r="U237" s="78"/>
    </row>
    <row r="238" spans="19:24" x14ac:dyDescent="0.25">
      <c r="T238" s="78"/>
      <c r="U238" s="78"/>
    </row>
    <row r="239" spans="19:24" x14ac:dyDescent="0.25">
      <c r="T239" s="78"/>
      <c r="U239" s="78"/>
    </row>
    <row r="240" spans="19:24" x14ac:dyDescent="0.25">
      <c r="T240" s="80"/>
      <c r="U240" s="80"/>
    </row>
    <row r="241" spans="20:21" x14ac:dyDescent="0.25">
      <c r="T241" s="80"/>
      <c r="U241" s="80"/>
    </row>
    <row r="242" spans="20:21" x14ac:dyDescent="0.25">
      <c r="T242" s="80"/>
      <c r="U242" s="80"/>
    </row>
    <row r="243" spans="20:21" x14ac:dyDescent="0.25">
      <c r="T243" s="80"/>
      <c r="U243" s="80"/>
    </row>
    <row r="244" spans="20:21" x14ac:dyDescent="0.25">
      <c r="T244" s="80"/>
      <c r="U244" s="80"/>
    </row>
    <row r="245" spans="20:21" x14ac:dyDescent="0.25">
      <c r="T245" s="80"/>
      <c r="U245" s="80"/>
    </row>
    <row r="246" spans="20:21" x14ac:dyDescent="0.25">
      <c r="T246" s="80"/>
      <c r="U246" s="80"/>
    </row>
    <row r="247" spans="20:21" x14ac:dyDescent="0.25">
      <c r="T247" s="80"/>
      <c r="U247" s="80"/>
    </row>
    <row r="248" spans="20:21" x14ac:dyDescent="0.25">
      <c r="T248" s="80"/>
      <c r="U248" s="80"/>
    </row>
    <row r="249" spans="20:21" x14ac:dyDescent="0.25">
      <c r="T249" s="80"/>
      <c r="U249" s="80"/>
    </row>
    <row r="250" spans="20:21" x14ac:dyDescent="0.25">
      <c r="T250" s="80"/>
      <c r="U250" s="80"/>
    </row>
    <row r="251" spans="20:21" x14ac:dyDescent="0.25">
      <c r="T251" s="80"/>
      <c r="U251" s="80"/>
    </row>
    <row r="252" spans="20:21" x14ac:dyDescent="0.25">
      <c r="T252" s="80"/>
      <c r="U252" s="80"/>
    </row>
    <row r="253" spans="20:21" x14ac:dyDescent="0.25">
      <c r="T253" s="80"/>
      <c r="U253" s="80"/>
    </row>
    <row r="254" spans="20:21" x14ac:dyDescent="0.25">
      <c r="T254" s="80"/>
      <c r="U254" s="80"/>
    </row>
    <row r="255" spans="20:21" x14ac:dyDescent="0.25">
      <c r="T255" s="80"/>
      <c r="U255" s="80"/>
    </row>
    <row r="256" spans="20:21" x14ac:dyDescent="0.25">
      <c r="T256" s="80"/>
      <c r="U256" s="80"/>
    </row>
    <row r="257" spans="20:21" x14ac:dyDescent="0.25">
      <c r="T257" s="80"/>
      <c r="U257" s="80"/>
    </row>
    <row r="258" spans="20:21" x14ac:dyDescent="0.25">
      <c r="T258" s="80"/>
      <c r="U258" s="80"/>
    </row>
    <row r="259" spans="20:21" x14ac:dyDescent="0.25">
      <c r="T259" s="80"/>
      <c r="U259" s="80"/>
    </row>
    <row r="260" spans="20:21" x14ac:dyDescent="0.25">
      <c r="T260" s="80"/>
      <c r="U260" s="80"/>
    </row>
    <row r="261" spans="20:21" x14ac:dyDescent="0.25">
      <c r="T261" s="80"/>
      <c r="U261" s="80"/>
    </row>
    <row r="262" spans="20:21" x14ac:dyDescent="0.25">
      <c r="T262" s="80"/>
      <c r="U262" s="80"/>
    </row>
    <row r="263" spans="20:21" x14ac:dyDescent="0.25">
      <c r="T263" s="80"/>
      <c r="U263" s="80"/>
    </row>
    <row r="264" spans="20:21" x14ac:dyDescent="0.25">
      <c r="T264" s="80"/>
      <c r="U264" s="80"/>
    </row>
    <row r="265" spans="20:21" x14ac:dyDescent="0.25">
      <c r="T265" s="80"/>
      <c r="U265" s="80"/>
    </row>
    <row r="266" spans="20:21" x14ac:dyDescent="0.25">
      <c r="T266" s="80"/>
      <c r="U266" s="80"/>
    </row>
    <row r="267" spans="20:21" x14ac:dyDescent="0.25">
      <c r="T267" s="80"/>
      <c r="U267" s="80"/>
    </row>
    <row r="268" spans="20:21" x14ac:dyDescent="0.25">
      <c r="T268" s="80"/>
      <c r="U268" s="80"/>
    </row>
    <row r="269" spans="20:21" x14ac:dyDescent="0.25">
      <c r="T269" s="80"/>
      <c r="U269" s="80"/>
    </row>
    <row r="270" spans="20:21" x14ac:dyDescent="0.25">
      <c r="T270" s="80"/>
      <c r="U270" s="80"/>
    </row>
    <row r="271" spans="20:21" x14ac:dyDescent="0.25">
      <c r="T271" s="80"/>
      <c r="U271" s="80"/>
    </row>
    <row r="272" spans="20:21" x14ac:dyDescent="0.25">
      <c r="T272" s="80"/>
      <c r="U272" s="80"/>
    </row>
    <row r="273" spans="20:21" x14ac:dyDescent="0.25">
      <c r="T273" s="80"/>
      <c r="U273" s="80"/>
    </row>
    <row r="274" spans="20:21" x14ac:dyDescent="0.25">
      <c r="T274" s="80"/>
      <c r="U274" s="80"/>
    </row>
    <row r="275" spans="20:21" x14ac:dyDescent="0.25">
      <c r="T275" s="80"/>
      <c r="U275" s="80"/>
    </row>
    <row r="276" spans="20:21" x14ac:dyDescent="0.25">
      <c r="T276" s="80"/>
      <c r="U276" s="80"/>
    </row>
    <row r="277" spans="20:21" x14ac:dyDescent="0.25">
      <c r="T277" s="80"/>
      <c r="U277" s="80"/>
    </row>
    <row r="278" spans="20:21" x14ac:dyDescent="0.25">
      <c r="T278" s="80"/>
      <c r="U278" s="80"/>
    </row>
    <row r="279" spans="20:21" x14ac:dyDescent="0.25">
      <c r="T279" s="80"/>
      <c r="U279" s="80"/>
    </row>
    <row r="280" spans="20:21" x14ac:dyDescent="0.25">
      <c r="T280" s="80"/>
      <c r="U280" s="80"/>
    </row>
    <row r="281" spans="20:21" x14ac:dyDescent="0.25">
      <c r="T281" s="80"/>
      <c r="U281" s="80"/>
    </row>
    <row r="282" spans="20:21" x14ac:dyDescent="0.25">
      <c r="T282" s="80"/>
      <c r="U282" s="80"/>
    </row>
    <row r="283" spans="20:21" x14ac:dyDescent="0.25">
      <c r="T283" s="80"/>
      <c r="U283" s="80"/>
    </row>
    <row r="284" spans="20:21" x14ac:dyDescent="0.25">
      <c r="T284" s="80"/>
      <c r="U284" s="80"/>
    </row>
    <row r="285" spans="20:21" x14ac:dyDescent="0.25">
      <c r="T285" s="80"/>
      <c r="U285" s="80"/>
    </row>
    <row r="286" spans="20:21" x14ac:dyDescent="0.25">
      <c r="T286" s="80"/>
      <c r="U286" s="80"/>
    </row>
    <row r="287" spans="20:21" x14ac:dyDescent="0.25">
      <c r="T287" s="80"/>
      <c r="U287" s="80"/>
    </row>
    <row r="288" spans="20:21" x14ac:dyDescent="0.25">
      <c r="T288" s="80"/>
      <c r="U288" s="80"/>
    </row>
    <row r="289" spans="20:21" x14ac:dyDescent="0.25">
      <c r="T289" s="80"/>
      <c r="U289" s="80"/>
    </row>
    <row r="290" spans="20:21" x14ac:dyDescent="0.25">
      <c r="T290" s="80"/>
      <c r="U290" s="80"/>
    </row>
    <row r="291" spans="20:21" x14ac:dyDescent="0.25">
      <c r="T291" s="80"/>
      <c r="U291" s="80"/>
    </row>
    <row r="292" spans="20:21" x14ac:dyDescent="0.25">
      <c r="T292" s="80"/>
      <c r="U292" s="80"/>
    </row>
    <row r="293" spans="20:21" x14ac:dyDescent="0.25">
      <c r="T293" s="80"/>
      <c r="U293" s="80"/>
    </row>
    <row r="294" spans="20:21" x14ac:dyDescent="0.25">
      <c r="T294" s="80"/>
      <c r="U294" s="80"/>
    </row>
    <row r="295" spans="20:21" x14ac:dyDescent="0.25">
      <c r="T295" s="80"/>
      <c r="U295" s="80"/>
    </row>
    <row r="296" spans="20:21" x14ac:dyDescent="0.25">
      <c r="T296" s="80"/>
      <c r="U296" s="80"/>
    </row>
    <row r="297" spans="20:21" x14ac:dyDescent="0.25">
      <c r="T297" s="80"/>
      <c r="U297" s="80"/>
    </row>
    <row r="298" spans="20:21" x14ac:dyDescent="0.25">
      <c r="T298" s="80"/>
      <c r="U298" s="80"/>
    </row>
    <row r="299" spans="20:21" x14ac:dyDescent="0.25">
      <c r="T299" s="80"/>
      <c r="U299" s="80"/>
    </row>
    <row r="300" spans="20:21" x14ac:dyDescent="0.25">
      <c r="T300" s="80"/>
      <c r="U300" s="80"/>
    </row>
    <row r="301" spans="20:21" x14ac:dyDescent="0.25">
      <c r="T301" s="80"/>
      <c r="U301" s="80"/>
    </row>
    <row r="302" spans="20:21" x14ac:dyDescent="0.25">
      <c r="T302" s="80"/>
      <c r="U302" s="80"/>
    </row>
    <row r="303" spans="20:21" x14ac:dyDescent="0.25">
      <c r="T303" s="80"/>
      <c r="U303" s="80"/>
    </row>
    <row r="304" spans="20:21" x14ac:dyDescent="0.25">
      <c r="T304" s="80"/>
      <c r="U304" s="80"/>
    </row>
    <row r="305" spans="20:21" x14ac:dyDescent="0.25">
      <c r="T305" s="80"/>
      <c r="U305" s="80"/>
    </row>
    <row r="306" spans="20:21" x14ac:dyDescent="0.25">
      <c r="T306" s="80"/>
      <c r="U306" s="80"/>
    </row>
    <row r="307" spans="20:21" x14ac:dyDescent="0.25">
      <c r="T307" s="80"/>
      <c r="U307" s="80"/>
    </row>
    <row r="308" spans="20:21" x14ac:dyDescent="0.25">
      <c r="T308" s="80"/>
      <c r="U308" s="80"/>
    </row>
    <row r="309" spans="20:21" x14ac:dyDescent="0.25">
      <c r="T309" s="80"/>
      <c r="U309" s="80"/>
    </row>
    <row r="310" spans="20:21" x14ac:dyDescent="0.25">
      <c r="T310" s="80"/>
      <c r="U310" s="80"/>
    </row>
    <row r="311" spans="20:21" x14ac:dyDescent="0.25">
      <c r="T311" s="80"/>
      <c r="U311" s="80"/>
    </row>
    <row r="312" spans="20:21" x14ac:dyDescent="0.25">
      <c r="T312" s="80"/>
      <c r="U312" s="80"/>
    </row>
    <row r="313" spans="20:21" x14ac:dyDescent="0.25">
      <c r="T313" s="80"/>
      <c r="U313" s="80"/>
    </row>
    <row r="314" spans="20:21" x14ac:dyDescent="0.25">
      <c r="T314" s="80"/>
      <c r="U314" s="80"/>
    </row>
    <row r="315" spans="20:21" x14ac:dyDescent="0.25">
      <c r="T315" s="80"/>
      <c r="U315" s="80"/>
    </row>
    <row r="316" spans="20:21" x14ac:dyDescent="0.25">
      <c r="T316" s="80"/>
      <c r="U316" s="80"/>
    </row>
    <row r="317" spans="20:21" x14ac:dyDescent="0.25">
      <c r="T317" s="80"/>
      <c r="U317" s="80"/>
    </row>
    <row r="318" spans="20:21" x14ac:dyDescent="0.25">
      <c r="T318" s="80"/>
      <c r="U318" s="80"/>
    </row>
    <row r="319" spans="20:21" x14ac:dyDescent="0.25">
      <c r="T319" s="80"/>
      <c r="U319" s="80"/>
    </row>
    <row r="320" spans="20:21" x14ac:dyDescent="0.25">
      <c r="T320" s="80"/>
      <c r="U320" s="80"/>
    </row>
    <row r="321" spans="20:21" x14ac:dyDescent="0.25">
      <c r="T321" s="80"/>
      <c r="U321" s="80"/>
    </row>
    <row r="322" spans="20:21" x14ac:dyDescent="0.25">
      <c r="T322" s="80"/>
      <c r="U322" s="80"/>
    </row>
    <row r="323" spans="20:21" x14ac:dyDescent="0.25">
      <c r="T323" s="80"/>
      <c r="U323" s="80"/>
    </row>
    <row r="324" spans="20:21" x14ac:dyDescent="0.25">
      <c r="T324" s="80"/>
      <c r="U324" s="80"/>
    </row>
    <row r="325" spans="20:21" x14ac:dyDescent="0.25">
      <c r="T325" s="80"/>
      <c r="U325" s="80"/>
    </row>
    <row r="326" spans="20:21" x14ac:dyDescent="0.25">
      <c r="T326" s="80"/>
      <c r="U326" s="80"/>
    </row>
    <row r="327" spans="20:21" x14ac:dyDescent="0.25">
      <c r="T327" s="80"/>
      <c r="U327" s="80"/>
    </row>
    <row r="328" spans="20:21" x14ac:dyDescent="0.25">
      <c r="T328" s="80"/>
      <c r="U328" s="80"/>
    </row>
    <row r="329" spans="20:21" x14ac:dyDescent="0.25">
      <c r="T329" s="80"/>
      <c r="U329" s="80"/>
    </row>
    <row r="330" spans="20:21" x14ac:dyDescent="0.25">
      <c r="T330" s="80"/>
      <c r="U330" s="80"/>
    </row>
    <row r="331" spans="20:21" x14ac:dyDescent="0.25">
      <c r="T331" s="80"/>
      <c r="U331" s="80"/>
    </row>
    <row r="332" spans="20:21" x14ac:dyDescent="0.25">
      <c r="T332" s="80"/>
      <c r="U332" s="80"/>
    </row>
    <row r="333" spans="20:21" x14ac:dyDescent="0.25">
      <c r="T333" s="80"/>
      <c r="U333" s="80"/>
    </row>
    <row r="334" spans="20:21" x14ac:dyDescent="0.25">
      <c r="T334" s="80"/>
      <c r="U334" s="80"/>
    </row>
    <row r="335" spans="20:21" x14ac:dyDescent="0.25">
      <c r="T335" s="80"/>
      <c r="U335" s="80"/>
    </row>
    <row r="336" spans="20:21" x14ac:dyDescent="0.25">
      <c r="T336" s="80"/>
      <c r="U336" s="80"/>
    </row>
    <row r="337" spans="20:21" x14ac:dyDescent="0.25">
      <c r="T337" s="80"/>
      <c r="U337" s="80"/>
    </row>
    <row r="338" spans="20:21" x14ac:dyDescent="0.25">
      <c r="T338" s="80"/>
      <c r="U338" s="80"/>
    </row>
    <row r="339" spans="20:21" x14ac:dyDescent="0.25">
      <c r="T339" s="80"/>
      <c r="U339" s="80"/>
    </row>
    <row r="340" spans="20:21" x14ac:dyDescent="0.25">
      <c r="T340" s="80"/>
      <c r="U340" s="80"/>
    </row>
    <row r="341" spans="20:21" x14ac:dyDescent="0.25">
      <c r="T341" s="80"/>
      <c r="U341" s="80"/>
    </row>
    <row r="342" spans="20:21" x14ac:dyDescent="0.25">
      <c r="T342" s="80"/>
      <c r="U342" s="80"/>
    </row>
    <row r="343" spans="20:21" x14ac:dyDescent="0.25">
      <c r="T343" s="80"/>
      <c r="U343" s="80"/>
    </row>
    <row r="344" spans="20:21" x14ac:dyDescent="0.25">
      <c r="T344" s="80"/>
      <c r="U344" s="80"/>
    </row>
    <row r="345" spans="20:21" x14ac:dyDescent="0.25">
      <c r="T345" s="80"/>
      <c r="U345" s="80"/>
    </row>
    <row r="346" spans="20:21" x14ac:dyDescent="0.25">
      <c r="T346" s="80"/>
      <c r="U346" s="80"/>
    </row>
    <row r="347" spans="20:21" x14ac:dyDescent="0.25">
      <c r="T347" s="80"/>
      <c r="U347" s="80"/>
    </row>
    <row r="348" spans="20:21" x14ac:dyDescent="0.25">
      <c r="T348" s="80"/>
      <c r="U348" s="80"/>
    </row>
    <row r="349" spans="20:21" x14ac:dyDescent="0.25">
      <c r="T349" s="80"/>
      <c r="U349" s="80"/>
    </row>
    <row r="350" spans="20:21" x14ac:dyDescent="0.25">
      <c r="T350" s="80"/>
      <c r="U350" s="80"/>
    </row>
    <row r="351" spans="20:21" x14ac:dyDescent="0.25">
      <c r="T351" s="80"/>
      <c r="U351" s="80"/>
    </row>
    <row r="352" spans="20:21" x14ac:dyDescent="0.25">
      <c r="T352" s="80"/>
      <c r="U352" s="80"/>
    </row>
    <row r="353" spans="20:21" x14ac:dyDescent="0.25">
      <c r="T353" s="80"/>
      <c r="U353" s="80"/>
    </row>
    <row r="354" spans="20:21" x14ac:dyDescent="0.25">
      <c r="T354" s="80"/>
      <c r="U354" s="80"/>
    </row>
    <row r="355" spans="20:21" x14ac:dyDescent="0.25">
      <c r="T355" s="80"/>
      <c r="U355" s="80"/>
    </row>
    <row r="356" spans="20:21" x14ac:dyDescent="0.25">
      <c r="T356" s="80"/>
      <c r="U356" s="80"/>
    </row>
    <row r="357" spans="20:21" x14ac:dyDescent="0.25">
      <c r="T357" s="80"/>
      <c r="U357" s="80"/>
    </row>
    <row r="358" spans="20:21" x14ac:dyDescent="0.25">
      <c r="T358" s="80"/>
      <c r="U358" s="80"/>
    </row>
    <row r="359" spans="20:21" x14ac:dyDescent="0.25">
      <c r="T359" s="80"/>
      <c r="U359" s="80"/>
    </row>
    <row r="360" spans="20:21" x14ac:dyDescent="0.25">
      <c r="T360" s="80"/>
      <c r="U360" s="80"/>
    </row>
    <row r="361" spans="20:21" x14ac:dyDescent="0.25">
      <c r="T361" s="80"/>
      <c r="U361" s="80"/>
    </row>
    <row r="362" spans="20:21" x14ac:dyDescent="0.25">
      <c r="T362" s="80"/>
      <c r="U362" s="80"/>
    </row>
    <row r="363" spans="20:21" x14ac:dyDescent="0.25">
      <c r="T363" s="80"/>
      <c r="U363" s="80"/>
    </row>
    <row r="364" spans="20:21" x14ac:dyDescent="0.25">
      <c r="T364" s="80"/>
      <c r="U364" s="80"/>
    </row>
    <row r="365" spans="20:21" x14ac:dyDescent="0.25">
      <c r="T365" s="80"/>
      <c r="U365" s="80"/>
    </row>
    <row r="366" spans="20:21" x14ac:dyDescent="0.25">
      <c r="T366" s="80"/>
      <c r="U366" s="80"/>
    </row>
    <row r="367" spans="20:21" x14ac:dyDescent="0.25">
      <c r="T367" s="80"/>
      <c r="U367" s="80"/>
    </row>
    <row r="368" spans="20:21" x14ac:dyDescent="0.25">
      <c r="T368" s="80"/>
      <c r="U368" s="80"/>
    </row>
    <row r="369" spans="20:21" x14ac:dyDescent="0.25">
      <c r="T369" s="80"/>
      <c r="U369" s="80"/>
    </row>
    <row r="370" spans="20:21" x14ac:dyDescent="0.25">
      <c r="T370" s="80"/>
      <c r="U370" s="80"/>
    </row>
    <row r="371" spans="20:21" x14ac:dyDescent="0.25">
      <c r="T371" s="80"/>
      <c r="U371" s="80"/>
    </row>
    <row r="372" spans="20:21" x14ac:dyDescent="0.25">
      <c r="T372" s="80"/>
      <c r="U372" s="80"/>
    </row>
    <row r="373" spans="20:21" x14ac:dyDescent="0.25">
      <c r="T373" s="80"/>
      <c r="U373" s="80"/>
    </row>
    <row r="374" spans="20:21" x14ac:dyDescent="0.25">
      <c r="T374" s="80"/>
      <c r="U374" s="80"/>
    </row>
    <row r="375" spans="20:21" x14ac:dyDescent="0.25">
      <c r="T375" s="80"/>
      <c r="U375" s="80"/>
    </row>
    <row r="376" spans="20:21" x14ac:dyDescent="0.25">
      <c r="T376" s="80"/>
      <c r="U376" s="80"/>
    </row>
    <row r="377" spans="20:21" x14ac:dyDescent="0.25">
      <c r="T377" s="80"/>
      <c r="U377" s="80"/>
    </row>
    <row r="378" spans="20:21" x14ac:dyDescent="0.25">
      <c r="T378" s="80"/>
      <c r="U378" s="80"/>
    </row>
    <row r="379" spans="20:21" x14ac:dyDescent="0.25">
      <c r="T379" s="80"/>
      <c r="U379" s="80"/>
    </row>
    <row r="380" spans="20:21" x14ac:dyDescent="0.25">
      <c r="T380" s="80"/>
      <c r="U380" s="80"/>
    </row>
    <row r="381" spans="20:21" x14ac:dyDescent="0.25">
      <c r="T381" s="80"/>
      <c r="U381" s="80"/>
    </row>
    <row r="382" spans="20:21" x14ac:dyDescent="0.25">
      <c r="T382" s="80"/>
      <c r="U382" s="80"/>
    </row>
    <row r="383" spans="20:21" x14ac:dyDescent="0.25">
      <c r="T383" s="80"/>
      <c r="U383" s="80"/>
    </row>
    <row r="384" spans="20:21" x14ac:dyDescent="0.25">
      <c r="T384" s="80"/>
      <c r="U384" s="80"/>
    </row>
    <row r="385" spans="20:21" x14ac:dyDescent="0.25">
      <c r="T385" s="80"/>
      <c r="U385" s="80"/>
    </row>
    <row r="386" spans="20:21" x14ac:dyDescent="0.25">
      <c r="T386" s="80"/>
      <c r="U386" s="80"/>
    </row>
    <row r="387" spans="20:21" x14ac:dyDescent="0.25">
      <c r="T387" s="80"/>
      <c r="U387" s="80"/>
    </row>
    <row r="388" spans="20:21" x14ac:dyDescent="0.25">
      <c r="T388" s="80"/>
      <c r="U388" s="80"/>
    </row>
    <row r="389" spans="20:21" x14ac:dyDescent="0.25">
      <c r="T389" s="80"/>
      <c r="U389" s="80"/>
    </row>
    <row r="390" spans="20:21" x14ac:dyDescent="0.25">
      <c r="T390" s="80"/>
      <c r="U390" s="80"/>
    </row>
    <row r="391" spans="20:21" x14ac:dyDescent="0.25">
      <c r="T391" s="80"/>
      <c r="U391" s="80"/>
    </row>
    <row r="392" spans="20:21" x14ac:dyDescent="0.25">
      <c r="T392" s="80"/>
      <c r="U392" s="80"/>
    </row>
    <row r="393" spans="20:21" x14ac:dyDescent="0.25">
      <c r="T393" s="80"/>
      <c r="U393" s="80"/>
    </row>
    <row r="394" spans="20:21" x14ac:dyDescent="0.25">
      <c r="T394" s="80"/>
      <c r="U394" s="80"/>
    </row>
    <row r="395" spans="20:21" x14ac:dyDescent="0.25">
      <c r="T395" s="80"/>
      <c r="U395" s="80"/>
    </row>
    <row r="396" spans="20:21" x14ac:dyDescent="0.25">
      <c r="T396" s="80"/>
      <c r="U396" s="80"/>
    </row>
    <row r="397" spans="20:21" x14ac:dyDescent="0.25">
      <c r="T397" s="80"/>
      <c r="U397" s="80"/>
    </row>
    <row r="398" spans="20:21" x14ac:dyDescent="0.25">
      <c r="T398" s="80"/>
      <c r="U398" s="80"/>
    </row>
    <row r="399" spans="20:21" x14ac:dyDescent="0.25">
      <c r="T399" s="80"/>
      <c r="U399" s="80"/>
    </row>
    <row r="400" spans="20:21" x14ac:dyDescent="0.25">
      <c r="T400" s="80"/>
      <c r="U400" s="80"/>
    </row>
    <row r="401" spans="20:21" x14ac:dyDescent="0.25">
      <c r="T401" s="80"/>
      <c r="U401" s="80"/>
    </row>
    <row r="402" spans="20:21" x14ac:dyDescent="0.25">
      <c r="T402" s="80"/>
      <c r="U402" s="80"/>
    </row>
    <row r="403" spans="20:21" x14ac:dyDescent="0.25">
      <c r="T403" s="80"/>
      <c r="U403" s="80"/>
    </row>
    <row r="404" spans="20:21" x14ac:dyDescent="0.25">
      <c r="T404" s="80"/>
      <c r="U404" s="80"/>
    </row>
    <row r="405" spans="20:21" x14ac:dyDescent="0.25">
      <c r="T405" s="80"/>
      <c r="U405" s="80"/>
    </row>
    <row r="406" spans="20:21" x14ac:dyDescent="0.25">
      <c r="T406" s="80"/>
      <c r="U406" s="80"/>
    </row>
    <row r="407" spans="20:21" x14ac:dyDescent="0.25">
      <c r="T407" s="80"/>
      <c r="U407" s="80"/>
    </row>
    <row r="408" spans="20:21" x14ac:dyDescent="0.25">
      <c r="T408" s="80"/>
      <c r="U408" s="80"/>
    </row>
    <row r="409" spans="20:21" x14ac:dyDescent="0.25">
      <c r="T409" s="80"/>
      <c r="U409" s="80"/>
    </row>
    <row r="410" spans="20:21" x14ac:dyDescent="0.25">
      <c r="T410" s="80"/>
      <c r="U410" s="80"/>
    </row>
    <row r="411" spans="20:21" x14ac:dyDescent="0.25">
      <c r="T411" s="80"/>
      <c r="U411" s="80"/>
    </row>
    <row r="412" spans="20:21" x14ac:dyDescent="0.25">
      <c r="T412" s="80"/>
      <c r="U412" s="80"/>
    </row>
    <row r="413" spans="20:21" x14ac:dyDescent="0.25">
      <c r="T413" s="80"/>
      <c r="U413" s="80"/>
    </row>
    <row r="414" spans="20:21" x14ac:dyDescent="0.25">
      <c r="T414" s="80"/>
      <c r="U414" s="80"/>
    </row>
    <row r="415" spans="20:21" x14ac:dyDescent="0.25">
      <c r="T415" s="80"/>
      <c r="U415" s="80"/>
    </row>
    <row r="416" spans="20:21" x14ac:dyDescent="0.25">
      <c r="T416" s="80"/>
      <c r="U416" s="80"/>
    </row>
    <row r="417" spans="20:21" x14ac:dyDescent="0.25">
      <c r="T417" s="80"/>
      <c r="U417" s="80"/>
    </row>
    <row r="418" spans="20:21" x14ac:dyDescent="0.25">
      <c r="T418" s="80"/>
      <c r="U418" s="80"/>
    </row>
    <row r="419" spans="20:21" x14ac:dyDescent="0.25">
      <c r="T419" s="80"/>
      <c r="U419" s="80"/>
    </row>
    <row r="420" spans="20:21" x14ac:dyDescent="0.25">
      <c r="T420" s="80"/>
      <c r="U420" s="80"/>
    </row>
    <row r="421" spans="20:21" x14ac:dyDescent="0.25">
      <c r="T421" s="80"/>
      <c r="U421" s="80"/>
    </row>
    <row r="422" spans="20:21" x14ac:dyDescent="0.25">
      <c r="T422" s="80"/>
      <c r="U422" s="80"/>
    </row>
    <row r="423" spans="20:21" x14ac:dyDescent="0.25">
      <c r="T423" s="80"/>
      <c r="U423" s="80"/>
    </row>
    <row r="424" spans="20:21" x14ac:dyDescent="0.25">
      <c r="T424" s="80"/>
      <c r="U424" s="80"/>
    </row>
    <row r="425" spans="20:21" x14ac:dyDescent="0.25">
      <c r="T425" s="80"/>
      <c r="U425" s="80"/>
    </row>
    <row r="426" spans="20:21" x14ac:dyDescent="0.25">
      <c r="T426" s="80"/>
      <c r="U426" s="80"/>
    </row>
    <row r="427" spans="20:21" x14ac:dyDescent="0.25">
      <c r="T427" s="80"/>
      <c r="U427" s="80"/>
    </row>
    <row r="428" spans="20:21" x14ac:dyDescent="0.25">
      <c r="T428" s="80"/>
      <c r="U428" s="80"/>
    </row>
    <row r="429" spans="20:21" x14ac:dyDescent="0.25">
      <c r="T429" s="80"/>
      <c r="U429" s="80"/>
    </row>
    <row r="430" spans="20:21" x14ac:dyDescent="0.25">
      <c r="T430" s="80"/>
      <c r="U430" s="80"/>
    </row>
    <row r="431" spans="20:21" x14ac:dyDescent="0.25">
      <c r="T431" s="80"/>
      <c r="U431" s="80"/>
    </row>
    <row r="432" spans="20:21" x14ac:dyDescent="0.25">
      <c r="T432" s="80"/>
      <c r="U432" s="80"/>
    </row>
    <row r="433" spans="20:21" x14ac:dyDescent="0.25">
      <c r="T433" s="80"/>
      <c r="U433" s="80"/>
    </row>
    <row r="434" spans="20:21" x14ac:dyDescent="0.25">
      <c r="T434" s="80"/>
      <c r="U434" s="80"/>
    </row>
    <row r="435" spans="20:21" x14ac:dyDescent="0.25">
      <c r="T435" s="80"/>
      <c r="U435" s="80"/>
    </row>
    <row r="436" spans="20:21" x14ac:dyDescent="0.25">
      <c r="T436" s="80"/>
      <c r="U436" s="80"/>
    </row>
    <row r="437" spans="20:21" x14ac:dyDescent="0.25">
      <c r="T437" s="80"/>
      <c r="U437" s="80"/>
    </row>
    <row r="438" spans="20:21" x14ac:dyDescent="0.25">
      <c r="T438" s="80"/>
      <c r="U438" s="80"/>
    </row>
    <row r="439" spans="20:21" x14ac:dyDescent="0.25">
      <c r="T439" s="80"/>
      <c r="U439" s="80"/>
    </row>
    <row r="440" spans="20:21" x14ac:dyDescent="0.25">
      <c r="T440" s="80"/>
      <c r="U440" s="80"/>
    </row>
    <row r="441" spans="20:21" x14ac:dyDescent="0.25">
      <c r="T441" s="80"/>
      <c r="U441" s="80"/>
    </row>
    <row r="442" spans="20:21" x14ac:dyDescent="0.25">
      <c r="T442" s="80"/>
      <c r="U442" s="80"/>
    </row>
    <row r="443" spans="20:21" x14ac:dyDescent="0.25">
      <c r="T443" s="80"/>
      <c r="U443" s="80"/>
    </row>
    <row r="444" spans="20:21" x14ac:dyDescent="0.25">
      <c r="T444" s="80"/>
      <c r="U444" s="80"/>
    </row>
    <row r="445" spans="20:21" x14ac:dyDescent="0.25">
      <c r="T445" s="80"/>
      <c r="U445" s="80"/>
    </row>
    <row r="446" spans="20:21" x14ac:dyDescent="0.25">
      <c r="T446" s="80"/>
      <c r="U446" s="80"/>
    </row>
    <row r="447" spans="20:21" x14ac:dyDescent="0.25">
      <c r="T447" s="80"/>
      <c r="U447" s="80"/>
    </row>
    <row r="448" spans="20:21" x14ac:dyDescent="0.25">
      <c r="T448" s="80"/>
      <c r="U448" s="80"/>
    </row>
    <row r="449" spans="20:21" x14ac:dyDescent="0.25">
      <c r="T449" s="80"/>
      <c r="U449" s="80"/>
    </row>
    <row r="450" spans="20:21" x14ac:dyDescent="0.25">
      <c r="T450" s="80"/>
      <c r="U450" s="80"/>
    </row>
    <row r="451" spans="20:21" x14ac:dyDescent="0.25">
      <c r="T451" s="80"/>
      <c r="U451" s="80"/>
    </row>
    <row r="452" spans="20:21" x14ac:dyDescent="0.25">
      <c r="T452" s="80"/>
      <c r="U452" s="80"/>
    </row>
    <row r="453" spans="20:21" x14ac:dyDescent="0.25">
      <c r="T453" s="80"/>
      <c r="U453" s="80"/>
    </row>
    <row r="454" spans="20:21" x14ac:dyDescent="0.25">
      <c r="T454" s="80"/>
      <c r="U454" s="80"/>
    </row>
    <row r="455" spans="20:21" x14ac:dyDescent="0.25">
      <c r="T455" s="80"/>
      <c r="U455" s="80"/>
    </row>
    <row r="456" spans="20:21" x14ac:dyDescent="0.25">
      <c r="T456" s="80"/>
      <c r="U456" s="80"/>
    </row>
    <row r="457" spans="20:21" x14ac:dyDescent="0.25">
      <c r="T457" s="80"/>
      <c r="U457" s="80"/>
    </row>
    <row r="458" spans="20:21" x14ac:dyDescent="0.25">
      <c r="T458" s="80"/>
      <c r="U458" s="80"/>
    </row>
    <row r="459" spans="20:21" x14ac:dyDescent="0.25">
      <c r="T459" s="80"/>
      <c r="U459" s="80"/>
    </row>
    <row r="460" spans="20:21" x14ac:dyDescent="0.25">
      <c r="T460" s="80"/>
      <c r="U460" s="80"/>
    </row>
    <row r="461" spans="20:21" x14ac:dyDescent="0.25">
      <c r="T461" s="80"/>
      <c r="U461" s="80"/>
    </row>
    <row r="462" spans="20:21" x14ac:dyDescent="0.25">
      <c r="T462" s="80"/>
      <c r="U462" s="80"/>
    </row>
    <row r="463" spans="20:21" x14ac:dyDescent="0.25">
      <c r="T463" s="80"/>
      <c r="U463" s="80"/>
    </row>
    <row r="464" spans="20:21" x14ac:dyDescent="0.25">
      <c r="T464" s="80"/>
      <c r="U464" s="80"/>
    </row>
    <row r="465" spans="20:21" x14ac:dyDescent="0.25">
      <c r="T465" s="80"/>
      <c r="U465" s="80"/>
    </row>
    <row r="466" spans="20:21" x14ac:dyDescent="0.25">
      <c r="T466" s="80"/>
      <c r="U466" s="80"/>
    </row>
    <row r="467" spans="20:21" x14ac:dyDescent="0.25">
      <c r="T467" s="80"/>
      <c r="U467" s="80"/>
    </row>
    <row r="468" spans="20:21" x14ac:dyDescent="0.25">
      <c r="T468" s="80"/>
      <c r="U468" s="80"/>
    </row>
    <row r="469" spans="20:21" x14ac:dyDescent="0.25">
      <c r="T469" s="80"/>
      <c r="U469" s="80"/>
    </row>
    <row r="470" spans="20:21" x14ac:dyDescent="0.25">
      <c r="T470" s="80"/>
      <c r="U470" s="80"/>
    </row>
    <row r="471" spans="20:21" x14ac:dyDescent="0.25">
      <c r="T471" s="80"/>
      <c r="U471" s="80"/>
    </row>
    <row r="472" spans="20:21" x14ac:dyDescent="0.25">
      <c r="T472" s="80"/>
      <c r="U472" s="80"/>
    </row>
    <row r="473" spans="20:21" x14ac:dyDescent="0.25">
      <c r="T473" s="80"/>
      <c r="U473" s="80"/>
    </row>
    <row r="474" spans="20:21" x14ac:dyDescent="0.25">
      <c r="T474" s="80"/>
      <c r="U474" s="80"/>
    </row>
    <row r="475" spans="20:21" x14ac:dyDescent="0.25">
      <c r="T475" s="80"/>
      <c r="U475" s="80"/>
    </row>
    <row r="476" spans="20:21" x14ac:dyDescent="0.25">
      <c r="T476" s="80"/>
      <c r="U476" s="80"/>
    </row>
    <row r="477" spans="20:21" x14ac:dyDescent="0.25">
      <c r="T477" s="80"/>
      <c r="U477" s="80"/>
    </row>
    <row r="478" spans="20:21" x14ac:dyDescent="0.25">
      <c r="T478" s="80"/>
      <c r="U478" s="80"/>
    </row>
    <row r="479" spans="20:21" x14ac:dyDescent="0.25">
      <c r="T479" s="80"/>
      <c r="U479" s="80"/>
    </row>
    <row r="480" spans="20:21" x14ac:dyDescent="0.25">
      <c r="T480" s="80"/>
      <c r="U480" s="80"/>
    </row>
    <row r="481" spans="20:21" x14ac:dyDescent="0.25">
      <c r="T481" s="80"/>
      <c r="U481" s="80"/>
    </row>
    <row r="482" spans="20:21" x14ac:dyDescent="0.25">
      <c r="T482" s="80"/>
      <c r="U482" s="80"/>
    </row>
    <row r="483" spans="20:21" x14ac:dyDescent="0.25">
      <c r="T483" s="80"/>
      <c r="U483" s="80"/>
    </row>
    <row r="484" spans="20:21" x14ac:dyDescent="0.25">
      <c r="T484" s="80"/>
      <c r="U484" s="80"/>
    </row>
    <row r="485" spans="20:21" x14ac:dyDescent="0.25">
      <c r="T485" s="80"/>
      <c r="U485" s="80"/>
    </row>
    <row r="486" spans="20:21" x14ac:dyDescent="0.25">
      <c r="T486" s="80"/>
      <c r="U486" s="80"/>
    </row>
    <row r="487" spans="20:21" x14ac:dyDescent="0.25">
      <c r="T487" s="80"/>
      <c r="U487" s="80"/>
    </row>
    <row r="488" spans="20:21" x14ac:dyDescent="0.25">
      <c r="T488" s="80"/>
      <c r="U488" s="80"/>
    </row>
    <row r="489" spans="20:21" x14ac:dyDescent="0.25">
      <c r="T489" s="80"/>
      <c r="U489" s="80"/>
    </row>
    <row r="490" spans="20:21" x14ac:dyDescent="0.25">
      <c r="T490" s="80"/>
      <c r="U490" s="80"/>
    </row>
    <row r="491" spans="20:21" x14ac:dyDescent="0.25">
      <c r="T491" s="80"/>
      <c r="U491" s="80"/>
    </row>
    <row r="492" spans="20:21" x14ac:dyDescent="0.25">
      <c r="T492" s="80"/>
      <c r="U492" s="80"/>
    </row>
    <row r="493" spans="20:21" x14ac:dyDescent="0.25">
      <c r="T493" s="80"/>
      <c r="U493" s="80"/>
    </row>
    <row r="494" spans="20:21" x14ac:dyDescent="0.25">
      <c r="T494" s="80"/>
      <c r="U494" s="80"/>
    </row>
    <row r="495" spans="20:21" x14ac:dyDescent="0.25">
      <c r="T495" s="80"/>
      <c r="U495" s="80"/>
    </row>
    <row r="496" spans="20:21" x14ac:dyDescent="0.25">
      <c r="T496" s="80"/>
      <c r="U496" s="80"/>
    </row>
    <row r="497" spans="20:21" x14ac:dyDescent="0.25">
      <c r="T497" s="80"/>
      <c r="U497" s="80"/>
    </row>
    <row r="498" spans="20:21" x14ac:dyDescent="0.25">
      <c r="T498" s="80"/>
      <c r="U498" s="80"/>
    </row>
    <row r="499" spans="20:21" x14ac:dyDescent="0.25">
      <c r="T499" s="80"/>
      <c r="U499" s="80"/>
    </row>
    <row r="500" spans="20:21" x14ac:dyDescent="0.25">
      <c r="T500" s="80"/>
      <c r="U500" s="80"/>
    </row>
    <row r="501" spans="20:21" x14ac:dyDescent="0.25">
      <c r="T501" s="80"/>
      <c r="U501" s="80"/>
    </row>
    <row r="502" spans="20:21" x14ac:dyDescent="0.25">
      <c r="T502" s="80"/>
      <c r="U502" s="80"/>
    </row>
    <row r="503" spans="20:21" x14ac:dyDescent="0.25">
      <c r="T503" s="80"/>
      <c r="U503" s="80"/>
    </row>
    <row r="504" spans="20:21" x14ac:dyDescent="0.25">
      <c r="T504" s="80"/>
      <c r="U504" s="80"/>
    </row>
    <row r="505" spans="20:21" x14ac:dyDescent="0.25">
      <c r="T505" s="80"/>
      <c r="U505" s="80"/>
    </row>
    <row r="506" spans="20:21" x14ac:dyDescent="0.25">
      <c r="T506" s="80"/>
      <c r="U506" s="80"/>
    </row>
    <row r="507" spans="20:21" x14ac:dyDescent="0.25">
      <c r="T507" s="80"/>
      <c r="U507" s="80"/>
    </row>
    <row r="508" spans="20:21" x14ac:dyDescent="0.25">
      <c r="T508" s="80"/>
      <c r="U508" s="80"/>
    </row>
    <row r="509" spans="20:21" x14ac:dyDescent="0.25">
      <c r="T509" s="80"/>
      <c r="U509" s="80"/>
    </row>
    <row r="510" spans="20:21" x14ac:dyDescent="0.25">
      <c r="T510" s="80"/>
      <c r="U510" s="80"/>
    </row>
    <row r="511" spans="20:21" x14ac:dyDescent="0.25">
      <c r="T511" s="80"/>
      <c r="U511" s="80"/>
    </row>
    <row r="512" spans="20:21" x14ac:dyDescent="0.25">
      <c r="T512" s="80"/>
      <c r="U512" s="80"/>
    </row>
    <row r="513" spans="20:21" x14ac:dyDescent="0.25">
      <c r="T513" s="80"/>
      <c r="U513" s="80"/>
    </row>
    <row r="514" spans="20:21" x14ac:dyDescent="0.25">
      <c r="T514" s="80"/>
      <c r="U514" s="80"/>
    </row>
    <row r="515" spans="20:21" x14ac:dyDescent="0.25">
      <c r="T515" s="80"/>
      <c r="U515" s="80"/>
    </row>
    <row r="516" spans="20:21" x14ac:dyDescent="0.25">
      <c r="T516" s="80"/>
      <c r="U516" s="80"/>
    </row>
    <row r="517" spans="20:21" x14ac:dyDescent="0.25">
      <c r="T517" s="80"/>
      <c r="U517" s="80"/>
    </row>
    <row r="518" spans="20:21" x14ac:dyDescent="0.25">
      <c r="T518" s="80"/>
      <c r="U518" s="80"/>
    </row>
    <row r="519" spans="20:21" x14ac:dyDescent="0.25">
      <c r="T519" s="80"/>
      <c r="U519" s="80"/>
    </row>
    <row r="520" spans="20:21" x14ac:dyDescent="0.25">
      <c r="T520" s="80"/>
      <c r="U520" s="80"/>
    </row>
    <row r="521" spans="20:21" x14ac:dyDescent="0.25">
      <c r="T521" s="80"/>
      <c r="U521" s="80"/>
    </row>
    <row r="522" spans="20:21" x14ac:dyDescent="0.25">
      <c r="T522" s="80"/>
      <c r="U522" s="80"/>
    </row>
    <row r="523" spans="20:21" x14ac:dyDescent="0.25">
      <c r="T523" s="80"/>
      <c r="U523" s="80"/>
    </row>
    <row r="524" spans="20:21" x14ac:dyDescent="0.25">
      <c r="T524" s="80"/>
      <c r="U524" s="80"/>
    </row>
    <row r="525" spans="20:21" x14ac:dyDescent="0.25">
      <c r="T525" s="80"/>
      <c r="U525" s="80"/>
    </row>
    <row r="526" spans="20:21" x14ac:dyDescent="0.25">
      <c r="T526" s="80"/>
      <c r="U526" s="80"/>
    </row>
    <row r="527" spans="20:21" x14ac:dyDescent="0.25">
      <c r="T527" s="80"/>
      <c r="U527" s="80"/>
    </row>
    <row r="528" spans="20:21" x14ac:dyDescent="0.25">
      <c r="T528" s="80"/>
      <c r="U528" s="80"/>
    </row>
    <row r="529" spans="20:21" x14ac:dyDescent="0.25">
      <c r="T529" s="80"/>
      <c r="U529" s="80"/>
    </row>
    <row r="530" spans="20:21" x14ac:dyDescent="0.25">
      <c r="T530" s="80"/>
      <c r="U530" s="80"/>
    </row>
    <row r="531" spans="20:21" x14ac:dyDescent="0.25">
      <c r="T531" s="80"/>
      <c r="U531" s="80"/>
    </row>
    <row r="532" spans="20:21" x14ac:dyDescent="0.25">
      <c r="T532" s="80"/>
      <c r="U532" s="80"/>
    </row>
    <row r="533" spans="20:21" x14ac:dyDescent="0.25">
      <c r="T533" s="80"/>
      <c r="U533" s="80"/>
    </row>
    <row r="534" spans="20:21" x14ac:dyDescent="0.25">
      <c r="T534" s="80"/>
      <c r="U534" s="80"/>
    </row>
    <row r="535" spans="20:21" x14ac:dyDescent="0.25">
      <c r="T535" s="80"/>
      <c r="U535" s="80"/>
    </row>
    <row r="536" spans="20:21" x14ac:dyDescent="0.25">
      <c r="T536" s="80"/>
      <c r="U536" s="80"/>
    </row>
    <row r="537" spans="20:21" x14ac:dyDescent="0.25">
      <c r="T537" s="80"/>
      <c r="U537" s="80"/>
    </row>
    <row r="538" spans="20:21" x14ac:dyDescent="0.25">
      <c r="T538" s="80"/>
      <c r="U538" s="80"/>
    </row>
    <row r="539" spans="20:21" x14ac:dyDescent="0.25">
      <c r="T539" s="80"/>
      <c r="U539" s="80"/>
    </row>
    <row r="540" spans="20:21" x14ac:dyDescent="0.25">
      <c r="T540" s="80"/>
      <c r="U540" s="80"/>
    </row>
    <row r="541" spans="20:21" x14ac:dyDescent="0.25">
      <c r="T541" s="80"/>
      <c r="U541" s="80"/>
    </row>
    <row r="542" spans="20:21" x14ac:dyDescent="0.25">
      <c r="T542" s="80"/>
      <c r="U542" s="80"/>
    </row>
    <row r="543" spans="20:21" x14ac:dyDescent="0.25">
      <c r="T543" s="80"/>
      <c r="U543" s="80"/>
    </row>
    <row r="544" spans="20:21" x14ac:dyDescent="0.25">
      <c r="T544" s="80"/>
      <c r="U544" s="80"/>
    </row>
    <row r="545" spans="20:21" x14ac:dyDescent="0.25">
      <c r="T545" s="80"/>
      <c r="U545" s="80"/>
    </row>
    <row r="546" spans="20:21" x14ac:dyDescent="0.25">
      <c r="T546" s="80"/>
      <c r="U546" s="80"/>
    </row>
    <row r="547" spans="20:21" x14ac:dyDescent="0.25">
      <c r="T547" s="80"/>
      <c r="U547" s="80"/>
    </row>
    <row r="548" spans="20:21" x14ac:dyDescent="0.25">
      <c r="T548" s="80"/>
      <c r="U548" s="80"/>
    </row>
    <row r="549" spans="20:21" x14ac:dyDescent="0.25">
      <c r="T549" s="80"/>
      <c r="U549" s="80"/>
    </row>
    <row r="550" spans="20:21" x14ac:dyDescent="0.25">
      <c r="T550" s="80"/>
      <c r="U550" s="80"/>
    </row>
    <row r="551" spans="20:21" x14ac:dyDescent="0.25">
      <c r="T551" s="80"/>
      <c r="U551" s="80"/>
    </row>
    <row r="552" spans="20:21" x14ac:dyDescent="0.25">
      <c r="T552" s="80"/>
      <c r="U552" s="80"/>
    </row>
    <row r="553" spans="20:21" x14ac:dyDescent="0.25">
      <c r="T553" s="80"/>
      <c r="U553" s="80"/>
    </row>
    <row r="554" spans="20:21" x14ac:dyDescent="0.25">
      <c r="T554" s="80"/>
      <c r="U554" s="80"/>
    </row>
    <row r="555" spans="20:21" x14ac:dyDescent="0.25">
      <c r="T555" s="80"/>
      <c r="U555" s="80"/>
    </row>
    <row r="556" spans="20:21" x14ac:dyDescent="0.25">
      <c r="T556" s="80"/>
      <c r="U556" s="80"/>
    </row>
    <row r="557" spans="20:21" x14ac:dyDescent="0.25">
      <c r="T557" s="80"/>
      <c r="U557" s="80"/>
    </row>
    <row r="558" spans="20:21" x14ac:dyDescent="0.25">
      <c r="T558" s="80"/>
      <c r="U558" s="80"/>
    </row>
    <row r="559" spans="20:21" x14ac:dyDescent="0.25">
      <c r="T559" s="80"/>
      <c r="U559" s="80"/>
    </row>
    <row r="560" spans="20:21" x14ac:dyDescent="0.25">
      <c r="T560" s="80"/>
      <c r="U560" s="80"/>
    </row>
    <row r="561" spans="20:21" x14ac:dyDescent="0.25">
      <c r="T561" s="80"/>
      <c r="U561" s="80"/>
    </row>
    <row r="562" spans="20:21" x14ac:dyDescent="0.25">
      <c r="T562" s="80"/>
      <c r="U562" s="80"/>
    </row>
    <row r="563" spans="20:21" x14ac:dyDescent="0.25">
      <c r="T563" s="80"/>
      <c r="U563" s="80"/>
    </row>
    <row r="564" spans="20:21" x14ac:dyDescent="0.25">
      <c r="T564" s="80"/>
      <c r="U564" s="80"/>
    </row>
    <row r="565" spans="20:21" x14ac:dyDescent="0.25">
      <c r="T565" s="80"/>
      <c r="U565" s="80"/>
    </row>
    <row r="566" spans="20:21" x14ac:dyDescent="0.25">
      <c r="T566" s="80"/>
      <c r="U566" s="80"/>
    </row>
    <row r="567" spans="20:21" x14ac:dyDescent="0.25">
      <c r="T567" s="80"/>
      <c r="U567" s="80"/>
    </row>
    <row r="568" spans="20:21" x14ac:dyDescent="0.25">
      <c r="T568" s="80"/>
      <c r="U568" s="80"/>
    </row>
    <row r="569" spans="20:21" x14ac:dyDescent="0.25">
      <c r="T569" s="80"/>
      <c r="U569" s="80"/>
    </row>
    <row r="570" spans="20:21" x14ac:dyDescent="0.25">
      <c r="T570" s="80"/>
      <c r="U570" s="80"/>
    </row>
    <row r="571" spans="20:21" x14ac:dyDescent="0.25">
      <c r="T571" s="80"/>
      <c r="U571" s="80"/>
    </row>
    <row r="572" spans="20:21" x14ac:dyDescent="0.25">
      <c r="T572" s="80"/>
      <c r="U572" s="80"/>
    </row>
    <row r="573" spans="20:21" x14ac:dyDescent="0.25">
      <c r="T573" s="80"/>
      <c r="U573" s="80"/>
    </row>
    <row r="574" spans="20:21" x14ac:dyDescent="0.25">
      <c r="T574" s="80"/>
      <c r="U574" s="80"/>
    </row>
    <row r="575" spans="20:21" x14ac:dyDescent="0.25">
      <c r="T575" s="80"/>
      <c r="U575" s="80"/>
    </row>
    <row r="576" spans="20:21" x14ac:dyDescent="0.25">
      <c r="T576" s="80"/>
      <c r="U576" s="80"/>
    </row>
    <row r="577" spans="20:21" x14ac:dyDescent="0.25">
      <c r="T577" s="80"/>
      <c r="U577" s="80"/>
    </row>
    <row r="578" spans="20:21" x14ac:dyDescent="0.25">
      <c r="T578" s="80"/>
      <c r="U578" s="80"/>
    </row>
    <row r="579" spans="20:21" x14ac:dyDescent="0.25">
      <c r="T579" s="80"/>
      <c r="U579" s="80"/>
    </row>
    <row r="580" spans="20:21" x14ac:dyDescent="0.25">
      <c r="T580" s="80"/>
      <c r="U580" s="80"/>
    </row>
    <row r="581" spans="20:21" x14ac:dyDescent="0.25">
      <c r="T581" s="80"/>
      <c r="U581" s="80"/>
    </row>
    <row r="582" spans="20:21" x14ac:dyDescent="0.25">
      <c r="T582" s="80"/>
      <c r="U582" s="80"/>
    </row>
    <row r="583" spans="20:21" x14ac:dyDescent="0.25">
      <c r="T583" s="80"/>
      <c r="U583" s="80"/>
    </row>
    <row r="584" spans="20:21" x14ac:dyDescent="0.25">
      <c r="T584" s="80"/>
      <c r="U584" s="80"/>
    </row>
    <row r="585" spans="20:21" x14ac:dyDescent="0.25">
      <c r="T585" s="80"/>
      <c r="U585" s="80"/>
    </row>
    <row r="586" spans="20:21" x14ac:dyDescent="0.25">
      <c r="T586" s="80"/>
      <c r="U586" s="80"/>
    </row>
    <row r="587" spans="20:21" x14ac:dyDescent="0.25">
      <c r="T587" s="80"/>
      <c r="U587" s="80"/>
    </row>
    <row r="588" spans="20:21" x14ac:dyDescent="0.25">
      <c r="T588" s="80"/>
      <c r="U588" s="80"/>
    </row>
    <row r="589" spans="20:21" x14ac:dyDescent="0.25">
      <c r="T589" s="80"/>
      <c r="U589" s="80"/>
    </row>
    <row r="590" spans="20:21" x14ac:dyDescent="0.25">
      <c r="T590" s="80"/>
      <c r="U590" s="80"/>
    </row>
    <row r="591" spans="20:21" x14ac:dyDescent="0.25">
      <c r="T591" s="80"/>
      <c r="U591" s="80"/>
    </row>
    <row r="592" spans="20:21" x14ac:dyDescent="0.25">
      <c r="T592" s="80"/>
      <c r="U592" s="80"/>
    </row>
    <row r="593" spans="20:21" x14ac:dyDescent="0.25">
      <c r="T593" s="80"/>
      <c r="U593" s="80"/>
    </row>
    <row r="594" spans="20:21" x14ac:dyDescent="0.25">
      <c r="T594" s="80"/>
      <c r="U594" s="80"/>
    </row>
    <row r="595" spans="20:21" x14ac:dyDescent="0.25">
      <c r="T595" s="80"/>
      <c r="U595" s="80"/>
    </row>
    <row r="596" spans="20:21" x14ac:dyDescent="0.25">
      <c r="T596" s="80"/>
      <c r="U596" s="80"/>
    </row>
    <row r="597" spans="20:21" x14ac:dyDescent="0.25">
      <c r="T597" s="80"/>
      <c r="U597" s="80"/>
    </row>
    <row r="598" spans="20:21" x14ac:dyDescent="0.25">
      <c r="T598" s="80"/>
      <c r="U598" s="80"/>
    </row>
    <row r="599" spans="20:21" x14ac:dyDescent="0.25">
      <c r="T599" s="80"/>
      <c r="U599" s="80"/>
    </row>
    <row r="600" spans="20:21" x14ac:dyDescent="0.25">
      <c r="T600" s="80"/>
      <c r="U600" s="80"/>
    </row>
    <row r="601" spans="20:21" x14ac:dyDescent="0.25">
      <c r="T601" s="80"/>
      <c r="U601" s="80"/>
    </row>
    <row r="602" spans="20:21" x14ac:dyDescent="0.25">
      <c r="T602" s="80"/>
      <c r="U602" s="80"/>
    </row>
    <row r="603" spans="20:21" x14ac:dyDescent="0.25">
      <c r="T603" s="80"/>
      <c r="U603" s="80"/>
    </row>
    <row r="604" spans="20:21" x14ac:dyDescent="0.25">
      <c r="T604" s="80"/>
      <c r="U604" s="80"/>
    </row>
    <row r="605" spans="20:21" x14ac:dyDescent="0.25">
      <c r="T605" s="80"/>
      <c r="U605" s="80"/>
    </row>
    <row r="606" spans="20:21" x14ac:dyDescent="0.25">
      <c r="T606" s="80"/>
      <c r="U606" s="80"/>
    </row>
    <row r="607" spans="20:21" x14ac:dyDescent="0.25">
      <c r="T607" s="80"/>
      <c r="U607" s="80"/>
    </row>
    <row r="608" spans="20:21" x14ac:dyDescent="0.25">
      <c r="T608" s="80"/>
      <c r="U608" s="80"/>
    </row>
    <row r="609" spans="20:21" x14ac:dyDescent="0.25">
      <c r="T609" s="80"/>
      <c r="U609" s="80"/>
    </row>
    <row r="610" spans="20:21" x14ac:dyDescent="0.25">
      <c r="T610" s="80"/>
      <c r="U610" s="80"/>
    </row>
    <row r="611" spans="20:21" x14ac:dyDescent="0.25">
      <c r="T611" s="80"/>
      <c r="U611" s="80"/>
    </row>
    <row r="612" spans="20:21" x14ac:dyDescent="0.25">
      <c r="T612" s="80"/>
      <c r="U612" s="80"/>
    </row>
    <row r="613" spans="20:21" x14ac:dyDescent="0.25">
      <c r="T613" s="80"/>
      <c r="U613" s="80"/>
    </row>
    <row r="614" spans="20:21" x14ac:dyDescent="0.25">
      <c r="T614" s="80"/>
      <c r="U614" s="80"/>
    </row>
    <row r="615" spans="20:21" x14ac:dyDescent="0.25">
      <c r="T615" s="80"/>
      <c r="U615" s="80"/>
    </row>
    <row r="616" spans="20:21" x14ac:dyDescent="0.25">
      <c r="T616" s="80"/>
      <c r="U616" s="80"/>
    </row>
    <row r="617" spans="20:21" x14ac:dyDescent="0.25">
      <c r="T617" s="80"/>
      <c r="U617" s="80"/>
    </row>
    <row r="618" spans="20:21" x14ac:dyDescent="0.25">
      <c r="T618" s="80"/>
      <c r="U618" s="80"/>
    </row>
    <row r="619" spans="20:21" x14ac:dyDescent="0.25">
      <c r="T619" s="80"/>
      <c r="U619" s="80"/>
    </row>
    <row r="620" spans="20:21" x14ac:dyDescent="0.25">
      <c r="T620" s="80"/>
      <c r="U620" s="80"/>
    </row>
    <row r="621" spans="20:21" x14ac:dyDescent="0.25">
      <c r="T621" s="80"/>
      <c r="U621" s="80"/>
    </row>
    <row r="622" spans="20:21" x14ac:dyDescent="0.25">
      <c r="T622" s="80"/>
      <c r="U622" s="80"/>
    </row>
    <row r="623" spans="20:21" x14ac:dyDescent="0.25">
      <c r="T623" s="80"/>
      <c r="U623" s="80"/>
    </row>
    <row r="624" spans="20:21" x14ac:dyDescent="0.25">
      <c r="T624" s="80"/>
      <c r="U624" s="80"/>
    </row>
    <row r="625" spans="20:21" x14ac:dyDescent="0.25">
      <c r="T625" s="80"/>
      <c r="U625" s="80"/>
    </row>
    <row r="626" spans="20:21" x14ac:dyDescent="0.25">
      <c r="T626" s="80"/>
      <c r="U626" s="80"/>
    </row>
    <row r="627" spans="20:21" x14ac:dyDescent="0.25">
      <c r="T627" s="80"/>
      <c r="U627" s="80"/>
    </row>
    <row r="628" spans="20:21" x14ac:dyDescent="0.25">
      <c r="T628" s="80"/>
      <c r="U628" s="80"/>
    </row>
    <row r="629" spans="20:21" x14ac:dyDescent="0.25">
      <c r="T629" s="80"/>
      <c r="U629" s="80"/>
    </row>
    <row r="630" spans="20:21" x14ac:dyDescent="0.25">
      <c r="T630" s="80"/>
      <c r="U630" s="80"/>
    </row>
    <row r="631" spans="20:21" x14ac:dyDescent="0.25">
      <c r="T631" s="80"/>
      <c r="U631" s="80"/>
    </row>
    <row r="632" spans="20:21" x14ac:dyDescent="0.25">
      <c r="T632" s="80"/>
      <c r="U632" s="80"/>
    </row>
    <row r="633" spans="20:21" x14ac:dyDescent="0.25">
      <c r="T633" s="80"/>
      <c r="U633" s="80"/>
    </row>
    <row r="634" spans="20:21" x14ac:dyDescent="0.25">
      <c r="T634" s="80"/>
      <c r="U634" s="80"/>
    </row>
    <row r="635" spans="20:21" x14ac:dyDescent="0.25">
      <c r="T635" s="80"/>
      <c r="U635" s="80"/>
    </row>
    <row r="636" spans="20:21" x14ac:dyDescent="0.25">
      <c r="T636" s="80"/>
      <c r="U636" s="80"/>
    </row>
    <row r="637" spans="20:21" x14ac:dyDescent="0.25">
      <c r="T637" s="80"/>
      <c r="U637" s="80"/>
    </row>
    <row r="638" spans="20:21" x14ac:dyDescent="0.25">
      <c r="T638" s="80"/>
      <c r="U638" s="80"/>
    </row>
    <row r="639" spans="20:21" x14ac:dyDescent="0.25">
      <c r="T639" s="80"/>
      <c r="U639" s="80"/>
    </row>
    <row r="640" spans="20:21" x14ac:dyDescent="0.25">
      <c r="T640" s="80"/>
      <c r="U640" s="80"/>
    </row>
    <row r="641" spans="20:21" x14ac:dyDescent="0.25">
      <c r="T641" s="80"/>
      <c r="U641" s="80"/>
    </row>
    <row r="642" spans="20:21" x14ac:dyDescent="0.25">
      <c r="T642" s="80"/>
      <c r="U642" s="80"/>
    </row>
    <row r="643" spans="20:21" x14ac:dyDescent="0.25">
      <c r="T643" s="80"/>
      <c r="U643" s="80"/>
    </row>
    <row r="644" spans="20:21" x14ac:dyDescent="0.25">
      <c r="T644" s="80"/>
      <c r="U644" s="80"/>
    </row>
    <row r="645" spans="20:21" x14ac:dyDescent="0.25">
      <c r="T645" s="80"/>
      <c r="U645" s="80"/>
    </row>
    <row r="646" spans="20:21" x14ac:dyDescent="0.25">
      <c r="T646" s="80"/>
      <c r="U646" s="80"/>
    </row>
    <row r="647" spans="20:21" x14ac:dyDescent="0.25">
      <c r="T647" s="80"/>
      <c r="U647" s="80"/>
    </row>
    <row r="648" spans="20:21" x14ac:dyDescent="0.25">
      <c r="T648" s="80"/>
      <c r="U648" s="80"/>
    </row>
    <row r="649" spans="20:21" x14ac:dyDescent="0.25">
      <c r="T649" s="80"/>
      <c r="U649" s="80"/>
    </row>
    <row r="650" spans="20:21" x14ac:dyDescent="0.25">
      <c r="T650" s="80"/>
      <c r="U650" s="80"/>
    </row>
    <row r="651" spans="20:21" x14ac:dyDescent="0.25">
      <c r="T651" s="80"/>
      <c r="U651" s="80"/>
    </row>
    <row r="652" spans="20:21" x14ac:dyDescent="0.25">
      <c r="T652" s="80"/>
      <c r="U652" s="80"/>
    </row>
    <row r="653" spans="20:21" x14ac:dyDescent="0.25">
      <c r="T653" s="80"/>
      <c r="U653" s="80"/>
    </row>
    <row r="654" spans="20:21" x14ac:dyDescent="0.25">
      <c r="T654" s="80"/>
      <c r="U654" s="80"/>
    </row>
    <row r="655" spans="20:21" x14ac:dyDescent="0.25">
      <c r="T655" s="80"/>
      <c r="U655" s="80"/>
    </row>
    <row r="656" spans="20:21" x14ac:dyDescent="0.25">
      <c r="T656" s="80"/>
      <c r="U656" s="80"/>
    </row>
    <row r="657" spans="20:21" x14ac:dyDescent="0.25">
      <c r="T657" s="80"/>
      <c r="U657" s="80"/>
    </row>
    <row r="658" spans="20:21" x14ac:dyDescent="0.25">
      <c r="T658" s="80"/>
      <c r="U658" s="80"/>
    </row>
    <row r="659" spans="20:21" x14ac:dyDescent="0.25">
      <c r="T659" s="80"/>
      <c r="U659" s="80"/>
    </row>
    <row r="660" spans="20:21" x14ac:dyDescent="0.25">
      <c r="T660" s="80"/>
      <c r="U660" s="80"/>
    </row>
    <row r="661" spans="20:21" x14ac:dyDescent="0.25">
      <c r="T661" s="80"/>
      <c r="U661" s="80"/>
    </row>
    <row r="662" spans="20:21" x14ac:dyDescent="0.25">
      <c r="T662" s="80"/>
      <c r="U662" s="80"/>
    </row>
    <row r="663" spans="20:21" x14ac:dyDescent="0.25">
      <c r="T663" s="80"/>
      <c r="U663" s="80"/>
    </row>
    <row r="664" spans="20:21" x14ac:dyDescent="0.25">
      <c r="T664" s="80"/>
      <c r="U664" s="80"/>
    </row>
    <row r="665" spans="20:21" x14ac:dyDescent="0.25">
      <c r="T665" s="80"/>
      <c r="U665" s="80"/>
    </row>
    <row r="666" spans="20:21" x14ac:dyDescent="0.25">
      <c r="T666" s="80"/>
      <c r="U666" s="80"/>
    </row>
    <row r="667" spans="20:21" x14ac:dyDescent="0.25">
      <c r="T667" s="80"/>
      <c r="U667" s="80"/>
    </row>
    <row r="668" spans="20:21" x14ac:dyDescent="0.25">
      <c r="T668" s="80"/>
      <c r="U668" s="80"/>
    </row>
    <row r="669" spans="20:21" x14ac:dyDescent="0.25">
      <c r="T669" s="80"/>
      <c r="U669" s="80"/>
    </row>
    <row r="670" spans="20:21" x14ac:dyDescent="0.25">
      <c r="T670" s="80"/>
      <c r="U670" s="80"/>
    </row>
    <row r="671" spans="20:21" x14ac:dyDescent="0.25">
      <c r="T671" s="80"/>
      <c r="U671" s="80"/>
    </row>
    <row r="672" spans="20:21" x14ac:dyDescent="0.25">
      <c r="T672" s="80"/>
      <c r="U672" s="80"/>
    </row>
    <row r="673" spans="20:21" x14ac:dyDescent="0.25">
      <c r="T673" s="80"/>
      <c r="U673" s="80"/>
    </row>
    <row r="674" spans="20:21" x14ac:dyDescent="0.25">
      <c r="T674" s="80"/>
      <c r="U674" s="80"/>
    </row>
    <row r="675" spans="20:21" x14ac:dyDescent="0.25">
      <c r="T675" s="80"/>
      <c r="U675" s="80"/>
    </row>
    <row r="676" spans="20:21" x14ac:dyDescent="0.25">
      <c r="T676" s="80"/>
      <c r="U676" s="80"/>
    </row>
    <row r="677" spans="20:21" x14ac:dyDescent="0.25">
      <c r="T677" s="80"/>
      <c r="U677" s="80"/>
    </row>
    <row r="678" spans="20:21" x14ac:dyDescent="0.25">
      <c r="T678" s="80"/>
      <c r="U678" s="80"/>
    </row>
    <row r="679" spans="20:21" x14ac:dyDescent="0.25">
      <c r="T679" s="80"/>
      <c r="U679" s="80"/>
    </row>
    <row r="680" spans="20:21" x14ac:dyDescent="0.25">
      <c r="T680" s="80"/>
      <c r="U680" s="80"/>
    </row>
    <row r="681" spans="20:21" x14ac:dyDescent="0.25">
      <c r="T681" s="80"/>
      <c r="U681" s="80"/>
    </row>
    <row r="682" spans="20:21" x14ac:dyDescent="0.25">
      <c r="T682" s="80"/>
      <c r="U682" s="80"/>
    </row>
    <row r="683" spans="20:21" x14ac:dyDescent="0.25">
      <c r="T683" s="80"/>
      <c r="U683" s="80"/>
    </row>
    <row r="684" spans="20:21" x14ac:dyDescent="0.25">
      <c r="T684" s="80"/>
      <c r="U684" s="80"/>
    </row>
    <row r="685" spans="20:21" x14ac:dyDescent="0.25">
      <c r="T685" s="80"/>
      <c r="U685" s="80"/>
    </row>
    <row r="686" spans="20:21" x14ac:dyDescent="0.25">
      <c r="T686" s="80"/>
      <c r="U686" s="80"/>
    </row>
    <row r="687" spans="20:21" x14ac:dyDescent="0.25">
      <c r="T687" s="80"/>
      <c r="U687" s="80"/>
    </row>
    <row r="688" spans="20:21" x14ac:dyDescent="0.25">
      <c r="T688" s="80"/>
      <c r="U688" s="80"/>
    </row>
    <row r="689" spans="20:21" x14ac:dyDescent="0.25">
      <c r="T689" s="80"/>
      <c r="U689" s="80"/>
    </row>
    <row r="690" spans="20:21" x14ac:dyDescent="0.25">
      <c r="T690" s="80"/>
      <c r="U690" s="80"/>
    </row>
    <row r="691" spans="20:21" x14ac:dyDescent="0.25">
      <c r="T691" s="80"/>
      <c r="U691" s="80"/>
    </row>
    <row r="692" spans="20:21" x14ac:dyDescent="0.25">
      <c r="T692" s="80"/>
      <c r="U692" s="80"/>
    </row>
    <row r="693" spans="20:21" x14ac:dyDescent="0.25">
      <c r="T693" s="80"/>
      <c r="U693" s="80"/>
    </row>
    <row r="694" spans="20:21" x14ac:dyDescent="0.25">
      <c r="T694" s="80"/>
      <c r="U694" s="80"/>
    </row>
    <row r="695" spans="20:21" x14ac:dyDescent="0.25">
      <c r="T695" s="80"/>
      <c r="U695" s="80"/>
    </row>
    <row r="696" spans="20:21" x14ac:dyDescent="0.25">
      <c r="T696" s="80"/>
      <c r="U696" s="80"/>
    </row>
    <row r="697" spans="20:21" x14ac:dyDescent="0.25">
      <c r="T697" s="80"/>
      <c r="U697" s="80"/>
    </row>
    <row r="698" spans="20:21" x14ac:dyDescent="0.25">
      <c r="T698" s="80"/>
      <c r="U698" s="80"/>
    </row>
    <row r="699" spans="20:21" x14ac:dyDescent="0.25">
      <c r="T699" s="80"/>
      <c r="U699" s="80"/>
    </row>
    <row r="700" spans="20:21" x14ac:dyDescent="0.25">
      <c r="T700" s="80"/>
      <c r="U700" s="80"/>
    </row>
    <row r="701" spans="20:21" x14ac:dyDescent="0.25">
      <c r="T701" s="80"/>
      <c r="U701" s="80"/>
    </row>
    <row r="702" spans="20:21" x14ac:dyDescent="0.25">
      <c r="T702" s="80"/>
      <c r="U702" s="80"/>
    </row>
    <row r="703" spans="20:21" x14ac:dyDescent="0.25">
      <c r="T703" s="80"/>
      <c r="U703" s="80"/>
    </row>
    <row r="704" spans="20:21" x14ac:dyDescent="0.25">
      <c r="T704" s="80"/>
      <c r="U704" s="80"/>
    </row>
    <row r="705" spans="20:21" x14ac:dyDescent="0.25">
      <c r="T705" s="80"/>
      <c r="U705" s="80"/>
    </row>
    <row r="706" spans="20:21" x14ac:dyDescent="0.25">
      <c r="T706" s="80"/>
      <c r="U706" s="80"/>
    </row>
    <row r="707" spans="20:21" x14ac:dyDescent="0.25">
      <c r="T707" s="80"/>
      <c r="U707" s="80"/>
    </row>
    <row r="708" spans="20:21" x14ac:dyDescent="0.25">
      <c r="T708" s="80"/>
      <c r="U708" s="80"/>
    </row>
    <row r="709" spans="20:21" x14ac:dyDescent="0.25">
      <c r="T709" s="80"/>
      <c r="U709" s="80"/>
    </row>
    <row r="710" spans="20:21" x14ac:dyDescent="0.25">
      <c r="T710" s="80"/>
      <c r="U710" s="80"/>
    </row>
    <row r="711" spans="20:21" x14ac:dyDescent="0.25">
      <c r="T711" s="80"/>
      <c r="U711" s="80"/>
    </row>
    <row r="712" spans="20:21" x14ac:dyDescent="0.25">
      <c r="T712" s="80"/>
      <c r="U712" s="80"/>
    </row>
    <row r="713" spans="20:21" x14ac:dyDescent="0.25">
      <c r="T713" s="80"/>
      <c r="U713" s="80"/>
    </row>
    <row r="714" spans="20:21" x14ac:dyDescent="0.25">
      <c r="T714" s="80"/>
      <c r="U714" s="80"/>
    </row>
    <row r="715" spans="20:21" x14ac:dyDescent="0.25">
      <c r="T715" s="80"/>
      <c r="U715" s="80"/>
    </row>
    <row r="716" spans="20:21" x14ac:dyDescent="0.25">
      <c r="T716" s="80"/>
      <c r="U716" s="80"/>
    </row>
    <row r="717" spans="20:21" x14ac:dyDescent="0.25">
      <c r="T717" s="80"/>
      <c r="U717" s="80"/>
    </row>
    <row r="718" spans="20:21" x14ac:dyDescent="0.25">
      <c r="T718" s="80"/>
      <c r="U718" s="80"/>
    </row>
    <row r="719" spans="20:21" x14ac:dyDescent="0.25">
      <c r="T719" s="80"/>
      <c r="U719" s="80"/>
    </row>
    <row r="720" spans="20:21" x14ac:dyDescent="0.25">
      <c r="T720" s="80"/>
      <c r="U720" s="80"/>
    </row>
    <row r="721" spans="20:21" x14ac:dyDescent="0.25">
      <c r="T721" s="80"/>
      <c r="U721" s="80"/>
    </row>
    <row r="722" spans="20:21" x14ac:dyDescent="0.25">
      <c r="T722" s="80"/>
      <c r="U722" s="80"/>
    </row>
    <row r="723" spans="20:21" x14ac:dyDescent="0.25">
      <c r="T723" s="80"/>
      <c r="U723" s="80"/>
    </row>
    <row r="724" spans="20:21" x14ac:dyDescent="0.25">
      <c r="T724" s="80"/>
      <c r="U724" s="80"/>
    </row>
    <row r="725" spans="20:21" x14ac:dyDescent="0.25">
      <c r="T725" s="80"/>
      <c r="U725" s="80"/>
    </row>
    <row r="726" spans="20:21" x14ac:dyDescent="0.25">
      <c r="T726" s="80"/>
      <c r="U726" s="80"/>
    </row>
    <row r="727" spans="20:21" x14ac:dyDescent="0.25">
      <c r="T727" s="80"/>
      <c r="U727" s="80"/>
    </row>
    <row r="728" spans="20:21" x14ac:dyDescent="0.25">
      <c r="T728" s="80"/>
      <c r="U728" s="80"/>
    </row>
    <row r="729" spans="20:21" x14ac:dyDescent="0.25">
      <c r="T729" s="80"/>
      <c r="U729" s="80"/>
    </row>
    <row r="730" spans="20:21" x14ac:dyDescent="0.25">
      <c r="T730" s="80"/>
      <c r="U730" s="80"/>
    </row>
    <row r="731" spans="20:21" x14ac:dyDescent="0.25">
      <c r="T731" s="80"/>
      <c r="U731" s="80"/>
    </row>
    <row r="732" spans="20:21" x14ac:dyDescent="0.25">
      <c r="T732" s="80"/>
      <c r="U732" s="80"/>
    </row>
    <row r="733" spans="20:21" x14ac:dyDescent="0.25">
      <c r="T733" s="80"/>
      <c r="U733" s="80"/>
    </row>
    <row r="734" spans="20:21" x14ac:dyDescent="0.25">
      <c r="T734" s="80"/>
      <c r="U734" s="80"/>
    </row>
    <row r="735" spans="20:21" x14ac:dyDescent="0.25">
      <c r="T735" s="80"/>
      <c r="U735" s="80"/>
    </row>
    <row r="736" spans="20:21" x14ac:dyDescent="0.25">
      <c r="T736" s="80"/>
      <c r="U736" s="80"/>
    </row>
    <row r="737" spans="20:21" x14ac:dyDescent="0.25">
      <c r="T737" s="80"/>
      <c r="U737" s="80"/>
    </row>
    <row r="738" spans="20:21" x14ac:dyDescent="0.25">
      <c r="T738" s="80"/>
      <c r="U738" s="80"/>
    </row>
    <row r="739" spans="20:21" x14ac:dyDescent="0.25">
      <c r="T739" s="80"/>
      <c r="U739" s="80"/>
    </row>
    <row r="740" spans="20:21" x14ac:dyDescent="0.25">
      <c r="T740" s="80"/>
      <c r="U740" s="80"/>
    </row>
    <row r="741" spans="20:21" x14ac:dyDescent="0.25">
      <c r="T741" s="80"/>
      <c r="U741" s="80"/>
    </row>
    <row r="742" spans="20:21" x14ac:dyDescent="0.25">
      <c r="T742" s="80"/>
      <c r="U742" s="80"/>
    </row>
    <row r="743" spans="20:21" x14ac:dyDescent="0.25">
      <c r="T743" s="80"/>
      <c r="U743" s="80"/>
    </row>
    <row r="744" spans="20:21" x14ac:dyDescent="0.25">
      <c r="T744" s="80"/>
      <c r="U744" s="80"/>
    </row>
    <row r="745" spans="20:21" x14ac:dyDescent="0.25">
      <c r="T745" s="80"/>
      <c r="U745" s="80"/>
    </row>
    <row r="746" spans="20:21" x14ac:dyDescent="0.25">
      <c r="T746" s="80"/>
      <c r="U746" s="80"/>
    </row>
    <row r="747" spans="20:21" x14ac:dyDescent="0.25">
      <c r="T747" s="80"/>
      <c r="U747" s="80"/>
    </row>
    <row r="748" spans="20:21" x14ac:dyDescent="0.25">
      <c r="T748" s="80"/>
      <c r="U748" s="80"/>
    </row>
    <row r="749" spans="20:21" x14ac:dyDescent="0.25">
      <c r="T749" s="80"/>
      <c r="U749" s="80"/>
    </row>
    <row r="750" spans="20:21" x14ac:dyDescent="0.25">
      <c r="T750" s="80"/>
      <c r="U750" s="80"/>
    </row>
    <row r="751" spans="20:21" x14ac:dyDescent="0.25">
      <c r="T751" s="80"/>
      <c r="U751" s="80"/>
    </row>
    <row r="752" spans="20:21" x14ac:dyDescent="0.25">
      <c r="T752" s="80"/>
      <c r="U752" s="80"/>
    </row>
    <row r="753" spans="20:21" x14ac:dyDescent="0.25">
      <c r="T753" s="80"/>
      <c r="U753" s="80"/>
    </row>
    <row r="754" spans="20:21" x14ac:dyDescent="0.25">
      <c r="T754" s="80"/>
      <c r="U754" s="80"/>
    </row>
    <row r="755" spans="20:21" x14ac:dyDescent="0.25">
      <c r="T755" s="80"/>
      <c r="U755" s="80"/>
    </row>
    <row r="756" spans="20:21" x14ac:dyDescent="0.25">
      <c r="T756" s="80"/>
      <c r="U756" s="80"/>
    </row>
    <row r="757" spans="20:21" x14ac:dyDescent="0.25">
      <c r="T757" s="80"/>
      <c r="U757" s="80"/>
    </row>
    <row r="758" spans="20:21" x14ac:dyDescent="0.25">
      <c r="T758" s="80"/>
      <c r="U758" s="80"/>
    </row>
    <row r="759" spans="20:21" x14ac:dyDescent="0.25">
      <c r="T759" s="80"/>
      <c r="U759" s="80"/>
    </row>
    <row r="760" spans="20:21" x14ac:dyDescent="0.25">
      <c r="T760" s="80"/>
      <c r="U760" s="80"/>
    </row>
    <row r="761" spans="20:21" x14ac:dyDescent="0.25">
      <c r="T761" s="80"/>
      <c r="U761" s="80"/>
    </row>
    <row r="762" spans="20:21" x14ac:dyDescent="0.25">
      <c r="T762" s="80"/>
      <c r="U762" s="80"/>
    </row>
    <row r="763" spans="20:21" x14ac:dyDescent="0.25">
      <c r="T763" s="80"/>
      <c r="U763" s="80"/>
    </row>
    <row r="764" spans="20:21" x14ac:dyDescent="0.25">
      <c r="T764" s="80"/>
      <c r="U764" s="80"/>
    </row>
    <row r="765" spans="20:21" x14ac:dyDescent="0.25">
      <c r="T765" s="80"/>
      <c r="U765" s="80"/>
    </row>
    <row r="766" spans="20:21" x14ac:dyDescent="0.25">
      <c r="T766" s="80"/>
      <c r="U766" s="80"/>
    </row>
    <row r="767" spans="20:21" x14ac:dyDescent="0.25">
      <c r="T767" s="80"/>
      <c r="U767" s="80"/>
    </row>
    <row r="768" spans="20:21" x14ac:dyDescent="0.25">
      <c r="T768" s="80"/>
      <c r="U768" s="80"/>
    </row>
    <row r="769" spans="20:21" x14ac:dyDescent="0.25">
      <c r="T769" s="80"/>
      <c r="U769" s="80"/>
    </row>
    <row r="770" spans="20:21" x14ac:dyDescent="0.25">
      <c r="T770" s="80"/>
      <c r="U770" s="80"/>
    </row>
    <row r="771" spans="20:21" x14ac:dyDescent="0.25">
      <c r="T771" s="80"/>
      <c r="U771" s="80"/>
    </row>
    <row r="772" spans="20:21" x14ac:dyDescent="0.25">
      <c r="T772" s="80"/>
      <c r="U772" s="80"/>
    </row>
    <row r="773" spans="20:21" x14ac:dyDescent="0.25">
      <c r="T773" s="80"/>
      <c r="U773" s="80"/>
    </row>
    <row r="774" spans="20:21" x14ac:dyDescent="0.25">
      <c r="T774" s="80"/>
      <c r="U774" s="80"/>
    </row>
    <row r="775" spans="20:21" x14ac:dyDescent="0.25">
      <c r="T775" s="80"/>
      <c r="U775" s="80"/>
    </row>
    <row r="776" spans="20:21" x14ac:dyDescent="0.25">
      <c r="T776" s="80"/>
      <c r="U776" s="80"/>
    </row>
    <row r="777" spans="20:21" x14ac:dyDescent="0.25">
      <c r="T777" s="80"/>
      <c r="U777" s="80"/>
    </row>
    <row r="778" spans="20:21" x14ac:dyDescent="0.25">
      <c r="T778" s="80"/>
      <c r="U778" s="80"/>
    </row>
    <row r="779" spans="20:21" x14ac:dyDescent="0.25">
      <c r="T779" s="80"/>
      <c r="U779" s="80"/>
    </row>
    <row r="780" spans="20:21" x14ac:dyDescent="0.25">
      <c r="T780" s="80"/>
      <c r="U780" s="80"/>
    </row>
    <row r="781" spans="20:21" x14ac:dyDescent="0.25">
      <c r="T781" s="80"/>
      <c r="U781" s="80"/>
    </row>
    <row r="782" spans="20:21" x14ac:dyDescent="0.25">
      <c r="T782" s="80"/>
      <c r="U782" s="80"/>
    </row>
    <row r="783" spans="20:21" x14ac:dyDescent="0.25">
      <c r="T783" s="80"/>
      <c r="U783" s="80"/>
    </row>
    <row r="784" spans="20:21" x14ac:dyDescent="0.25">
      <c r="T784" s="80"/>
      <c r="U784" s="80"/>
    </row>
    <row r="785" spans="20:21" x14ac:dyDescent="0.25">
      <c r="T785" s="80"/>
      <c r="U785" s="80"/>
    </row>
    <row r="786" spans="20:21" x14ac:dyDescent="0.25">
      <c r="T786" s="80"/>
      <c r="U786" s="80"/>
    </row>
    <row r="787" spans="20:21" x14ac:dyDescent="0.25">
      <c r="T787" s="80"/>
      <c r="U787" s="80"/>
    </row>
    <row r="788" spans="20:21" x14ac:dyDescent="0.25">
      <c r="T788" s="80"/>
      <c r="U788" s="80"/>
    </row>
    <row r="789" spans="20:21" x14ac:dyDescent="0.25">
      <c r="T789" s="80"/>
      <c r="U789" s="80"/>
    </row>
    <row r="790" spans="20:21" x14ac:dyDescent="0.25">
      <c r="T790" s="80"/>
      <c r="U790" s="80"/>
    </row>
    <row r="791" spans="20:21" x14ac:dyDescent="0.25">
      <c r="T791" s="80"/>
      <c r="U791" s="80"/>
    </row>
    <row r="792" spans="20:21" x14ac:dyDescent="0.25">
      <c r="T792" s="80"/>
      <c r="U792" s="80"/>
    </row>
    <row r="793" spans="20:21" x14ac:dyDescent="0.25">
      <c r="T793" s="80"/>
      <c r="U793" s="80"/>
    </row>
    <row r="794" spans="20:21" x14ac:dyDescent="0.25">
      <c r="T794" s="80"/>
      <c r="U794" s="80"/>
    </row>
    <row r="795" spans="20:21" x14ac:dyDescent="0.25">
      <c r="T795" s="80"/>
      <c r="U795" s="80"/>
    </row>
    <row r="796" spans="20:21" x14ac:dyDescent="0.25">
      <c r="T796" s="80"/>
      <c r="U796" s="80"/>
    </row>
    <row r="797" spans="20:21" x14ac:dyDescent="0.25">
      <c r="T797" s="80"/>
      <c r="U797" s="80"/>
    </row>
    <row r="798" spans="20:21" x14ac:dyDescent="0.25">
      <c r="T798" s="80"/>
      <c r="U798" s="80"/>
    </row>
    <row r="799" spans="20:21" x14ac:dyDescent="0.25">
      <c r="T799" s="80"/>
      <c r="U799" s="80"/>
    </row>
    <row r="800" spans="20:21" x14ac:dyDescent="0.25">
      <c r="T800" s="80"/>
      <c r="U800" s="80"/>
    </row>
    <row r="801" spans="20:21" x14ac:dyDescent="0.25">
      <c r="T801" s="80"/>
      <c r="U801" s="80"/>
    </row>
    <row r="802" spans="20:21" x14ac:dyDescent="0.25">
      <c r="T802" s="80"/>
      <c r="U802" s="80"/>
    </row>
    <row r="803" spans="20:21" x14ac:dyDescent="0.25">
      <c r="T803" s="80"/>
      <c r="U803" s="80"/>
    </row>
    <row r="804" spans="20:21" x14ac:dyDescent="0.25">
      <c r="T804" s="80"/>
      <c r="U804" s="80"/>
    </row>
    <row r="805" spans="20:21" x14ac:dyDescent="0.25">
      <c r="T805" s="80"/>
      <c r="U805" s="80"/>
    </row>
    <row r="806" spans="20:21" x14ac:dyDescent="0.25">
      <c r="T806" s="80"/>
      <c r="U806" s="80"/>
    </row>
    <row r="807" spans="20:21" x14ac:dyDescent="0.25">
      <c r="T807" s="80"/>
      <c r="U807" s="80"/>
    </row>
    <row r="808" spans="20:21" x14ac:dyDescent="0.25">
      <c r="T808" s="80"/>
      <c r="U808" s="80"/>
    </row>
    <row r="809" spans="20:21" x14ac:dyDescent="0.25">
      <c r="T809" s="80"/>
      <c r="U809" s="80"/>
    </row>
    <row r="810" spans="20:21" x14ac:dyDescent="0.25">
      <c r="T810" s="80"/>
      <c r="U810" s="80"/>
    </row>
    <row r="811" spans="20:21" x14ac:dyDescent="0.25">
      <c r="T811" s="80"/>
      <c r="U811" s="80"/>
    </row>
    <row r="812" spans="20:21" x14ac:dyDescent="0.25">
      <c r="T812" s="80"/>
      <c r="U812" s="80"/>
    </row>
    <row r="813" spans="20:21" x14ac:dyDescent="0.25">
      <c r="T813" s="80"/>
      <c r="U813" s="80"/>
    </row>
    <row r="814" spans="20:21" x14ac:dyDescent="0.25">
      <c r="T814" s="80"/>
      <c r="U814" s="80"/>
    </row>
    <row r="815" spans="20:21" x14ac:dyDescent="0.25">
      <c r="T815" s="80"/>
      <c r="U815" s="80"/>
    </row>
    <row r="816" spans="20:21" x14ac:dyDescent="0.25">
      <c r="T816" s="80"/>
      <c r="U816" s="80"/>
    </row>
    <row r="817" spans="20:21" x14ac:dyDescent="0.25">
      <c r="T817" s="80"/>
      <c r="U817" s="80"/>
    </row>
    <row r="818" spans="20:21" x14ac:dyDescent="0.25">
      <c r="T818" s="80"/>
      <c r="U818" s="80"/>
    </row>
    <row r="819" spans="20:21" x14ac:dyDescent="0.25">
      <c r="T819" s="80"/>
      <c r="U819" s="80"/>
    </row>
    <row r="820" spans="20:21" x14ac:dyDescent="0.25">
      <c r="T820" s="80"/>
      <c r="U820" s="80"/>
    </row>
    <row r="821" spans="20:21" x14ac:dyDescent="0.25">
      <c r="T821" s="80"/>
      <c r="U821" s="80"/>
    </row>
    <row r="822" spans="20:21" x14ac:dyDescent="0.25">
      <c r="T822" s="80"/>
      <c r="U822" s="80"/>
    </row>
    <row r="823" spans="20:21" x14ac:dyDescent="0.25">
      <c r="T823" s="80"/>
      <c r="U823" s="80"/>
    </row>
    <row r="824" spans="20:21" x14ac:dyDescent="0.25">
      <c r="T824" s="80"/>
      <c r="U824" s="80"/>
    </row>
    <row r="825" spans="20:21" x14ac:dyDescent="0.25">
      <c r="T825" s="80"/>
      <c r="U825" s="80"/>
    </row>
    <row r="826" spans="20:21" x14ac:dyDescent="0.25">
      <c r="T826" s="80"/>
      <c r="U826" s="80"/>
    </row>
    <row r="827" spans="20:21" x14ac:dyDescent="0.25">
      <c r="T827" s="80"/>
      <c r="U827" s="80"/>
    </row>
    <row r="828" spans="20:21" x14ac:dyDescent="0.25">
      <c r="T828" s="80"/>
      <c r="U828" s="80"/>
    </row>
    <row r="829" spans="20:21" x14ac:dyDescent="0.25">
      <c r="T829" s="80"/>
      <c r="U829" s="80"/>
    </row>
    <row r="830" spans="20:21" x14ac:dyDescent="0.25">
      <c r="T830" s="80"/>
      <c r="U830" s="80"/>
    </row>
    <row r="831" spans="20:21" x14ac:dyDescent="0.25">
      <c r="T831" s="80"/>
      <c r="U831" s="80"/>
    </row>
    <row r="832" spans="20:21" x14ac:dyDescent="0.25">
      <c r="T832" s="80"/>
      <c r="U832" s="80"/>
    </row>
    <row r="833" spans="20:21" x14ac:dyDescent="0.25">
      <c r="T833" s="80"/>
      <c r="U833" s="80"/>
    </row>
    <row r="834" spans="20:21" x14ac:dyDescent="0.25">
      <c r="T834" s="80"/>
      <c r="U834" s="80"/>
    </row>
    <row r="835" spans="20:21" x14ac:dyDescent="0.25">
      <c r="T835" s="80"/>
      <c r="U835" s="80"/>
    </row>
    <row r="836" spans="20:21" x14ac:dyDescent="0.25">
      <c r="T836" s="80"/>
      <c r="U836" s="80"/>
    </row>
    <row r="837" spans="20:21" x14ac:dyDescent="0.25">
      <c r="T837" s="80"/>
      <c r="U837" s="80"/>
    </row>
    <row r="838" spans="20:21" x14ac:dyDescent="0.25">
      <c r="T838" s="80"/>
      <c r="U838" s="80"/>
    </row>
    <row r="839" spans="20:21" x14ac:dyDescent="0.25">
      <c r="T839" s="80"/>
      <c r="U839" s="80"/>
    </row>
    <row r="840" spans="20:21" x14ac:dyDescent="0.25">
      <c r="T840" s="80"/>
      <c r="U840" s="80"/>
    </row>
    <row r="841" spans="20:21" x14ac:dyDescent="0.25">
      <c r="T841" s="80"/>
      <c r="U841" s="80"/>
    </row>
    <row r="842" spans="20:21" x14ac:dyDescent="0.25">
      <c r="T842" s="80"/>
      <c r="U842" s="80"/>
    </row>
    <row r="843" spans="20:21" x14ac:dyDescent="0.25">
      <c r="T843" s="80"/>
      <c r="U843" s="80"/>
    </row>
    <row r="844" spans="20:21" x14ac:dyDescent="0.25">
      <c r="T844" s="80"/>
      <c r="U844" s="80"/>
    </row>
    <row r="845" spans="20:21" x14ac:dyDescent="0.25">
      <c r="T845" s="80"/>
      <c r="U845" s="80"/>
    </row>
    <row r="846" spans="20:21" x14ac:dyDescent="0.25">
      <c r="T846" s="80"/>
      <c r="U846" s="80"/>
    </row>
    <row r="847" spans="20:21" x14ac:dyDescent="0.25">
      <c r="T847" s="80"/>
      <c r="U847" s="80"/>
    </row>
    <row r="848" spans="20:21" x14ac:dyDescent="0.25">
      <c r="T848" s="80"/>
      <c r="U848" s="80"/>
    </row>
    <row r="849" spans="20:21" x14ac:dyDescent="0.25">
      <c r="T849" s="80"/>
      <c r="U849" s="80"/>
    </row>
    <row r="850" spans="20:21" x14ac:dyDescent="0.25">
      <c r="T850" s="80"/>
      <c r="U850" s="80"/>
    </row>
    <row r="851" spans="20:21" x14ac:dyDescent="0.25">
      <c r="T851" s="80"/>
      <c r="U851" s="80"/>
    </row>
    <row r="852" spans="20:21" x14ac:dyDescent="0.25">
      <c r="T852" s="80"/>
      <c r="U852" s="80"/>
    </row>
    <row r="853" spans="20:21" x14ac:dyDescent="0.25">
      <c r="T853" s="80"/>
      <c r="U853" s="80"/>
    </row>
    <row r="854" spans="20:21" x14ac:dyDescent="0.25">
      <c r="T854" s="80"/>
      <c r="U854" s="80"/>
    </row>
    <row r="855" spans="20:21" x14ac:dyDescent="0.25">
      <c r="T855" s="80"/>
      <c r="U855" s="80"/>
    </row>
    <row r="856" spans="20:21" x14ac:dyDescent="0.25">
      <c r="T856" s="80"/>
      <c r="U856" s="80"/>
    </row>
    <row r="857" spans="20:21" x14ac:dyDescent="0.25">
      <c r="T857" s="80"/>
      <c r="U857" s="80"/>
    </row>
    <row r="858" spans="20:21" x14ac:dyDescent="0.25">
      <c r="T858" s="80"/>
      <c r="U858" s="80"/>
    </row>
    <row r="859" spans="20:21" x14ac:dyDescent="0.25">
      <c r="T859" s="80"/>
      <c r="U859" s="80"/>
    </row>
    <row r="860" spans="20:21" x14ac:dyDescent="0.25">
      <c r="T860" s="80"/>
      <c r="U860" s="80"/>
    </row>
    <row r="861" spans="20:21" x14ac:dyDescent="0.25">
      <c r="T861" s="80"/>
      <c r="U861" s="80"/>
    </row>
    <row r="862" spans="20:21" x14ac:dyDescent="0.25">
      <c r="T862" s="80"/>
      <c r="U862" s="80"/>
    </row>
    <row r="863" spans="20:21" x14ac:dyDescent="0.25">
      <c r="T863" s="80"/>
      <c r="U863" s="80"/>
    </row>
    <row r="864" spans="20:21" x14ac:dyDescent="0.25">
      <c r="T864" s="80"/>
      <c r="U864" s="80"/>
    </row>
    <row r="865" spans="20:21" x14ac:dyDescent="0.25">
      <c r="T865" s="80"/>
      <c r="U865" s="80"/>
    </row>
    <row r="866" spans="20:21" x14ac:dyDescent="0.25">
      <c r="T866" s="80"/>
      <c r="U866" s="80"/>
    </row>
    <row r="867" spans="20:21" x14ac:dyDescent="0.25">
      <c r="T867" s="80"/>
      <c r="U867" s="80"/>
    </row>
    <row r="868" spans="20:21" x14ac:dyDescent="0.25">
      <c r="T868" s="80"/>
      <c r="U868" s="80"/>
    </row>
    <row r="869" spans="20:21" x14ac:dyDescent="0.25">
      <c r="T869" s="80"/>
      <c r="U869" s="80"/>
    </row>
    <row r="870" spans="20:21" x14ac:dyDescent="0.25">
      <c r="T870" s="80"/>
      <c r="U870" s="80"/>
    </row>
    <row r="871" spans="20:21" x14ac:dyDescent="0.25">
      <c r="T871" s="80"/>
      <c r="U871" s="80"/>
    </row>
    <row r="872" spans="20:21" x14ac:dyDescent="0.25">
      <c r="T872" s="80"/>
      <c r="U872" s="80"/>
    </row>
    <row r="873" spans="20:21" x14ac:dyDescent="0.25">
      <c r="T873" s="80"/>
      <c r="U873" s="80"/>
    </row>
    <row r="874" spans="20:21" x14ac:dyDescent="0.25">
      <c r="T874" s="80"/>
      <c r="U874" s="80"/>
    </row>
    <row r="875" spans="20:21" x14ac:dyDescent="0.25">
      <c r="T875" s="80"/>
      <c r="U875" s="80"/>
    </row>
    <row r="876" spans="20:21" x14ac:dyDescent="0.25">
      <c r="T876" s="80"/>
      <c r="U876" s="80"/>
    </row>
    <row r="877" spans="20:21" x14ac:dyDescent="0.25">
      <c r="T877" s="80"/>
      <c r="U877" s="80"/>
    </row>
    <row r="878" spans="20:21" x14ac:dyDescent="0.25">
      <c r="T878" s="80"/>
      <c r="U878" s="80"/>
    </row>
    <row r="879" spans="20:21" x14ac:dyDescent="0.25">
      <c r="T879" s="80"/>
      <c r="U879" s="80"/>
    </row>
    <row r="880" spans="20:21" x14ac:dyDescent="0.25">
      <c r="T880" s="80"/>
      <c r="U880" s="80"/>
    </row>
    <row r="881" spans="20:21" x14ac:dyDescent="0.25">
      <c r="T881" s="80"/>
      <c r="U881" s="80"/>
    </row>
    <row r="882" spans="20:21" x14ac:dyDescent="0.25">
      <c r="T882" s="80"/>
      <c r="U882" s="80"/>
    </row>
    <row r="883" spans="20:21" x14ac:dyDescent="0.25">
      <c r="T883" s="80"/>
      <c r="U883" s="80"/>
    </row>
    <row r="884" spans="20:21" x14ac:dyDescent="0.25">
      <c r="T884" s="80"/>
      <c r="U884" s="80"/>
    </row>
    <row r="885" spans="20:21" x14ac:dyDescent="0.25">
      <c r="T885" s="80"/>
      <c r="U885" s="80"/>
    </row>
    <row r="886" spans="20:21" x14ac:dyDescent="0.25">
      <c r="T886" s="80"/>
      <c r="U886" s="80"/>
    </row>
    <row r="887" spans="20:21" x14ac:dyDescent="0.25">
      <c r="T887" s="80"/>
      <c r="U887" s="80"/>
    </row>
    <row r="888" spans="20:21" x14ac:dyDescent="0.25">
      <c r="T888" s="80"/>
      <c r="U888" s="80"/>
    </row>
    <row r="889" spans="20:21" x14ac:dyDescent="0.25">
      <c r="T889" s="80"/>
      <c r="U889" s="80"/>
    </row>
    <row r="890" spans="20:21" x14ac:dyDescent="0.25">
      <c r="T890" s="80"/>
      <c r="U890" s="80"/>
    </row>
    <row r="891" spans="20:21" x14ac:dyDescent="0.25">
      <c r="T891" s="80"/>
      <c r="U891" s="80"/>
    </row>
    <row r="892" spans="20:21" x14ac:dyDescent="0.25">
      <c r="T892" s="80"/>
      <c r="U892" s="80"/>
    </row>
    <row r="893" spans="20:21" x14ac:dyDescent="0.25">
      <c r="T893" s="80"/>
      <c r="U893" s="80"/>
    </row>
    <row r="894" spans="20:21" x14ac:dyDescent="0.25">
      <c r="T894" s="80"/>
      <c r="U894" s="80"/>
    </row>
    <row r="895" spans="20:21" x14ac:dyDescent="0.25">
      <c r="T895" s="80"/>
      <c r="U895" s="80"/>
    </row>
    <row r="896" spans="20:21" x14ac:dyDescent="0.25">
      <c r="T896" s="80"/>
      <c r="U896" s="80"/>
    </row>
    <row r="897" spans="20:21" x14ac:dyDescent="0.25">
      <c r="T897" s="80"/>
      <c r="U897" s="80"/>
    </row>
    <row r="898" spans="20:21" x14ac:dyDescent="0.25">
      <c r="T898" s="80"/>
      <c r="U898" s="80"/>
    </row>
    <row r="899" spans="20:21" x14ac:dyDescent="0.25">
      <c r="T899" s="80"/>
      <c r="U899" s="80"/>
    </row>
    <row r="900" spans="20:21" x14ac:dyDescent="0.25">
      <c r="T900" s="80"/>
      <c r="U900" s="80"/>
    </row>
    <row r="901" spans="20:21" x14ac:dyDescent="0.25">
      <c r="T901" s="80"/>
      <c r="U901" s="80"/>
    </row>
    <row r="902" spans="20:21" x14ac:dyDescent="0.25">
      <c r="T902" s="80"/>
      <c r="U902" s="80"/>
    </row>
    <row r="903" spans="20:21" x14ac:dyDescent="0.25">
      <c r="T903" s="80"/>
      <c r="U903" s="80"/>
    </row>
    <row r="904" spans="20:21" x14ac:dyDescent="0.25">
      <c r="T904" s="80"/>
      <c r="U904" s="80"/>
    </row>
    <row r="905" spans="20:21" x14ac:dyDescent="0.25">
      <c r="T905" s="80"/>
      <c r="U905" s="80"/>
    </row>
    <row r="906" spans="20:21" x14ac:dyDescent="0.25">
      <c r="T906" s="80"/>
      <c r="U906" s="80"/>
    </row>
    <row r="907" spans="20:21" x14ac:dyDescent="0.25">
      <c r="T907" s="80"/>
      <c r="U907" s="80"/>
    </row>
    <row r="908" spans="20:21" x14ac:dyDescent="0.25">
      <c r="T908" s="80"/>
      <c r="U908" s="80"/>
    </row>
    <row r="909" spans="20:21" x14ac:dyDescent="0.25">
      <c r="T909" s="80"/>
      <c r="U909" s="80"/>
    </row>
    <row r="910" spans="20:21" x14ac:dyDescent="0.25">
      <c r="T910" s="80"/>
      <c r="U910" s="80"/>
    </row>
    <row r="911" spans="20:21" x14ac:dyDescent="0.25">
      <c r="T911" s="80"/>
      <c r="U911" s="80"/>
    </row>
    <row r="912" spans="20:21" x14ac:dyDescent="0.25">
      <c r="T912" s="80"/>
      <c r="U912" s="80"/>
    </row>
    <row r="913" spans="20:21" x14ac:dyDescent="0.25">
      <c r="T913" s="80"/>
      <c r="U913" s="80"/>
    </row>
    <row r="914" spans="20:21" x14ac:dyDescent="0.25">
      <c r="T914" s="80"/>
      <c r="U914" s="80"/>
    </row>
    <row r="915" spans="20:21" x14ac:dyDescent="0.25">
      <c r="T915" s="80"/>
      <c r="U915" s="80"/>
    </row>
    <row r="916" spans="20:21" x14ac:dyDescent="0.25">
      <c r="T916" s="80"/>
      <c r="U916" s="80"/>
    </row>
    <row r="917" spans="20:21" x14ac:dyDescent="0.25">
      <c r="T917" s="80"/>
      <c r="U917" s="80"/>
    </row>
    <row r="918" spans="20:21" x14ac:dyDescent="0.25">
      <c r="T918" s="80"/>
      <c r="U918" s="80"/>
    </row>
    <row r="919" spans="20:21" x14ac:dyDescent="0.25">
      <c r="T919" s="80"/>
      <c r="U919" s="80"/>
    </row>
    <row r="920" spans="20:21" x14ac:dyDescent="0.25">
      <c r="T920" s="80"/>
      <c r="U920" s="80"/>
    </row>
    <row r="921" spans="20:21" x14ac:dyDescent="0.25">
      <c r="T921" s="80"/>
      <c r="U921" s="80"/>
    </row>
    <row r="922" spans="20:21" x14ac:dyDescent="0.25">
      <c r="T922" s="80"/>
      <c r="U922" s="80"/>
    </row>
    <row r="923" spans="20:21" x14ac:dyDescent="0.25">
      <c r="T923" s="80"/>
      <c r="U923" s="80"/>
    </row>
    <row r="924" spans="20:21" x14ac:dyDescent="0.25">
      <c r="T924" s="80"/>
      <c r="U924" s="80"/>
    </row>
    <row r="925" spans="20:21" x14ac:dyDescent="0.25">
      <c r="T925" s="80"/>
      <c r="U925" s="80"/>
    </row>
    <row r="926" spans="20:21" x14ac:dyDescent="0.25">
      <c r="T926" s="80"/>
      <c r="U926" s="80"/>
    </row>
    <row r="927" spans="20:21" x14ac:dyDescent="0.25">
      <c r="T927" s="80"/>
      <c r="U927" s="80"/>
    </row>
    <row r="928" spans="20:21" x14ac:dyDescent="0.25">
      <c r="T928" s="80"/>
      <c r="U928" s="80"/>
    </row>
    <row r="929" spans="20:21" x14ac:dyDescent="0.25">
      <c r="T929" s="80"/>
      <c r="U929" s="80"/>
    </row>
    <row r="930" spans="20:21" x14ac:dyDescent="0.25">
      <c r="T930" s="80"/>
      <c r="U930" s="80"/>
    </row>
    <row r="931" spans="20:21" x14ac:dyDescent="0.25">
      <c r="T931" s="80"/>
      <c r="U931" s="80"/>
    </row>
    <row r="932" spans="20:21" x14ac:dyDescent="0.25">
      <c r="T932" s="80"/>
      <c r="U932" s="80"/>
    </row>
    <row r="933" spans="20:21" x14ac:dyDescent="0.25">
      <c r="T933" s="80"/>
      <c r="U933" s="80"/>
    </row>
    <row r="934" spans="20:21" x14ac:dyDescent="0.25">
      <c r="T934" s="80"/>
      <c r="U934" s="80"/>
    </row>
    <row r="935" spans="20:21" x14ac:dyDescent="0.25">
      <c r="T935" s="80"/>
      <c r="U935" s="80"/>
    </row>
    <row r="936" spans="20:21" x14ac:dyDescent="0.25">
      <c r="T936" s="80"/>
      <c r="U936" s="80"/>
    </row>
    <row r="937" spans="20:21" x14ac:dyDescent="0.25">
      <c r="T937" s="80"/>
      <c r="U937" s="80"/>
    </row>
    <row r="938" spans="20:21" x14ac:dyDescent="0.25">
      <c r="T938" s="80"/>
      <c r="U938" s="80"/>
    </row>
    <row r="939" spans="20:21" x14ac:dyDescent="0.25">
      <c r="T939" s="80"/>
      <c r="U939" s="80"/>
    </row>
    <row r="940" spans="20:21" x14ac:dyDescent="0.25">
      <c r="T940" s="80"/>
      <c r="U940" s="80"/>
    </row>
    <row r="941" spans="20:21" x14ac:dyDescent="0.25">
      <c r="T941" s="80"/>
      <c r="U941" s="80"/>
    </row>
    <row r="942" spans="20:21" x14ac:dyDescent="0.25">
      <c r="T942" s="80"/>
      <c r="U942" s="80"/>
    </row>
    <row r="943" spans="20:21" x14ac:dyDescent="0.25">
      <c r="T943" s="80"/>
      <c r="U943" s="80"/>
    </row>
    <row r="944" spans="20:21" x14ac:dyDescent="0.25">
      <c r="T944" s="80"/>
      <c r="U944" s="80"/>
    </row>
    <row r="945" spans="20:21" x14ac:dyDescent="0.25">
      <c r="T945" s="80"/>
      <c r="U945" s="80"/>
    </row>
    <row r="946" spans="20:21" x14ac:dyDescent="0.25">
      <c r="T946" s="80"/>
      <c r="U946" s="80"/>
    </row>
    <row r="947" spans="20:21" x14ac:dyDescent="0.25">
      <c r="T947" s="80"/>
      <c r="U947" s="80"/>
    </row>
    <row r="948" spans="20:21" x14ac:dyDescent="0.25">
      <c r="T948" s="80"/>
      <c r="U948" s="80"/>
    </row>
    <row r="949" spans="20:21" x14ac:dyDescent="0.25">
      <c r="T949" s="80"/>
      <c r="U949" s="80"/>
    </row>
    <row r="950" spans="20:21" x14ac:dyDescent="0.25">
      <c r="T950" s="80"/>
      <c r="U950" s="80"/>
    </row>
    <row r="951" spans="20:21" x14ac:dyDescent="0.25">
      <c r="T951" s="80"/>
      <c r="U951" s="80"/>
    </row>
    <row r="952" spans="20:21" x14ac:dyDescent="0.25">
      <c r="T952" s="80"/>
      <c r="U952" s="80"/>
    </row>
    <row r="953" spans="20:21" x14ac:dyDescent="0.25">
      <c r="T953" s="80"/>
      <c r="U953" s="80"/>
    </row>
    <row r="954" spans="20:21" x14ac:dyDescent="0.25">
      <c r="T954" s="80"/>
      <c r="U954" s="80"/>
    </row>
    <row r="955" spans="20:21" x14ac:dyDescent="0.25">
      <c r="T955" s="80"/>
      <c r="U955" s="80"/>
    </row>
    <row r="956" spans="20:21" x14ac:dyDescent="0.25">
      <c r="T956" s="80"/>
      <c r="U956" s="80"/>
    </row>
    <row r="957" spans="20:21" x14ac:dyDescent="0.25">
      <c r="T957" s="80"/>
      <c r="U957" s="80"/>
    </row>
    <row r="958" spans="20:21" x14ac:dyDescent="0.25">
      <c r="T958" s="80"/>
      <c r="U958" s="80"/>
    </row>
    <row r="959" spans="20:21" x14ac:dyDescent="0.25">
      <c r="T959" s="80"/>
      <c r="U959" s="80"/>
    </row>
    <row r="960" spans="20:21" x14ac:dyDescent="0.25">
      <c r="T960" s="80"/>
      <c r="U960" s="80"/>
    </row>
    <row r="961" spans="20:21" x14ac:dyDescent="0.25">
      <c r="T961" s="80"/>
      <c r="U961" s="80"/>
    </row>
    <row r="962" spans="20:21" x14ac:dyDescent="0.25">
      <c r="T962" s="80"/>
      <c r="U962" s="80"/>
    </row>
    <row r="963" spans="20:21" x14ac:dyDescent="0.25">
      <c r="T963" s="80"/>
      <c r="U963" s="80"/>
    </row>
    <row r="964" spans="20:21" x14ac:dyDescent="0.25">
      <c r="T964" s="80"/>
      <c r="U964" s="80"/>
    </row>
    <row r="965" spans="20:21" x14ac:dyDescent="0.25">
      <c r="T965" s="80"/>
      <c r="U965" s="80"/>
    </row>
    <row r="966" spans="20:21" x14ac:dyDescent="0.25">
      <c r="T966" s="80"/>
      <c r="U966" s="80"/>
    </row>
    <row r="967" spans="20:21" x14ac:dyDescent="0.25">
      <c r="T967" s="80"/>
      <c r="U967" s="80"/>
    </row>
    <row r="968" spans="20:21" x14ac:dyDescent="0.25">
      <c r="T968" s="80"/>
      <c r="U968" s="80"/>
    </row>
    <row r="969" spans="20:21" x14ac:dyDescent="0.25">
      <c r="T969" s="80"/>
      <c r="U969" s="80"/>
    </row>
    <row r="970" spans="20:21" x14ac:dyDescent="0.25">
      <c r="T970" s="80"/>
      <c r="U970" s="80"/>
    </row>
    <row r="971" spans="20:21" x14ac:dyDescent="0.25">
      <c r="T971" s="80"/>
      <c r="U971" s="80"/>
    </row>
    <row r="972" spans="20:21" x14ac:dyDescent="0.25">
      <c r="T972" s="80"/>
      <c r="U972" s="80"/>
    </row>
    <row r="973" spans="20:21" x14ac:dyDescent="0.25">
      <c r="T973" s="80"/>
      <c r="U973" s="80"/>
    </row>
    <row r="974" spans="20:21" x14ac:dyDescent="0.25">
      <c r="T974" s="80"/>
      <c r="U974" s="80"/>
    </row>
    <row r="975" spans="20:21" x14ac:dyDescent="0.25">
      <c r="T975" s="80"/>
      <c r="U975" s="80"/>
    </row>
    <row r="976" spans="20:21" x14ac:dyDescent="0.25">
      <c r="T976" s="80"/>
      <c r="U976" s="80"/>
    </row>
    <row r="977" spans="20:21" x14ac:dyDescent="0.25">
      <c r="T977" s="80"/>
      <c r="U977" s="80"/>
    </row>
    <row r="978" spans="20:21" x14ac:dyDescent="0.25">
      <c r="T978" s="80"/>
      <c r="U978" s="80"/>
    </row>
    <row r="979" spans="20:21" x14ac:dyDescent="0.25">
      <c r="T979" s="80"/>
      <c r="U979" s="80"/>
    </row>
    <row r="980" spans="20:21" x14ac:dyDescent="0.25">
      <c r="T980" s="80"/>
      <c r="U980" s="80"/>
    </row>
    <row r="981" spans="20:21" x14ac:dyDescent="0.25">
      <c r="T981" s="80"/>
      <c r="U981" s="80"/>
    </row>
    <row r="982" spans="20:21" x14ac:dyDescent="0.25">
      <c r="T982" s="80"/>
      <c r="U982" s="80"/>
    </row>
    <row r="983" spans="20:21" x14ac:dyDescent="0.25">
      <c r="T983" s="80"/>
      <c r="U983" s="80"/>
    </row>
    <row r="984" spans="20:21" x14ac:dyDescent="0.25">
      <c r="T984" s="80"/>
      <c r="U984" s="80"/>
    </row>
    <row r="985" spans="20:21" x14ac:dyDescent="0.25">
      <c r="T985" s="80"/>
      <c r="U985" s="80"/>
    </row>
    <row r="986" spans="20:21" x14ac:dyDescent="0.25">
      <c r="T986" s="80"/>
      <c r="U986" s="80"/>
    </row>
    <row r="987" spans="20:21" x14ac:dyDescent="0.25">
      <c r="T987" s="80"/>
      <c r="U987" s="80"/>
    </row>
    <row r="988" spans="20:21" x14ac:dyDescent="0.25">
      <c r="T988" s="80"/>
      <c r="U988" s="80"/>
    </row>
    <row r="989" spans="20:21" x14ac:dyDescent="0.25">
      <c r="T989" s="80"/>
      <c r="U989" s="80"/>
    </row>
    <row r="990" spans="20:21" x14ac:dyDescent="0.25">
      <c r="T990" s="80"/>
      <c r="U990" s="80"/>
    </row>
    <row r="991" spans="20:21" x14ac:dyDescent="0.25">
      <c r="T991" s="80"/>
      <c r="U991" s="80"/>
    </row>
    <row r="992" spans="20:21" x14ac:dyDescent="0.25">
      <c r="T992" s="80"/>
      <c r="U992" s="80"/>
    </row>
    <row r="993" spans="20:21" x14ac:dyDescent="0.25">
      <c r="T993" s="80"/>
      <c r="U993" s="80"/>
    </row>
    <row r="994" spans="20:21" x14ac:dyDescent="0.25">
      <c r="T994" s="80"/>
      <c r="U994" s="80"/>
    </row>
    <row r="995" spans="20:21" x14ac:dyDescent="0.25">
      <c r="T995" s="80"/>
      <c r="U995" s="80"/>
    </row>
    <row r="996" spans="20:21" x14ac:dyDescent="0.25">
      <c r="T996" s="80"/>
      <c r="U996" s="80"/>
    </row>
    <row r="997" spans="20:21" x14ac:dyDescent="0.25">
      <c r="T997" s="80"/>
      <c r="U997" s="80"/>
    </row>
    <row r="998" spans="20:21" x14ac:dyDescent="0.25">
      <c r="T998" s="80"/>
      <c r="U998" s="80"/>
    </row>
    <row r="999" spans="20:21" x14ac:dyDescent="0.25">
      <c r="T999" s="80"/>
      <c r="U999" s="80"/>
    </row>
    <row r="1000" spans="20:21" x14ac:dyDescent="0.25">
      <c r="T1000" s="80"/>
      <c r="U1000" s="80"/>
    </row>
    <row r="1001" spans="20:21" x14ac:dyDescent="0.25">
      <c r="T1001" s="80"/>
      <c r="U1001" s="80"/>
    </row>
    <row r="1002" spans="20:21" x14ac:dyDescent="0.25">
      <c r="T1002" s="80"/>
      <c r="U1002" s="80"/>
    </row>
    <row r="1003" spans="20:21" x14ac:dyDescent="0.25">
      <c r="T1003" s="80"/>
      <c r="U1003" s="80"/>
    </row>
    <row r="1004" spans="20:21" x14ac:dyDescent="0.25">
      <c r="T1004" s="80"/>
      <c r="U1004" s="80"/>
    </row>
    <row r="1005" spans="20:21" x14ac:dyDescent="0.25">
      <c r="T1005" s="80"/>
      <c r="U1005" s="80"/>
    </row>
    <row r="1006" spans="20:21" x14ac:dyDescent="0.25">
      <c r="T1006" s="80"/>
      <c r="U1006" s="80"/>
    </row>
    <row r="1007" spans="20:21" x14ac:dyDescent="0.25">
      <c r="T1007" s="80"/>
      <c r="U1007" s="80"/>
    </row>
    <row r="1008" spans="20:21" x14ac:dyDescent="0.25">
      <c r="T1008" s="80"/>
      <c r="U1008" s="80"/>
    </row>
    <row r="1009" spans="20:21" x14ac:dyDescent="0.25">
      <c r="T1009" s="80"/>
      <c r="U1009" s="80"/>
    </row>
    <row r="1010" spans="20:21" x14ac:dyDescent="0.25">
      <c r="T1010" s="80"/>
      <c r="U1010" s="80"/>
    </row>
    <row r="1011" spans="20:21" x14ac:dyDescent="0.25">
      <c r="T1011" s="80"/>
      <c r="U1011" s="80"/>
    </row>
    <row r="1012" spans="20:21" x14ac:dyDescent="0.25">
      <c r="T1012" s="80"/>
      <c r="U1012" s="80"/>
    </row>
    <row r="1013" spans="20:21" x14ac:dyDescent="0.25">
      <c r="T1013" s="80"/>
      <c r="U1013" s="80"/>
    </row>
    <row r="1014" spans="20:21" x14ac:dyDescent="0.25">
      <c r="T1014" s="80"/>
      <c r="U1014" s="80"/>
    </row>
    <row r="1015" spans="20:21" x14ac:dyDescent="0.25">
      <c r="T1015" s="80"/>
      <c r="U1015" s="80"/>
    </row>
    <row r="1016" spans="20:21" x14ac:dyDescent="0.25">
      <c r="T1016" s="80"/>
      <c r="U1016" s="80"/>
    </row>
    <row r="1017" spans="20:21" x14ac:dyDescent="0.25">
      <c r="T1017" s="80"/>
      <c r="U1017" s="80"/>
    </row>
    <row r="1018" spans="20:21" x14ac:dyDescent="0.25">
      <c r="T1018" s="80"/>
      <c r="U1018" s="80"/>
    </row>
    <row r="1019" spans="20:21" x14ac:dyDescent="0.25">
      <c r="T1019" s="80"/>
      <c r="U1019" s="80"/>
    </row>
    <row r="1020" spans="20:21" x14ac:dyDescent="0.25">
      <c r="T1020" s="80"/>
      <c r="U1020" s="80"/>
    </row>
    <row r="1021" spans="20:21" x14ac:dyDescent="0.25">
      <c r="T1021" s="80"/>
      <c r="U1021" s="80"/>
    </row>
    <row r="1022" spans="20:21" x14ac:dyDescent="0.25">
      <c r="T1022" s="80"/>
      <c r="U1022" s="80"/>
    </row>
    <row r="1023" spans="20:21" x14ac:dyDescent="0.25">
      <c r="T1023" s="80"/>
      <c r="U1023" s="80"/>
    </row>
    <row r="1024" spans="20:21" x14ac:dyDescent="0.25">
      <c r="T1024" s="80"/>
      <c r="U1024" s="80"/>
    </row>
    <row r="1025" spans="20:21" x14ac:dyDescent="0.25">
      <c r="T1025" s="80"/>
      <c r="U1025" s="80"/>
    </row>
    <row r="1026" spans="20:21" x14ac:dyDescent="0.25">
      <c r="T1026" s="80"/>
      <c r="U1026" s="80"/>
    </row>
    <row r="1027" spans="20:21" x14ac:dyDescent="0.25">
      <c r="T1027" s="80"/>
      <c r="U1027" s="80"/>
    </row>
    <row r="1028" spans="20:21" x14ac:dyDescent="0.25">
      <c r="T1028" s="80"/>
      <c r="U1028" s="80"/>
    </row>
    <row r="1029" spans="20:21" x14ac:dyDescent="0.25">
      <c r="T1029" s="80"/>
      <c r="U1029" s="80"/>
    </row>
    <row r="1030" spans="20:21" x14ac:dyDescent="0.25">
      <c r="T1030" s="80"/>
      <c r="U1030" s="80"/>
    </row>
    <row r="1031" spans="20:21" x14ac:dyDescent="0.25">
      <c r="T1031" s="80"/>
      <c r="U1031" s="80"/>
    </row>
    <row r="1032" spans="20:21" x14ac:dyDescent="0.25">
      <c r="T1032" s="80"/>
      <c r="U1032" s="80"/>
    </row>
    <row r="1033" spans="20:21" x14ac:dyDescent="0.25">
      <c r="T1033" s="80"/>
      <c r="U1033" s="80"/>
    </row>
    <row r="1034" spans="20:21" x14ac:dyDescent="0.25">
      <c r="T1034" s="80"/>
      <c r="U1034" s="80"/>
    </row>
    <row r="1035" spans="20:21" x14ac:dyDescent="0.25">
      <c r="T1035" s="80"/>
      <c r="U1035" s="80"/>
    </row>
    <row r="1036" spans="20:21" x14ac:dyDescent="0.25">
      <c r="T1036" s="80"/>
      <c r="U1036" s="80"/>
    </row>
    <row r="1037" spans="20:21" x14ac:dyDescent="0.25">
      <c r="T1037" s="80"/>
      <c r="U1037" s="80"/>
    </row>
    <row r="1038" spans="20:21" x14ac:dyDescent="0.25">
      <c r="T1038" s="80"/>
      <c r="U1038" s="80"/>
    </row>
    <row r="1039" spans="20:21" x14ac:dyDescent="0.25">
      <c r="T1039" s="80"/>
      <c r="U1039" s="80"/>
    </row>
    <row r="1040" spans="20:21" x14ac:dyDescent="0.25">
      <c r="T1040" s="80"/>
      <c r="U1040" s="80"/>
    </row>
    <row r="1041" spans="20:21" x14ac:dyDescent="0.25">
      <c r="T1041" s="80"/>
      <c r="U1041" s="80"/>
    </row>
    <row r="1042" spans="20:21" x14ac:dyDescent="0.25">
      <c r="T1042" s="80"/>
      <c r="U1042" s="80"/>
    </row>
    <row r="1043" spans="20:21" x14ac:dyDescent="0.25">
      <c r="T1043" s="80"/>
      <c r="U1043" s="80"/>
    </row>
    <row r="1044" spans="20:21" x14ac:dyDescent="0.25">
      <c r="T1044" s="80"/>
      <c r="U1044" s="80"/>
    </row>
    <row r="1045" spans="20:21" x14ac:dyDescent="0.25">
      <c r="T1045" s="80"/>
      <c r="U1045" s="80"/>
    </row>
    <row r="1046" spans="20:21" x14ac:dyDescent="0.25">
      <c r="T1046" s="80"/>
      <c r="U1046" s="80"/>
    </row>
    <row r="1047" spans="20:21" x14ac:dyDescent="0.25">
      <c r="T1047" s="80"/>
      <c r="U1047" s="80"/>
    </row>
    <row r="1048" spans="20:21" x14ac:dyDescent="0.25">
      <c r="T1048" s="80"/>
      <c r="U1048" s="80"/>
    </row>
    <row r="1049" spans="20:21" x14ac:dyDescent="0.25">
      <c r="T1049" s="80"/>
      <c r="U1049" s="80"/>
    </row>
    <row r="1050" spans="20:21" x14ac:dyDescent="0.25">
      <c r="T1050" s="80"/>
      <c r="U1050" s="80"/>
    </row>
    <row r="1051" spans="20:21" x14ac:dyDescent="0.25">
      <c r="T1051" s="80"/>
      <c r="U1051" s="80"/>
    </row>
    <row r="1052" spans="20:21" x14ac:dyDescent="0.25">
      <c r="T1052" s="80"/>
      <c r="U1052" s="80"/>
    </row>
    <row r="1053" spans="20:21" x14ac:dyDescent="0.25">
      <c r="T1053" s="80"/>
      <c r="U1053" s="80"/>
    </row>
    <row r="1054" spans="20:21" x14ac:dyDescent="0.25">
      <c r="T1054" s="80"/>
      <c r="U1054" s="80"/>
    </row>
    <row r="1055" spans="20:21" x14ac:dyDescent="0.25">
      <c r="T1055" s="80"/>
      <c r="U1055" s="80"/>
    </row>
    <row r="1056" spans="20:21" x14ac:dyDescent="0.25">
      <c r="T1056" s="80"/>
      <c r="U1056" s="80"/>
    </row>
    <row r="1057" spans="20:21" x14ac:dyDescent="0.25">
      <c r="T1057" s="80"/>
      <c r="U1057" s="80"/>
    </row>
    <row r="1058" spans="20:21" x14ac:dyDescent="0.25">
      <c r="T1058" s="80"/>
      <c r="U1058" s="80"/>
    </row>
    <row r="1059" spans="20:21" x14ac:dyDescent="0.25">
      <c r="T1059" s="80"/>
      <c r="U1059" s="80"/>
    </row>
    <row r="1060" spans="20:21" x14ac:dyDescent="0.25">
      <c r="T1060" s="80"/>
      <c r="U1060" s="80"/>
    </row>
    <row r="1061" spans="20:21" x14ac:dyDescent="0.25">
      <c r="T1061" s="80"/>
      <c r="U1061" s="80"/>
    </row>
    <row r="1062" spans="20:21" x14ac:dyDescent="0.25">
      <c r="T1062" s="80"/>
      <c r="U1062" s="80"/>
    </row>
    <row r="1063" spans="20:21" x14ac:dyDescent="0.25">
      <c r="T1063" s="80"/>
      <c r="U1063" s="80"/>
    </row>
    <row r="1064" spans="20:21" x14ac:dyDescent="0.25">
      <c r="T1064" s="80"/>
      <c r="U1064" s="80"/>
    </row>
    <row r="1065" spans="20:21" x14ac:dyDescent="0.25">
      <c r="T1065" s="80"/>
      <c r="U1065" s="80"/>
    </row>
    <row r="1066" spans="20:21" x14ac:dyDescent="0.25">
      <c r="T1066" s="80"/>
      <c r="U1066" s="80"/>
    </row>
    <row r="1067" spans="20:21" x14ac:dyDescent="0.25">
      <c r="T1067" s="80"/>
      <c r="U1067" s="80"/>
    </row>
    <row r="1068" spans="20:21" x14ac:dyDescent="0.25">
      <c r="T1068" s="80"/>
      <c r="U1068" s="80"/>
    </row>
    <row r="1069" spans="20:21" x14ac:dyDescent="0.25">
      <c r="T1069" s="80"/>
      <c r="U1069" s="80"/>
    </row>
    <row r="1070" spans="20:21" x14ac:dyDescent="0.25">
      <c r="T1070" s="80"/>
      <c r="U1070" s="80"/>
    </row>
    <row r="1071" spans="20:21" x14ac:dyDescent="0.25">
      <c r="T1071" s="80"/>
      <c r="U1071" s="80"/>
    </row>
    <row r="1072" spans="20:21" x14ac:dyDescent="0.25">
      <c r="T1072" s="80"/>
      <c r="U1072" s="80"/>
    </row>
    <row r="1073" spans="20:21" x14ac:dyDescent="0.25">
      <c r="T1073" s="80"/>
      <c r="U1073" s="80"/>
    </row>
    <row r="1074" spans="20:21" x14ac:dyDescent="0.25">
      <c r="T1074" s="80"/>
      <c r="U1074" s="80"/>
    </row>
    <row r="1075" spans="20:21" x14ac:dyDescent="0.25">
      <c r="T1075" s="80"/>
      <c r="U1075" s="80"/>
    </row>
  </sheetData>
  <sortState ref="S3:X228">
    <sortCondition ref="S3:S228"/>
  </sortState>
  <mergeCells count="24">
    <mergeCell ref="AT2:AU2"/>
    <mergeCell ref="B2:C2"/>
    <mergeCell ref="D2:E2"/>
    <mergeCell ref="H2:I2"/>
    <mergeCell ref="J2:K2"/>
    <mergeCell ref="AG2:AH2"/>
    <mergeCell ref="AI2:AJ2"/>
    <mergeCell ref="AK2:AL2"/>
    <mergeCell ref="N2:O2"/>
    <mergeCell ref="P2:Q2"/>
    <mergeCell ref="AA2:AB2"/>
    <mergeCell ref="AC2:AD2"/>
    <mergeCell ref="AQ2:AR2"/>
    <mergeCell ref="AO2:AP2"/>
    <mergeCell ref="AF42:AI42"/>
    <mergeCell ref="AN1:AR1"/>
    <mergeCell ref="A1:E1"/>
    <mergeCell ref="G1:K1"/>
    <mergeCell ref="S1:X1"/>
    <mergeCell ref="AF1:AL1"/>
    <mergeCell ref="M1:Q1"/>
    <mergeCell ref="Z1:AD1"/>
    <mergeCell ref="AF24:AG24"/>
    <mergeCell ref="AF13:AH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68"/>
  <sheetViews>
    <sheetView zoomScaleNormal="100" workbookViewId="0">
      <selection activeCell="A23" sqref="A23"/>
    </sheetView>
  </sheetViews>
  <sheetFormatPr defaultColWidth="15.140625" defaultRowHeight="15" customHeight="1" x14ac:dyDescent="0.25"/>
  <cols>
    <col min="1" max="1" width="46.42578125" style="2" bestFit="1" customWidth="1"/>
    <col min="2" max="2" width="21.7109375" style="169" bestFit="1" customWidth="1"/>
    <col min="3" max="3" width="18" style="169" bestFit="1" customWidth="1"/>
    <col min="4" max="4" width="17" style="169" customWidth="1"/>
    <col min="5" max="5" width="13.5703125" style="169" bestFit="1" customWidth="1"/>
    <col min="6" max="6" width="17.7109375" style="169" bestFit="1" customWidth="1"/>
    <col min="7" max="7" width="17.7109375" style="169" customWidth="1"/>
    <col min="8" max="9" width="15.140625" style="2"/>
    <col min="10" max="10" width="16.5703125" style="2" bestFit="1" customWidth="1"/>
    <col min="11" max="11" width="5.7109375" style="169" bestFit="1" customWidth="1"/>
    <col min="12" max="12" width="9" style="169" bestFit="1" customWidth="1"/>
    <col min="13" max="13" width="17.42578125" style="169" customWidth="1"/>
    <col min="14" max="14" width="16.28515625" style="169" bestFit="1" customWidth="1"/>
    <col min="15" max="16" width="20.140625" style="169" bestFit="1" customWidth="1"/>
    <col min="17" max="18" width="19.28515625" style="169" bestFit="1" customWidth="1"/>
    <col min="19" max="19" width="18.140625" style="169" bestFit="1" customWidth="1"/>
    <col min="20" max="20" width="20.85546875" style="169" bestFit="1" customWidth="1"/>
    <col min="21" max="21" width="16.28515625" style="169" bestFit="1" customWidth="1"/>
    <col min="22" max="22" width="20.28515625" style="169" bestFit="1" customWidth="1"/>
    <col min="23" max="23" width="48.140625" style="169" bestFit="1" customWidth="1"/>
    <col min="24" max="24" width="26.28515625" style="169" bestFit="1" customWidth="1"/>
    <col min="25" max="25" width="17.42578125" style="169" bestFit="1" customWidth="1"/>
    <col min="26" max="26" width="16.28515625" style="169" bestFit="1" customWidth="1"/>
    <col min="27" max="27" width="69.28515625" style="169" customWidth="1"/>
    <col min="28" max="32" width="7.5703125" style="169" customWidth="1"/>
    <col min="33" max="16384" width="15.140625" style="169"/>
  </cols>
  <sheetData>
    <row r="1" spans="1:27" x14ac:dyDescent="0.25">
      <c r="A1" s="73" t="s">
        <v>1990</v>
      </c>
      <c r="B1" s="164" t="s">
        <v>2203</v>
      </c>
      <c r="C1" s="164" t="s">
        <v>2204</v>
      </c>
      <c r="D1" s="164" t="s">
        <v>0</v>
      </c>
      <c r="E1" s="164" t="s">
        <v>2205</v>
      </c>
      <c r="F1" s="164" t="s">
        <v>2206</v>
      </c>
      <c r="G1" s="164" t="s">
        <v>2527</v>
      </c>
      <c r="H1" s="159" t="s">
        <v>1965</v>
      </c>
      <c r="I1" s="159" t="s">
        <v>1966</v>
      </c>
      <c r="J1" s="159" t="s">
        <v>2122</v>
      </c>
      <c r="K1" s="164" t="s">
        <v>2207</v>
      </c>
      <c r="L1" s="164" t="s">
        <v>2208</v>
      </c>
      <c r="M1" s="165" t="s">
        <v>2209</v>
      </c>
      <c r="N1" s="165" t="s">
        <v>2210</v>
      </c>
      <c r="O1" s="164" t="s">
        <v>2211</v>
      </c>
      <c r="P1" s="164" t="s">
        <v>2212</v>
      </c>
      <c r="Q1" s="166" t="s">
        <v>2213</v>
      </c>
      <c r="R1" s="166" t="s">
        <v>2214</v>
      </c>
      <c r="S1" s="167" t="s">
        <v>2215</v>
      </c>
      <c r="T1" s="164" t="s">
        <v>2216</v>
      </c>
      <c r="U1" s="164" t="s">
        <v>2217</v>
      </c>
      <c r="V1" s="164" t="s">
        <v>2218</v>
      </c>
      <c r="W1" s="164" t="s">
        <v>2219</v>
      </c>
      <c r="X1" s="164" t="s">
        <v>2220</v>
      </c>
      <c r="Y1" s="168" t="s">
        <v>2221</v>
      </c>
      <c r="Z1" s="168" t="s">
        <v>2222</v>
      </c>
      <c r="AA1" s="168" t="s">
        <v>2223</v>
      </c>
    </row>
    <row r="2" spans="1:27" s="170" customFormat="1" x14ac:dyDescent="0.25">
      <c r="A2" s="43" t="s">
        <v>1896</v>
      </c>
      <c r="B2" s="198" t="s">
        <v>1896</v>
      </c>
      <c r="C2" s="198" t="s">
        <v>98</v>
      </c>
      <c r="D2" s="198" t="s">
        <v>77</v>
      </c>
      <c r="E2" s="198" t="s">
        <v>488</v>
      </c>
      <c r="F2" s="198"/>
      <c r="G2" s="198" t="s">
        <v>2526</v>
      </c>
      <c r="H2" s="111">
        <v>0</v>
      </c>
      <c r="I2" s="111">
        <v>1</v>
      </c>
      <c r="J2" s="111">
        <f t="shared" ref="J2:J65" si="0">H2+I2</f>
        <v>1</v>
      </c>
      <c r="K2" s="198" t="s">
        <v>135</v>
      </c>
      <c r="L2" s="198" t="s">
        <v>135</v>
      </c>
      <c r="M2" s="199" t="s">
        <v>2224</v>
      </c>
      <c r="N2" s="199"/>
      <c r="O2" s="184">
        <v>11087</v>
      </c>
      <c r="P2" s="184"/>
      <c r="Q2" s="200">
        <v>1.8E-3</v>
      </c>
      <c r="R2" s="200"/>
      <c r="S2" s="201">
        <v>17751</v>
      </c>
      <c r="T2" s="198" t="s">
        <v>2225</v>
      </c>
      <c r="U2" s="198" t="s">
        <v>77</v>
      </c>
      <c r="V2" s="198" t="s">
        <v>2226</v>
      </c>
      <c r="W2" s="198" t="s">
        <v>2227</v>
      </c>
      <c r="X2" s="198" t="s">
        <v>2228</v>
      </c>
      <c r="Y2" s="202"/>
      <c r="Z2" s="202"/>
      <c r="AA2" s="171"/>
    </row>
    <row r="3" spans="1:27" x14ac:dyDescent="0.25">
      <c r="A3" s="40" t="s">
        <v>515</v>
      </c>
      <c r="B3" s="188"/>
      <c r="C3" s="188" t="s">
        <v>98</v>
      </c>
      <c r="D3" s="188" t="s">
        <v>67</v>
      </c>
      <c r="E3" s="188" t="s">
        <v>504</v>
      </c>
      <c r="F3" s="188" t="s">
        <v>516</v>
      </c>
      <c r="G3" s="188" t="s">
        <v>2525</v>
      </c>
      <c r="H3" s="89">
        <v>0</v>
      </c>
      <c r="I3" s="89">
        <v>2</v>
      </c>
      <c r="J3" s="111">
        <f t="shared" si="0"/>
        <v>2</v>
      </c>
      <c r="K3" s="188" t="s">
        <v>135</v>
      </c>
      <c r="L3" s="188" t="s">
        <v>135</v>
      </c>
      <c r="M3" s="185" t="s">
        <v>2229</v>
      </c>
      <c r="N3" s="185"/>
      <c r="O3" s="176">
        <v>9369</v>
      </c>
      <c r="P3" s="176"/>
      <c r="Q3" s="186">
        <v>6.1999999999999998E-3</v>
      </c>
      <c r="R3" s="186"/>
      <c r="S3" s="187">
        <v>24538</v>
      </c>
      <c r="T3" s="188" t="s">
        <v>2003</v>
      </c>
      <c r="U3" s="188" t="s">
        <v>67</v>
      </c>
      <c r="V3" s="188" t="s">
        <v>2226</v>
      </c>
      <c r="W3" s="188" t="s">
        <v>2230</v>
      </c>
      <c r="X3" s="188" t="s">
        <v>2228</v>
      </c>
      <c r="Y3" s="203">
        <v>3245963.03</v>
      </c>
      <c r="Z3" s="203">
        <v>3000000</v>
      </c>
      <c r="AA3" s="172"/>
    </row>
    <row r="4" spans="1:27" x14ac:dyDescent="0.25">
      <c r="A4" s="40" t="s">
        <v>2171</v>
      </c>
      <c r="B4" s="188" t="s">
        <v>2231</v>
      </c>
      <c r="C4" s="188" t="s">
        <v>98</v>
      </c>
      <c r="D4" s="188" t="s">
        <v>69</v>
      </c>
      <c r="E4" s="188" t="s">
        <v>509</v>
      </c>
      <c r="F4" s="188"/>
      <c r="G4" s="188" t="s">
        <v>2526</v>
      </c>
      <c r="H4" s="89">
        <v>0</v>
      </c>
      <c r="I4" s="89">
        <v>1</v>
      </c>
      <c r="J4" s="111">
        <f t="shared" si="0"/>
        <v>1</v>
      </c>
      <c r="K4" s="188" t="s">
        <v>134</v>
      </c>
      <c r="L4" s="188" t="s">
        <v>134</v>
      </c>
      <c r="M4" s="185" t="s">
        <v>2232</v>
      </c>
      <c r="N4" s="185"/>
      <c r="O4" s="176">
        <v>40609</v>
      </c>
      <c r="P4" s="176"/>
      <c r="Q4" s="186">
        <v>2.0199999999999999E-2</v>
      </c>
      <c r="R4" s="186"/>
      <c r="S4" s="187">
        <v>22210</v>
      </c>
      <c r="T4" s="188" t="s">
        <v>2233</v>
      </c>
      <c r="U4" s="188" t="s">
        <v>69</v>
      </c>
      <c r="V4" s="188" t="s">
        <v>2226</v>
      </c>
      <c r="W4" s="188" t="s">
        <v>2234</v>
      </c>
      <c r="X4" s="188" t="s">
        <v>2228</v>
      </c>
      <c r="Y4" s="204"/>
      <c r="Z4" s="204"/>
      <c r="AA4" s="172"/>
    </row>
    <row r="5" spans="1:27" x14ac:dyDescent="0.25">
      <c r="A5" s="40" t="s">
        <v>836</v>
      </c>
      <c r="B5" s="188" t="s">
        <v>2235</v>
      </c>
      <c r="C5" s="188" t="s">
        <v>98</v>
      </c>
      <c r="D5" s="188" t="s">
        <v>62</v>
      </c>
      <c r="E5" s="188" t="s">
        <v>509</v>
      </c>
      <c r="F5" s="188"/>
      <c r="G5" s="188" t="s">
        <v>2526</v>
      </c>
      <c r="H5" s="89">
        <v>0</v>
      </c>
      <c r="I5" s="89">
        <v>1</v>
      </c>
      <c r="J5" s="111">
        <f t="shared" si="0"/>
        <v>1</v>
      </c>
      <c r="K5" s="188" t="s">
        <v>135</v>
      </c>
      <c r="L5" s="188" t="s">
        <v>135</v>
      </c>
      <c r="M5" s="185" t="s">
        <v>2236</v>
      </c>
      <c r="N5" s="185"/>
      <c r="O5" s="176">
        <v>948</v>
      </c>
      <c r="P5" s="176"/>
      <c r="Q5" s="186">
        <v>5.0000000000000001E-4</v>
      </c>
      <c r="R5" s="186"/>
      <c r="S5" s="187">
        <v>27776</v>
      </c>
      <c r="T5" s="188" t="s">
        <v>2237</v>
      </c>
      <c r="U5" s="188" t="s">
        <v>62</v>
      </c>
      <c r="V5" s="188" t="s">
        <v>2226</v>
      </c>
      <c r="W5" s="188" t="s">
        <v>2238</v>
      </c>
      <c r="X5" s="188" t="s">
        <v>2228</v>
      </c>
      <c r="Y5" s="204"/>
      <c r="Z5" s="204"/>
      <c r="AA5" s="172"/>
    </row>
    <row r="6" spans="1:27" x14ac:dyDescent="0.25">
      <c r="A6" s="40" t="s">
        <v>1947</v>
      </c>
      <c r="B6" s="188" t="s">
        <v>2239</v>
      </c>
      <c r="C6" s="188" t="s">
        <v>98</v>
      </c>
      <c r="D6" s="188" t="s">
        <v>80</v>
      </c>
      <c r="E6" s="188" t="s">
        <v>1607</v>
      </c>
      <c r="F6" s="188"/>
      <c r="G6" s="188" t="s">
        <v>2526</v>
      </c>
      <c r="H6" s="89">
        <v>0</v>
      </c>
      <c r="I6" s="89">
        <v>1</v>
      </c>
      <c r="J6" s="111">
        <f t="shared" si="0"/>
        <v>1</v>
      </c>
      <c r="K6" s="188" t="s">
        <v>135</v>
      </c>
      <c r="L6" s="188" t="s">
        <v>135</v>
      </c>
      <c r="M6" s="185" t="s">
        <v>2240</v>
      </c>
      <c r="N6" s="185"/>
      <c r="O6" s="176">
        <v>888</v>
      </c>
      <c r="P6" s="176"/>
      <c r="Q6" s="186">
        <v>0</v>
      </c>
      <c r="R6" s="186"/>
      <c r="S6" s="187">
        <v>15821</v>
      </c>
      <c r="T6" s="188" t="s">
        <v>2241</v>
      </c>
      <c r="U6" s="188" t="s">
        <v>59</v>
      </c>
      <c r="V6" s="188" t="s">
        <v>2226</v>
      </c>
      <c r="W6" s="188" t="s">
        <v>2242</v>
      </c>
      <c r="X6" s="188" t="s">
        <v>2228</v>
      </c>
      <c r="Y6" s="204"/>
      <c r="Z6" s="204"/>
      <c r="AA6" s="172"/>
    </row>
    <row r="7" spans="1:27" x14ac:dyDescent="0.25">
      <c r="A7" s="41" t="s">
        <v>1264</v>
      </c>
      <c r="B7" s="192"/>
      <c r="C7" s="192" t="s">
        <v>94</v>
      </c>
      <c r="D7" s="192" t="s">
        <v>2109</v>
      </c>
      <c r="E7" s="192" t="s">
        <v>484</v>
      </c>
      <c r="F7" s="192" t="s">
        <v>1265</v>
      </c>
      <c r="G7" s="192" t="s">
        <v>2526</v>
      </c>
      <c r="H7" s="89">
        <v>0</v>
      </c>
      <c r="I7" s="89">
        <v>1</v>
      </c>
      <c r="J7" s="111">
        <f t="shared" si="0"/>
        <v>1</v>
      </c>
      <c r="K7" s="192" t="s">
        <v>135</v>
      </c>
      <c r="L7" s="192" t="s">
        <v>135</v>
      </c>
      <c r="M7" s="189" t="s">
        <v>2243</v>
      </c>
      <c r="N7" s="189" t="s">
        <v>2243</v>
      </c>
      <c r="O7" s="176">
        <v>34857715</v>
      </c>
      <c r="P7" s="181">
        <v>50993533</v>
      </c>
      <c r="Q7" s="190">
        <v>0.33529999999999999</v>
      </c>
      <c r="R7" s="191">
        <v>0.48349999999999999</v>
      </c>
      <c r="S7" s="187">
        <v>21985</v>
      </c>
      <c r="T7" s="192" t="s">
        <v>2014</v>
      </c>
      <c r="U7" s="192" t="s">
        <v>65</v>
      </c>
      <c r="V7" s="192" t="s">
        <v>2226</v>
      </c>
      <c r="W7" s="192" t="s">
        <v>96</v>
      </c>
      <c r="X7" s="192" t="s">
        <v>2228</v>
      </c>
      <c r="Y7" s="203">
        <v>2503521.81</v>
      </c>
      <c r="Z7" s="203">
        <v>290000000</v>
      </c>
      <c r="AA7" s="172"/>
    </row>
    <row r="8" spans="1:27" x14ac:dyDescent="0.25">
      <c r="A8" s="40" t="s">
        <v>788</v>
      </c>
      <c r="B8" s="188"/>
      <c r="C8" s="188" t="s">
        <v>95</v>
      </c>
      <c r="D8" s="188" t="s">
        <v>61</v>
      </c>
      <c r="E8" s="188" t="s">
        <v>413</v>
      </c>
      <c r="F8" s="188" t="s">
        <v>773</v>
      </c>
      <c r="G8" s="188" t="s">
        <v>2526</v>
      </c>
      <c r="H8" s="89">
        <v>2</v>
      </c>
      <c r="I8" s="89">
        <v>5</v>
      </c>
      <c r="J8" s="111">
        <f t="shared" si="0"/>
        <v>7</v>
      </c>
      <c r="K8" s="188" t="s">
        <v>135</v>
      </c>
      <c r="L8" s="188" t="s">
        <v>134</v>
      </c>
      <c r="M8" s="185" t="s">
        <v>2244</v>
      </c>
      <c r="N8" s="185"/>
      <c r="O8" s="176">
        <v>307500</v>
      </c>
      <c r="P8" s="182"/>
      <c r="Q8" s="186">
        <v>0.20069999999999999</v>
      </c>
      <c r="R8" s="186"/>
      <c r="S8" s="187">
        <v>21498</v>
      </c>
      <c r="T8" s="188" t="s">
        <v>2245</v>
      </c>
      <c r="U8" s="188" t="s">
        <v>59</v>
      </c>
      <c r="V8" s="188" t="s">
        <v>2226</v>
      </c>
      <c r="W8" s="188" t="s">
        <v>95</v>
      </c>
      <c r="X8" s="188" t="s">
        <v>2228</v>
      </c>
      <c r="Y8" s="203">
        <v>906583.95</v>
      </c>
      <c r="Z8" s="203">
        <v>70000000</v>
      </c>
      <c r="AA8" s="172"/>
    </row>
    <row r="9" spans="1:27" x14ac:dyDescent="0.25">
      <c r="A9" s="40" t="s">
        <v>827</v>
      </c>
      <c r="B9" s="188"/>
      <c r="C9" s="188" t="s">
        <v>98</v>
      </c>
      <c r="D9" s="188" t="s">
        <v>62</v>
      </c>
      <c r="E9" s="188" t="s">
        <v>697</v>
      </c>
      <c r="F9" s="188" t="s">
        <v>828</v>
      </c>
      <c r="G9" s="188" t="s">
        <v>2526</v>
      </c>
      <c r="H9" s="89">
        <v>0</v>
      </c>
      <c r="I9" s="89">
        <v>1</v>
      </c>
      <c r="J9" s="111">
        <f t="shared" si="0"/>
        <v>1</v>
      </c>
      <c r="K9" s="188" t="s">
        <v>135</v>
      </c>
      <c r="L9" s="188" t="s">
        <v>135</v>
      </c>
      <c r="M9" s="185" t="s">
        <v>2246</v>
      </c>
      <c r="N9" s="185"/>
      <c r="O9" s="176">
        <v>177</v>
      </c>
      <c r="P9" s="176"/>
      <c r="Q9" s="186">
        <v>1E-4</v>
      </c>
      <c r="R9" s="190"/>
      <c r="S9" s="187">
        <v>24103</v>
      </c>
      <c r="T9" s="188" t="s">
        <v>2247</v>
      </c>
      <c r="U9" s="193" t="s">
        <v>65</v>
      </c>
      <c r="V9" s="193" t="s">
        <v>2248</v>
      </c>
      <c r="W9" s="193" t="s">
        <v>2249</v>
      </c>
      <c r="X9" s="193" t="s">
        <v>2228</v>
      </c>
      <c r="Y9" s="203">
        <v>7000</v>
      </c>
      <c r="Z9" s="203">
        <v>1000000</v>
      </c>
      <c r="AA9" s="172"/>
    </row>
    <row r="10" spans="1:27" x14ac:dyDescent="0.25">
      <c r="A10" s="42" t="s">
        <v>1977</v>
      </c>
      <c r="B10" s="198"/>
      <c r="C10" s="198" t="s">
        <v>96</v>
      </c>
      <c r="D10" s="198" t="s">
        <v>66</v>
      </c>
      <c r="E10" s="198" t="s">
        <v>488</v>
      </c>
      <c r="F10" s="198"/>
      <c r="G10" s="198" t="s">
        <v>2526</v>
      </c>
      <c r="H10" s="111">
        <v>1</v>
      </c>
      <c r="I10" s="111">
        <v>0</v>
      </c>
      <c r="J10" s="111">
        <f t="shared" si="0"/>
        <v>1</v>
      </c>
      <c r="K10" s="198" t="s">
        <v>135</v>
      </c>
      <c r="L10" s="198" t="s">
        <v>135</v>
      </c>
      <c r="M10" s="194" t="s">
        <v>2244</v>
      </c>
      <c r="N10" s="194"/>
      <c r="O10" s="176">
        <v>204262</v>
      </c>
      <c r="P10" s="176"/>
      <c r="Q10" s="186">
        <v>0.1678</v>
      </c>
      <c r="R10" s="190"/>
      <c r="S10" s="187">
        <v>23937</v>
      </c>
      <c r="T10" s="193" t="s">
        <v>2250</v>
      </c>
      <c r="U10" s="193" t="s">
        <v>66</v>
      </c>
      <c r="V10" s="193" t="s">
        <v>2226</v>
      </c>
      <c r="W10" s="193" t="s">
        <v>2227</v>
      </c>
      <c r="X10" s="193" t="s">
        <v>2228</v>
      </c>
      <c r="Y10" s="203">
        <v>1809579.57</v>
      </c>
      <c r="Z10" s="203">
        <v>7000000</v>
      </c>
      <c r="AA10" s="172"/>
    </row>
    <row r="11" spans="1:27" x14ac:dyDescent="0.25">
      <c r="A11" s="42" t="s">
        <v>2173</v>
      </c>
      <c r="B11" s="198" t="s">
        <v>2251</v>
      </c>
      <c r="C11" s="198" t="s">
        <v>95</v>
      </c>
      <c r="D11" s="198" t="s">
        <v>80</v>
      </c>
      <c r="E11" s="198" t="s">
        <v>413</v>
      </c>
      <c r="F11" s="198"/>
      <c r="G11" s="198" t="s">
        <v>2526</v>
      </c>
      <c r="H11" s="111">
        <v>0</v>
      </c>
      <c r="I11" s="111">
        <v>1</v>
      </c>
      <c r="J11" s="111">
        <f t="shared" si="0"/>
        <v>1</v>
      </c>
      <c r="K11" s="198" t="s">
        <v>135</v>
      </c>
      <c r="L11" s="198" t="s">
        <v>135</v>
      </c>
      <c r="M11" s="194" t="s">
        <v>2244</v>
      </c>
      <c r="N11" s="194"/>
      <c r="O11" s="176">
        <v>3888584</v>
      </c>
      <c r="P11" s="176"/>
      <c r="Q11" s="186">
        <v>0.1822</v>
      </c>
      <c r="R11" s="190"/>
      <c r="S11" s="187">
        <v>26190</v>
      </c>
      <c r="T11" s="193" t="s">
        <v>1993</v>
      </c>
      <c r="U11" s="193" t="s">
        <v>80</v>
      </c>
      <c r="V11" s="193" t="s">
        <v>2226</v>
      </c>
      <c r="W11" s="193" t="s">
        <v>2252</v>
      </c>
      <c r="X11" s="193" t="s">
        <v>2228</v>
      </c>
      <c r="Y11" s="203"/>
      <c r="Z11" s="203"/>
      <c r="AA11" s="172"/>
    </row>
    <row r="12" spans="1:27" x14ac:dyDescent="0.25">
      <c r="A12" s="40" t="s">
        <v>1017</v>
      </c>
      <c r="B12" s="188"/>
      <c r="C12" s="188" t="s">
        <v>98</v>
      </c>
      <c r="D12" s="188" t="s">
        <v>71</v>
      </c>
      <c r="E12" s="188" t="s">
        <v>413</v>
      </c>
      <c r="F12" s="188" t="s">
        <v>1010</v>
      </c>
      <c r="G12" s="188" t="s">
        <v>2526</v>
      </c>
      <c r="H12" s="89">
        <v>0</v>
      </c>
      <c r="I12" s="89">
        <v>1</v>
      </c>
      <c r="J12" s="111">
        <f t="shared" si="0"/>
        <v>1</v>
      </c>
      <c r="K12" s="188" t="s">
        <v>135</v>
      </c>
      <c r="L12" s="188" t="s">
        <v>135</v>
      </c>
      <c r="M12" s="194" t="s">
        <v>2253</v>
      </c>
      <c r="N12" s="194"/>
      <c r="O12" s="176">
        <v>22104</v>
      </c>
      <c r="P12" s="176"/>
      <c r="Q12" s="186">
        <v>1.2500000000000001E-2</v>
      </c>
      <c r="R12" s="190"/>
      <c r="S12" s="187">
        <v>22649</v>
      </c>
      <c r="T12" s="193" t="s">
        <v>2040</v>
      </c>
      <c r="U12" s="193" t="s">
        <v>71</v>
      </c>
      <c r="V12" s="193" t="s">
        <v>2226</v>
      </c>
      <c r="W12" s="193" t="s">
        <v>2227</v>
      </c>
      <c r="X12" s="193" t="s">
        <v>2228</v>
      </c>
      <c r="Y12" s="203">
        <v>346900</v>
      </c>
      <c r="Z12" s="203">
        <v>1000000</v>
      </c>
      <c r="AA12" s="172"/>
    </row>
    <row r="13" spans="1:27" x14ac:dyDescent="0.25">
      <c r="A13" s="40" t="s">
        <v>1893</v>
      </c>
      <c r="B13" s="188"/>
      <c r="C13" s="188" t="s">
        <v>95</v>
      </c>
      <c r="D13" s="188" t="s">
        <v>77</v>
      </c>
      <c r="E13" s="188" t="s">
        <v>488</v>
      </c>
      <c r="F13" s="198" t="s">
        <v>1823</v>
      </c>
      <c r="G13" s="198" t="s">
        <v>2525</v>
      </c>
      <c r="H13" s="89">
        <v>1</v>
      </c>
      <c r="I13" s="89">
        <v>5</v>
      </c>
      <c r="J13" s="111">
        <f t="shared" si="0"/>
        <v>6</v>
      </c>
      <c r="K13" s="188" t="s">
        <v>135</v>
      </c>
      <c r="L13" s="188" t="s">
        <v>135</v>
      </c>
      <c r="M13" s="194" t="s">
        <v>2244</v>
      </c>
      <c r="N13" s="194"/>
      <c r="O13" s="176">
        <v>1342115</v>
      </c>
      <c r="P13" s="176"/>
      <c r="Q13" s="190">
        <v>0.21790000000000001</v>
      </c>
      <c r="R13" s="190"/>
      <c r="S13" s="187">
        <v>16519</v>
      </c>
      <c r="T13" s="193" t="s">
        <v>2254</v>
      </c>
      <c r="U13" s="193" t="s">
        <v>77</v>
      </c>
      <c r="V13" s="193" t="s">
        <v>2255</v>
      </c>
      <c r="W13" s="193" t="s">
        <v>96</v>
      </c>
      <c r="X13" s="193" t="s">
        <v>2228</v>
      </c>
      <c r="Y13" s="203">
        <v>2550086.69</v>
      </c>
      <c r="Z13" s="203">
        <v>10500000</v>
      </c>
      <c r="AA13" s="172"/>
    </row>
    <row r="14" spans="1:27" x14ac:dyDescent="0.25">
      <c r="A14" s="44" t="s">
        <v>2048</v>
      </c>
      <c r="B14" s="188" t="s">
        <v>2256</v>
      </c>
      <c r="C14" s="188" t="s">
        <v>97</v>
      </c>
      <c r="D14" s="188" t="s">
        <v>79</v>
      </c>
      <c r="E14" s="188" t="s">
        <v>646</v>
      </c>
      <c r="F14" s="188" t="s">
        <v>1697</v>
      </c>
      <c r="G14" s="188" t="s">
        <v>2526</v>
      </c>
      <c r="H14" s="89">
        <v>1</v>
      </c>
      <c r="I14" s="89">
        <v>0</v>
      </c>
      <c r="J14" s="111">
        <f t="shared" si="0"/>
        <v>1</v>
      </c>
      <c r="K14" s="188" t="s">
        <v>135</v>
      </c>
      <c r="L14" s="188" t="s">
        <v>134</v>
      </c>
      <c r="M14" s="194">
        <v>72</v>
      </c>
      <c r="N14" s="194"/>
      <c r="O14" s="176">
        <v>71523</v>
      </c>
      <c r="P14" s="176"/>
      <c r="Q14" s="190">
        <v>6.7900000000000002E-2</v>
      </c>
      <c r="R14" s="190"/>
      <c r="S14" s="187">
        <v>26352</v>
      </c>
      <c r="T14" s="193" t="s">
        <v>2001</v>
      </c>
      <c r="U14" s="193" t="s">
        <v>59</v>
      </c>
      <c r="V14" s="193" t="s">
        <v>2226</v>
      </c>
      <c r="W14" s="193" t="s">
        <v>2234</v>
      </c>
      <c r="X14" s="193" t="s">
        <v>2257</v>
      </c>
      <c r="Y14" s="203">
        <v>963317.53</v>
      </c>
      <c r="Z14" s="203">
        <v>2000000</v>
      </c>
      <c r="AA14" s="172"/>
    </row>
    <row r="15" spans="1:27" x14ac:dyDescent="0.25">
      <c r="A15" s="42" t="s">
        <v>1167</v>
      </c>
      <c r="B15" s="188"/>
      <c r="C15" s="188" t="s">
        <v>98</v>
      </c>
      <c r="D15" s="188" t="s">
        <v>64</v>
      </c>
      <c r="E15" s="188" t="s">
        <v>415</v>
      </c>
      <c r="F15" s="198" t="s">
        <v>1168</v>
      </c>
      <c r="G15" s="198" t="s">
        <v>2525</v>
      </c>
      <c r="H15" s="89">
        <v>2</v>
      </c>
      <c r="I15" s="89">
        <v>0</v>
      </c>
      <c r="J15" s="111">
        <f t="shared" si="0"/>
        <v>2</v>
      </c>
      <c r="K15" s="188" t="s">
        <v>134</v>
      </c>
      <c r="L15" s="188" t="s">
        <v>135</v>
      </c>
      <c r="M15" s="194" t="s">
        <v>2258</v>
      </c>
      <c r="N15" s="194"/>
      <c r="O15" s="176">
        <v>77889</v>
      </c>
      <c r="P15" s="176"/>
      <c r="Q15" s="190">
        <v>2.4400000000000002E-2</v>
      </c>
      <c r="R15" s="190"/>
      <c r="S15" s="187">
        <v>29910</v>
      </c>
      <c r="T15" s="193" t="s">
        <v>2008</v>
      </c>
      <c r="U15" s="193" t="s">
        <v>64</v>
      </c>
      <c r="V15" s="193" t="s">
        <v>2226</v>
      </c>
      <c r="W15" s="193" t="s">
        <v>191</v>
      </c>
      <c r="X15" s="193" t="s">
        <v>2228</v>
      </c>
      <c r="Y15" s="203">
        <v>194500</v>
      </c>
      <c r="Z15" s="203">
        <v>5000000</v>
      </c>
      <c r="AA15" s="172"/>
    </row>
    <row r="16" spans="1:27" x14ac:dyDescent="0.25">
      <c r="A16" s="40" t="s">
        <v>1844</v>
      </c>
      <c r="B16" s="188"/>
      <c r="C16" s="188" t="s">
        <v>97</v>
      </c>
      <c r="D16" s="188" t="s">
        <v>78</v>
      </c>
      <c r="E16" s="188" t="s">
        <v>957</v>
      </c>
      <c r="F16" s="188" t="s">
        <v>1845</v>
      </c>
      <c r="G16" s="188" t="s">
        <v>2525</v>
      </c>
      <c r="H16" s="89">
        <v>0</v>
      </c>
      <c r="I16" s="89">
        <v>1</v>
      </c>
      <c r="J16" s="111">
        <f t="shared" si="0"/>
        <v>1</v>
      </c>
      <c r="K16" s="188" t="s">
        <v>135</v>
      </c>
      <c r="L16" s="188" t="s">
        <v>134</v>
      </c>
      <c r="M16" s="194" t="s">
        <v>2259</v>
      </c>
      <c r="N16" s="194"/>
      <c r="O16" s="176">
        <v>87954</v>
      </c>
      <c r="P16" s="176"/>
      <c r="Q16" s="190">
        <v>2.5999999999999999E-2</v>
      </c>
      <c r="R16" s="190"/>
      <c r="S16" s="187">
        <v>25443</v>
      </c>
      <c r="T16" s="193" t="s">
        <v>2030</v>
      </c>
      <c r="U16" s="193" t="s">
        <v>78</v>
      </c>
      <c r="V16" s="193" t="s">
        <v>2248</v>
      </c>
      <c r="W16" s="193" t="s">
        <v>2234</v>
      </c>
      <c r="X16" s="193" t="s">
        <v>2228</v>
      </c>
      <c r="Y16" s="203">
        <v>487980</v>
      </c>
      <c r="Z16" s="203">
        <v>1750000</v>
      </c>
      <c r="AA16" s="172"/>
    </row>
    <row r="17" spans="1:27" x14ac:dyDescent="0.25">
      <c r="A17" s="42" t="s">
        <v>1076</v>
      </c>
      <c r="B17" s="198" t="s">
        <v>2260</v>
      </c>
      <c r="C17" s="188" t="s">
        <v>95</v>
      </c>
      <c r="D17" s="188" t="s">
        <v>73</v>
      </c>
      <c r="E17" s="188" t="s">
        <v>72</v>
      </c>
      <c r="F17" s="188" t="s">
        <v>1077</v>
      </c>
      <c r="G17" s="188" t="s">
        <v>2526</v>
      </c>
      <c r="H17" s="89">
        <v>4</v>
      </c>
      <c r="I17" s="89">
        <v>14</v>
      </c>
      <c r="J17" s="111">
        <f t="shared" si="0"/>
        <v>18</v>
      </c>
      <c r="K17" s="188" t="s">
        <v>135</v>
      </c>
      <c r="L17" s="188" t="s">
        <v>135</v>
      </c>
      <c r="M17" s="194" t="s">
        <v>2244</v>
      </c>
      <c r="N17" s="194"/>
      <c r="O17" s="176">
        <v>1576511</v>
      </c>
      <c r="P17" s="176"/>
      <c r="Q17" s="190">
        <v>0.1973</v>
      </c>
      <c r="R17" s="190"/>
      <c r="S17" s="187">
        <v>22024</v>
      </c>
      <c r="T17" s="193" t="s">
        <v>2261</v>
      </c>
      <c r="U17" s="193" t="s">
        <v>73</v>
      </c>
      <c r="V17" s="193" t="s">
        <v>2226</v>
      </c>
      <c r="W17" s="193" t="s">
        <v>2262</v>
      </c>
      <c r="X17" s="193" t="s">
        <v>2228</v>
      </c>
      <c r="Y17" s="203">
        <v>303538.65000000002</v>
      </c>
      <c r="Z17" s="203">
        <v>25000000</v>
      </c>
      <c r="AA17" s="172"/>
    </row>
    <row r="18" spans="1:27" x14ac:dyDescent="0.25">
      <c r="A18" s="40" t="s">
        <v>1260</v>
      </c>
      <c r="B18" s="188"/>
      <c r="C18" s="188" t="s">
        <v>96</v>
      </c>
      <c r="D18" s="188" t="s">
        <v>65</v>
      </c>
      <c r="E18" s="188" t="s">
        <v>484</v>
      </c>
      <c r="F18" s="188" t="s">
        <v>1244</v>
      </c>
      <c r="G18" s="188" t="s">
        <v>2526</v>
      </c>
      <c r="H18" s="89">
        <v>0</v>
      </c>
      <c r="I18" s="89">
        <v>2</v>
      </c>
      <c r="J18" s="111">
        <f t="shared" si="0"/>
        <v>2</v>
      </c>
      <c r="K18" s="188" t="s">
        <v>134</v>
      </c>
      <c r="L18" s="188" t="s">
        <v>135</v>
      </c>
      <c r="M18" s="194" t="s">
        <v>2263</v>
      </c>
      <c r="N18" s="194"/>
      <c r="O18" s="176">
        <v>5102987</v>
      </c>
      <c r="P18" s="176"/>
      <c r="Q18" s="190">
        <v>0.56730000000000003</v>
      </c>
      <c r="R18" s="190"/>
      <c r="S18" s="187">
        <v>22410</v>
      </c>
      <c r="T18" s="193" t="s">
        <v>2014</v>
      </c>
      <c r="U18" s="193" t="s">
        <v>65</v>
      </c>
      <c r="V18" s="193" t="s">
        <v>2264</v>
      </c>
      <c r="W18" s="193" t="s">
        <v>2265</v>
      </c>
      <c r="X18" s="193" t="s">
        <v>2228</v>
      </c>
      <c r="Y18" s="203">
        <v>562000</v>
      </c>
      <c r="Z18" s="203">
        <v>20000000</v>
      </c>
      <c r="AA18" s="172"/>
    </row>
    <row r="19" spans="1:27" x14ac:dyDescent="0.25">
      <c r="A19" s="40" t="s">
        <v>1014</v>
      </c>
      <c r="B19" s="188"/>
      <c r="C19" s="188" t="s">
        <v>98</v>
      </c>
      <c r="D19" s="188" t="s">
        <v>71</v>
      </c>
      <c r="E19" s="188" t="s">
        <v>425</v>
      </c>
      <c r="F19" s="188" t="s">
        <v>1015</v>
      </c>
      <c r="G19" s="188" t="s">
        <v>2526</v>
      </c>
      <c r="H19" s="89">
        <v>1</v>
      </c>
      <c r="I19" s="89">
        <v>0</v>
      </c>
      <c r="J19" s="111">
        <f t="shared" si="0"/>
        <v>1</v>
      </c>
      <c r="K19" s="188" t="s">
        <v>135</v>
      </c>
      <c r="L19" s="188" t="s">
        <v>135</v>
      </c>
      <c r="M19" s="194" t="s">
        <v>2266</v>
      </c>
      <c r="N19" s="194"/>
      <c r="O19" s="176">
        <v>25386</v>
      </c>
      <c r="P19" s="176"/>
      <c r="Q19" s="190">
        <v>1.43E-2</v>
      </c>
      <c r="R19" s="190"/>
      <c r="S19" s="187">
        <v>24397</v>
      </c>
      <c r="T19" s="193" t="s">
        <v>2040</v>
      </c>
      <c r="U19" s="193" t="s">
        <v>71</v>
      </c>
      <c r="V19" s="193" t="s">
        <v>2226</v>
      </c>
      <c r="W19" s="193" t="s">
        <v>2227</v>
      </c>
      <c r="X19" s="193" t="s">
        <v>2228</v>
      </c>
      <c r="Y19" s="203">
        <v>177291.39</v>
      </c>
      <c r="Z19" s="203">
        <v>1200000</v>
      </c>
      <c r="AA19" s="172"/>
    </row>
    <row r="20" spans="1:27" x14ac:dyDescent="0.25">
      <c r="A20" s="43" t="s">
        <v>424</v>
      </c>
      <c r="B20" s="188"/>
      <c r="C20" s="188" t="s">
        <v>96</v>
      </c>
      <c r="D20" s="188" t="s">
        <v>66</v>
      </c>
      <c r="E20" s="188" t="s">
        <v>425</v>
      </c>
      <c r="F20" s="188" t="s">
        <v>449</v>
      </c>
      <c r="G20" s="188" t="s">
        <v>2526</v>
      </c>
      <c r="H20" s="89">
        <v>2</v>
      </c>
      <c r="I20" s="89">
        <v>3</v>
      </c>
      <c r="J20" s="111">
        <f t="shared" si="0"/>
        <v>5</v>
      </c>
      <c r="K20" s="188" t="s">
        <v>135</v>
      </c>
      <c r="L20" s="188" t="s">
        <v>135</v>
      </c>
      <c r="M20" s="194" t="s">
        <v>2258</v>
      </c>
      <c r="N20" s="194"/>
      <c r="O20" s="176">
        <v>86971</v>
      </c>
      <c r="P20" s="176"/>
      <c r="Q20" s="190">
        <v>7.1499999999999994E-2</v>
      </c>
      <c r="R20" s="190"/>
      <c r="S20" s="187">
        <v>17527</v>
      </c>
      <c r="T20" s="193" t="s">
        <v>1996</v>
      </c>
      <c r="U20" s="193" t="s">
        <v>66</v>
      </c>
      <c r="V20" s="193" t="s">
        <v>2226</v>
      </c>
      <c r="W20" s="193" t="s">
        <v>2230</v>
      </c>
      <c r="X20" s="193" t="s">
        <v>2267</v>
      </c>
      <c r="Y20" s="203">
        <v>9326603.1999999993</v>
      </c>
      <c r="Z20" s="203">
        <v>5000000</v>
      </c>
      <c r="AA20" s="172"/>
    </row>
    <row r="21" spans="1:27" x14ac:dyDescent="0.25">
      <c r="A21" s="40" t="s">
        <v>964</v>
      </c>
      <c r="B21" s="188"/>
      <c r="C21" s="188" t="s">
        <v>95</v>
      </c>
      <c r="D21" s="188" t="s">
        <v>71</v>
      </c>
      <c r="E21" s="188" t="s">
        <v>415</v>
      </c>
      <c r="F21" s="188" t="s">
        <v>965</v>
      </c>
      <c r="G21" s="188" t="s">
        <v>2526</v>
      </c>
      <c r="H21" s="89">
        <v>0</v>
      </c>
      <c r="I21" s="89">
        <v>4</v>
      </c>
      <c r="J21" s="111">
        <f t="shared" si="0"/>
        <v>4</v>
      </c>
      <c r="K21" s="188" t="s">
        <v>135</v>
      </c>
      <c r="L21" s="188" t="s">
        <v>134</v>
      </c>
      <c r="M21" s="194" t="s">
        <v>2268</v>
      </c>
      <c r="N21" s="194"/>
      <c r="O21" s="176">
        <v>555201</v>
      </c>
      <c r="P21" s="176"/>
      <c r="Q21" s="190">
        <v>0.33250000000000002</v>
      </c>
      <c r="R21" s="190"/>
      <c r="S21" s="187">
        <v>25612</v>
      </c>
      <c r="T21" s="193" t="s">
        <v>2269</v>
      </c>
      <c r="U21" s="193" t="s">
        <v>71</v>
      </c>
      <c r="V21" s="193" t="s">
        <v>2226</v>
      </c>
      <c r="W21" s="193" t="s">
        <v>95</v>
      </c>
      <c r="X21" s="193" t="s">
        <v>2270</v>
      </c>
      <c r="Y21" s="203">
        <v>1948660.3</v>
      </c>
      <c r="Z21" s="203">
        <v>20000000</v>
      </c>
      <c r="AA21" s="172"/>
    </row>
    <row r="22" spans="1:27" x14ac:dyDescent="0.25">
      <c r="A22" s="40" t="s">
        <v>521</v>
      </c>
      <c r="B22" s="188" t="s">
        <v>2271</v>
      </c>
      <c r="C22" s="188" t="s">
        <v>97</v>
      </c>
      <c r="D22" s="188" t="s">
        <v>67</v>
      </c>
      <c r="E22" s="188" t="s">
        <v>522</v>
      </c>
      <c r="F22" s="188" t="s">
        <v>523</v>
      </c>
      <c r="G22" s="188" t="s">
        <v>2526</v>
      </c>
      <c r="H22" s="89">
        <v>0</v>
      </c>
      <c r="I22" s="89">
        <v>1</v>
      </c>
      <c r="J22" s="111">
        <f t="shared" si="0"/>
        <v>1</v>
      </c>
      <c r="K22" s="188" t="s">
        <v>135</v>
      </c>
      <c r="L22" s="188" t="s">
        <v>135</v>
      </c>
      <c r="M22" s="194" t="s">
        <v>2272</v>
      </c>
      <c r="N22" s="194"/>
      <c r="O22" s="176">
        <v>2896</v>
      </c>
      <c r="P22" s="176"/>
      <c r="Q22" s="190">
        <v>2E-3</v>
      </c>
      <c r="R22" s="190"/>
      <c r="S22" s="187">
        <v>28561</v>
      </c>
      <c r="T22" s="193" t="s">
        <v>2273</v>
      </c>
      <c r="U22" s="193" t="s">
        <v>67</v>
      </c>
      <c r="V22" s="193" t="s">
        <v>2264</v>
      </c>
      <c r="W22" s="193" t="s">
        <v>2274</v>
      </c>
      <c r="X22" s="193" t="s">
        <v>2257</v>
      </c>
      <c r="Y22" s="203">
        <v>276000</v>
      </c>
      <c r="Z22" s="203">
        <v>3000000</v>
      </c>
      <c r="AA22" s="172"/>
    </row>
    <row r="23" spans="1:27" x14ac:dyDescent="0.25">
      <c r="A23" s="40" t="s">
        <v>531</v>
      </c>
      <c r="B23" s="188"/>
      <c r="C23" s="188" t="s">
        <v>339</v>
      </c>
      <c r="D23" s="188" t="s">
        <v>67</v>
      </c>
      <c r="E23" s="188" t="s">
        <v>425</v>
      </c>
      <c r="F23" s="188" t="s">
        <v>528</v>
      </c>
      <c r="G23" s="188" t="s">
        <v>2526</v>
      </c>
      <c r="H23" s="89">
        <v>0</v>
      </c>
      <c r="I23" s="89">
        <v>2</v>
      </c>
      <c r="J23" s="111">
        <f t="shared" si="0"/>
        <v>2</v>
      </c>
      <c r="K23" s="188" t="s">
        <v>135</v>
      </c>
      <c r="L23" s="188" t="s">
        <v>135</v>
      </c>
      <c r="M23" s="195" t="s">
        <v>2275</v>
      </c>
      <c r="N23" s="195"/>
      <c r="O23" s="181">
        <v>0</v>
      </c>
      <c r="P23" s="176"/>
      <c r="Q23" s="190">
        <v>0</v>
      </c>
      <c r="R23" s="190"/>
      <c r="S23" s="187">
        <v>24977</v>
      </c>
      <c r="T23" s="193" t="s">
        <v>2276</v>
      </c>
      <c r="U23" s="193" t="s">
        <v>65</v>
      </c>
      <c r="V23" s="193" t="s">
        <v>2226</v>
      </c>
      <c r="W23" s="193" t="s">
        <v>191</v>
      </c>
      <c r="X23" s="193" t="s">
        <v>2228</v>
      </c>
      <c r="Y23" s="203">
        <v>19835667.800000001</v>
      </c>
      <c r="Z23" s="203"/>
      <c r="AA23" s="172"/>
    </row>
    <row r="24" spans="1:27" x14ac:dyDescent="0.25">
      <c r="A24" s="40" t="s">
        <v>542</v>
      </c>
      <c r="B24" s="188" t="s">
        <v>2277</v>
      </c>
      <c r="C24" s="188" t="s">
        <v>98</v>
      </c>
      <c r="D24" s="188" t="s">
        <v>67</v>
      </c>
      <c r="E24" s="188" t="s">
        <v>425</v>
      </c>
      <c r="F24" s="188"/>
      <c r="G24" s="188" t="s">
        <v>2526</v>
      </c>
      <c r="H24" s="89">
        <v>0</v>
      </c>
      <c r="I24" s="89">
        <v>1</v>
      </c>
      <c r="J24" s="111">
        <f t="shared" si="0"/>
        <v>1</v>
      </c>
      <c r="K24" s="188" t="s">
        <v>135</v>
      </c>
      <c r="L24" s="188" t="s">
        <v>135</v>
      </c>
      <c r="M24" s="195" t="s">
        <v>2278</v>
      </c>
      <c r="N24" s="195"/>
      <c r="O24" s="181">
        <v>0</v>
      </c>
      <c r="P24" s="176"/>
      <c r="Q24" s="190">
        <v>0</v>
      </c>
      <c r="R24" s="190"/>
      <c r="S24" s="187">
        <v>26026</v>
      </c>
      <c r="T24" s="193" t="s">
        <v>2279</v>
      </c>
      <c r="U24" s="193" t="s">
        <v>78</v>
      </c>
      <c r="V24" s="193" t="s">
        <v>2248</v>
      </c>
      <c r="W24" s="193" t="s">
        <v>2249</v>
      </c>
      <c r="X24" s="193" t="s">
        <v>2270</v>
      </c>
      <c r="Y24" s="203">
        <v>15000</v>
      </c>
      <c r="Z24" s="203">
        <v>4000000</v>
      </c>
      <c r="AA24" s="172"/>
    </row>
    <row r="25" spans="1:27" x14ac:dyDescent="0.25">
      <c r="A25" s="40" t="s">
        <v>628</v>
      </c>
      <c r="B25" s="188"/>
      <c r="C25" s="188" t="s">
        <v>95</v>
      </c>
      <c r="D25" s="188" t="s">
        <v>70</v>
      </c>
      <c r="E25" s="188" t="s">
        <v>629</v>
      </c>
      <c r="F25" s="188" t="s">
        <v>907</v>
      </c>
      <c r="G25" s="188" t="s">
        <v>2526</v>
      </c>
      <c r="H25" s="89">
        <v>2</v>
      </c>
      <c r="I25" s="89">
        <v>4</v>
      </c>
      <c r="J25" s="111">
        <f t="shared" si="0"/>
        <v>6</v>
      </c>
      <c r="K25" s="188" t="s">
        <v>135</v>
      </c>
      <c r="L25" s="188" t="s">
        <v>135</v>
      </c>
      <c r="M25" s="194" t="s">
        <v>2268</v>
      </c>
      <c r="N25" s="194"/>
      <c r="O25" s="176">
        <v>1373237</v>
      </c>
      <c r="P25" s="176"/>
      <c r="Q25" s="190">
        <v>0.31069999999999998</v>
      </c>
      <c r="R25" s="190"/>
      <c r="S25" s="187">
        <v>19048</v>
      </c>
      <c r="T25" s="193" t="s">
        <v>2013</v>
      </c>
      <c r="U25" s="193" t="s">
        <v>70</v>
      </c>
      <c r="V25" s="193" t="s">
        <v>2226</v>
      </c>
      <c r="W25" s="193" t="s">
        <v>2249</v>
      </c>
      <c r="X25" s="193" t="s">
        <v>2228</v>
      </c>
      <c r="Y25" s="203">
        <v>14917614.75</v>
      </c>
      <c r="Z25" s="203">
        <v>30000000</v>
      </c>
      <c r="AA25" s="172"/>
    </row>
    <row r="26" spans="1:27" x14ac:dyDescent="0.25">
      <c r="A26" s="40" t="s">
        <v>1721</v>
      </c>
      <c r="B26" s="188"/>
      <c r="C26" s="188" t="s">
        <v>98</v>
      </c>
      <c r="D26" s="188" t="s">
        <v>80</v>
      </c>
      <c r="E26" s="188" t="s">
        <v>415</v>
      </c>
      <c r="F26" s="188" t="s">
        <v>1715</v>
      </c>
      <c r="G26" s="188" t="s">
        <v>2526</v>
      </c>
      <c r="H26" s="89">
        <v>0</v>
      </c>
      <c r="I26" s="89">
        <v>1</v>
      </c>
      <c r="J26" s="111">
        <f t="shared" si="0"/>
        <v>1</v>
      </c>
      <c r="K26" s="188" t="s">
        <v>135</v>
      </c>
      <c r="L26" s="188" t="s">
        <v>135</v>
      </c>
      <c r="M26" s="195" t="s">
        <v>2280</v>
      </c>
      <c r="N26" s="195"/>
      <c r="O26" s="181">
        <v>1468</v>
      </c>
      <c r="P26" s="176"/>
      <c r="Q26" s="190">
        <v>1E-4</v>
      </c>
      <c r="R26" s="190"/>
      <c r="S26" s="187">
        <v>23882</v>
      </c>
      <c r="T26" s="193" t="s">
        <v>2032</v>
      </c>
      <c r="U26" s="193" t="s">
        <v>80</v>
      </c>
      <c r="V26" s="193" t="s">
        <v>2264</v>
      </c>
      <c r="W26" s="193" t="s">
        <v>2281</v>
      </c>
      <c r="X26" s="193" t="s">
        <v>2228</v>
      </c>
      <c r="Y26" s="203">
        <v>72758.070000000007</v>
      </c>
      <c r="Z26" s="203">
        <v>3000000</v>
      </c>
      <c r="AA26" s="172"/>
    </row>
    <row r="27" spans="1:27" x14ac:dyDescent="0.25">
      <c r="A27" s="40" t="s">
        <v>634</v>
      </c>
      <c r="B27" s="188"/>
      <c r="C27" s="188" t="s">
        <v>95</v>
      </c>
      <c r="D27" s="188" t="s">
        <v>56</v>
      </c>
      <c r="E27" s="188" t="s">
        <v>488</v>
      </c>
      <c r="F27" s="188" t="s">
        <v>635</v>
      </c>
      <c r="G27" s="188" t="s">
        <v>2526</v>
      </c>
      <c r="H27" s="89">
        <v>1</v>
      </c>
      <c r="I27" s="89">
        <v>0</v>
      </c>
      <c r="J27" s="111">
        <f t="shared" si="0"/>
        <v>1</v>
      </c>
      <c r="K27" s="188" t="s">
        <v>135</v>
      </c>
      <c r="L27" s="188" t="s">
        <v>135</v>
      </c>
      <c r="M27" s="194" t="s">
        <v>2268</v>
      </c>
      <c r="N27" s="194"/>
      <c r="O27" s="176">
        <v>435827</v>
      </c>
      <c r="P27" s="176"/>
      <c r="Q27" s="190">
        <v>0.33910000000000001</v>
      </c>
      <c r="R27" s="190"/>
      <c r="S27" s="187">
        <v>15462</v>
      </c>
      <c r="T27" s="193" t="s">
        <v>2282</v>
      </c>
      <c r="U27" s="193" t="s">
        <v>56</v>
      </c>
      <c r="V27" s="193" t="s">
        <v>2226</v>
      </c>
      <c r="W27" s="193" t="s">
        <v>96</v>
      </c>
      <c r="X27" s="193" t="s">
        <v>2228</v>
      </c>
      <c r="Y27" s="203">
        <v>723220.66</v>
      </c>
      <c r="Z27" s="203">
        <v>300000</v>
      </c>
      <c r="AA27" s="172"/>
    </row>
    <row r="28" spans="1:27" x14ac:dyDescent="0.25">
      <c r="A28" s="40" t="s">
        <v>1019</v>
      </c>
      <c r="B28" s="188"/>
      <c r="C28" s="188" t="s">
        <v>98</v>
      </c>
      <c r="D28" s="188" t="s">
        <v>71</v>
      </c>
      <c r="E28" s="188" t="s">
        <v>509</v>
      </c>
      <c r="F28" s="188" t="s">
        <v>1015</v>
      </c>
      <c r="G28" s="188" t="s">
        <v>2526</v>
      </c>
      <c r="H28" s="89">
        <v>0</v>
      </c>
      <c r="I28" s="89">
        <v>1</v>
      </c>
      <c r="J28" s="111">
        <f t="shared" si="0"/>
        <v>1</v>
      </c>
      <c r="K28" s="188" t="s">
        <v>135</v>
      </c>
      <c r="L28" s="188" t="s">
        <v>135</v>
      </c>
      <c r="M28" s="194" t="s">
        <v>2283</v>
      </c>
      <c r="N28" s="194"/>
      <c r="O28" s="176">
        <v>16955</v>
      </c>
      <c r="P28" s="176"/>
      <c r="Q28" s="190">
        <v>9.5999999999999992E-3</v>
      </c>
      <c r="R28" s="190"/>
      <c r="S28" s="187">
        <v>33495</v>
      </c>
      <c r="T28" s="193" t="s">
        <v>2284</v>
      </c>
      <c r="U28" s="193" t="s">
        <v>71</v>
      </c>
      <c r="V28" s="193" t="s">
        <v>2226</v>
      </c>
      <c r="W28" s="193" t="s">
        <v>2285</v>
      </c>
      <c r="X28" s="193" t="s">
        <v>2270</v>
      </c>
      <c r="Y28" s="203">
        <v>54871.49</v>
      </c>
      <c r="Z28" s="203">
        <v>1200000</v>
      </c>
      <c r="AA28" s="172"/>
    </row>
    <row r="29" spans="1:27" x14ac:dyDescent="0.25">
      <c r="A29" s="40" t="s">
        <v>1349</v>
      </c>
      <c r="B29" s="188"/>
      <c r="C29" s="188" t="s">
        <v>95</v>
      </c>
      <c r="D29" s="188" t="s">
        <v>60</v>
      </c>
      <c r="E29" s="188" t="s">
        <v>413</v>
      </c>
      <c r="F29" s="188" t="s">
        <v>1348</v>
      </c>
      <c r="G29" s="188" t="s">
        <v>2526</v>
      </c>
      <c r="H29" s="89">
        <v>0</v>
      </c>
      <c r="I29" s="89">
        <v>38</v>
      </c>
      <c r="J29" s="111">
        <f t="shared" si="0"/>
        <v>38</v>
      </c>
      <c r="K29" s="188" t="s">
        <v>134</v>
      </c>
      <c r="L29" s="188" t="s">
        <v>135</v>
      </c>
      <c r="M29" s="194" t="s">
        <v>2263</v>
      </c>
      <c r="N29" s="194" t="s">
        <v>2263</v>
      </c>
      <c r="O29" s="176">
        <v>2039233</v>
      </c>
      <c r="P29" s="176">
        <v>2417668</v>
      </c>
      <c r="Q29" s="190">
        <v>0.47810000000000002</v>
      </c>
      <c r="R29" s="190">
        <v>0.53349999999999997</v>
      </c>
      <c r="S29" s="187">
        <v>24992</v>
      </c>
      <c r="T29" s="193" t="s">
        <v>2286</v>
      </c>
      <c r="U29" s="193" t="s">
        <v>60</v>
      </c>
      <c r="V29" s="193" t="s">
        <v>2226</v>
      </c>
      <c r="W29" s="193" t="s">
        <v>2234</v>
      </c>
      <c r="X29" s="193" t="s">
        <v>2228</v>
      </c>
      <c r="Y29" s="203">
        <v>534576.65</v>
      </c>
      <c r="Z29" s="203">
        <v>64000000</v>
      </c>
      <c r="AA29" s="172"/>
    </row>
    <row r="30" spans="1:27" x14ac:dyDescent="0.25">
      <c r="A30" s="40" t="s">
        <v>1849</v>
      </c>
      <c r="B30" s="188" t="s">
        <v>2287</v>
      </c>
      <c r="C30" s="188" t="s">
        <v>98</v>
      </c>
      <c r="D30" s="188" t="s">
        <v>78</v>
      </c>
      <c r="E30" s="188" t="s">
        <v>415</v>
      </c>
      <c r="F30" s="188" t="s">
        <v>1850</v>
      </c>
      <c r="G30" s="188" t="s">
        <v>2526</v>
      </c>
      <c r="H30" s="89">
        <v>0</v>
      </c>
      <c r="I30" s="89">
        <v>1</v>
      </c>
      <c r="J30" s="111">
        <f t="shared" si="0"/>
        <v>1</v>
      </c>
      <c r="K30" s="188" t="s">
        <v>135</v>
      </c>
      <c r="L30" s="188" t="s">
        <v>135</v>
      </c>
      <c r="M30" s="195">
        <v>64</v>
      </c>
      <c r="N30" s="195"/>
      <c r="O30" s="181">
        <v>16606</v>
      </c>
      <c r="P30" s="176"/>
      <c r="Q30" s="190">
        <v>4.7000000000000002E-3</v>
      </c>
      <c r="R30" s="190"/>
      <c r="S30" s="187">
        <v>21401</v>
      </c>
      <c r="T30" s="193" t="s">
        <v>2288</v>
      </c>
      <c r="U30" s="193" t="s">
        <v>78</v>
      </c>
      <c r="V30" s="193" t="s">
        <v>2226</v>
      </c>
      <c r="W30" s="193" t="s">
        <v>191</v>
      </c>
      <c r="X30" s="193" t="s">
        <v>2228</v>
      </c>
      <c r="Y30" s="203">
        <v>554116.31999999995</v>
      </c>
      <c r="Z30" s="203">
        <v>2000000</v>
      </c>
      <c r="AA30" s="172"/>
    </row>
    <row r="31" spans="1:27" x14ac:dyDescent="0.25">
      <c r="A31" s="40" t="s">
        <v>1024</v>
      </c>
      <c r="B31" s="188" t="s">
        <v>2289</v>
      </c>
      <c r="C31" s="188" t="s">
        <v>95</v>
      </c>
      <c r="D31" s="188" t="s">
        <v>72</v>
      </c>
      <c r="E31" s="188" t="s">
        <v>484</v>
      </c>
      <c r="F31" s="188" t="s">
        <v>1025</v>
      </c>
      <c r="G31" s="188" t="s">
        <v>2526</v>
      </c>
      <c r="H31" s="89">
        <v>12</v>
      </c>
      <c r="I31" s="89">
        <v>8</v>
      </c>
      <c r="J31" s="111">
        <f t="shared" si="0"/>
        <v>20</v>
      </c>
      <c r="K31" s="188" t="s">
        <v>134</v>
      </c>
      <c r="L31" s="188" t="s">
        <v>135</v>
      </c>
      <c r="M31" s="194" t="s">
        <v>2263</v>
      </c>
      <c r="N31" s="194"/>
      <c r="O31" s="176">
        <v>3301322</v>
      </c>
      <c r="P31" s="176"/>
      <c r="Q31" s="190">
        <v>0.55669999999999997</v>
      </c>
      <c r="R31" s="190"/>
      <c r="S31" s="187">
        <v>23952</v>
      </c>
      <c r="T31" s="193" t="s">
        <v>2290</v>
      </c>
      <c r="U31" s="193" t="s">
        <v>72</v>
      </c>
      <c r="V31" s="193" t="s">
        <v>2226</v>
      </c>
      <c r="W31" s="193" t="s">
        <v>2291</v>
      </c>
      <c r="X31" s="193" t="s">
        <v>2228</v>
      </c>
      <c r="Y31" s="203">
        <v>5547332.8799999999</v>
      </c>
      <c r="Z31" s="203">
        <v>36000000</v>
      </c>
      <c r="AA31" s="172"/>
    </row>
    <row r="32" spans="1:27" x14ac:dyDescent="0.25">
      <c r="A32" s="40" t="s">
        <v>1509</v>
      </c>
      <c r="B32" s="188"/>
      <c r="C32" s="188" t="s">
        <v>98</v>
      </c>
      <c r="D32" s="188" t="s">
        <v>73</v>
      </c>
      <c r="E32" s="188" t="s">
        <v>1081</v>
      </c>
      <c r="F32" s="188" t="s">
        <v>2108</v>
      </c>
      <c r="G32" s="188" t="s">
        <v>2526</v>
      </c>
      <c r="H32" s="89">
        <v>0</v>
      </c>
      <c r="I32" s="89">
        <v>0</v>
      </c>
      <c r="J32" s="111">
        <f t="shared" si="0"/>
        <v>0</v>
      </c>
      <c r="K32" s="188" t="s">
        <v>135</v>
      </c>
      <c r="L32" s="188" t="s">
        <v>135</v>
      </c>
      <c r="M32" s="194" t="s">
        <v>2292</v>
      </c>
      <c r="N32" s="194"/>
      <c r="O32" s="176">
        <v>0</v>
      </c>
      <c r="P32" s="176"/>
      <c r="Q32" s="190">
        <v>0</v>
      </c>
      <c r="R32" s="190"/>
      <c r="S32" s="187">
        <v>22190</v>
      </c>
      <c r="T32" s="193" t="s">
        <v>2044</v>
      </c>
      <c r="U32" s="193" t="s">
        <v>73</v>
      </c>
      <c r="V32" s="193" t="s">
        <v>2226</v>
      </c>
      <c r="W32" s="193" t="s">
        <v>191</v>
      </c>
      <c r="X32" s="193" t="s">
        <v>2293</v>
      </c>
      <c r="Y32" s="203">
        <v>6000</v>
      </c>
      <c r="Z32" s="203">
        <v>5000000</v>
      </c>
      <c r="AA32" s="172"/>
    </row>
    <row r="33" spans="1:27" x14ac:dyDescent="0.25">
      <c r="A33" s="40" t="s">
        <v>643</v>
      </c>
      <c r="B33" s="188"/>
      <c r="C33" s="188" t="s">
        <v>95</v>
      </c>
      <c r="D33" s="188" t="s">
        <v>58</v>
      </c>
      <c r="E33" s="188" t="s">
        <v>509</v>
      </c>
      <c r="F33" s="188" t="s">
        <v>642</v>
      </c>
      <c r="G33" s="188" t="s">
        <v>2526</v>
      </c>
      <c r="H33" s="89">
        <v>1</v>
      </c>
      <c r="I33" s="89">
        <v>1</v>
      </c>
      <c r="J33" s="111">
        <f t="shared" si="0"/>
        <v>2</v>
      </c>
      <c r="K33" s="188" t="s">
        <v>135</v>
      </c>
      <c r="L33" s="188" t="s">
        <v>134</v>
      </c>
      <c r="M33" s="194" t="s">
        <v>2268</v>
      </c>
      <c r="N33" s="194" t="s">
        <v>2243</v>
      </c>
      <c r="O33" s="175">
        <v>105445</v>
      </c>
      <c r="P33" s="176">
        <v>143311</v>
      </c>
      <c r="Q33" s="190">
        <v>0.27529999999999999</v>
      </c>
      <c r="R33" s="190">
        <v>0.39419999999999999</v>
      </c>
      <c r="S33" s="187">
        <v>26442</v>
      </c>
      <c r="T33" s="193" t="s">
        <v>2294</v>
      </c>
      <c r="U33" s="193" t="s">
        <v>2295</v>
      </c>
      <c r="V33" s="193" t="s">
        <v>2226</v>
      </c>
      <c r="W33" s="193" t="s">
        <v>95</v>
      </c>
      <c r="X33" s="193" t="s">
        <v>2228</v>
      </c>
      <c r="Y33" s="203">
        <v>277812.68</v>
      </c>
      <c r="Z33" s="203">
        <v>6800000</v>
      </c>
      <c r="AA33" s="172"/>
    </row>
    <row r="34" spans="1:27" x14ac:dyDescent="0.25">
      <c r="A34" s="40" t="s">
        <v>956</v>
      </c>
      <c r="B34" s="188"/>
      <c r="C34" s="188" t="s">
        <v>97</v>
      </c>
      <c r="D34" s="188" t="s">
        <v>70</v>
      </c>
      <c r="E34" s="188" t="s">
        <v>957</v>
      </c>
      <c r="F34" s="188" t="s">
        <v>941</v>
      </c>
      <c r="G34" s="188" t="s">
        <v>2526</v>
      </c>
      <c r="H34" s="89">
        <v>0</v>
      </c>
      <c r="I34" s="89">
        <v>1</v>
      </c>
      <c r="J34" s="111">
        <f t="shared" si="0"/>
        <v>1</v>
      </c>
      <c r="K34" s="188" t="s">
        <v>135</v>
      </c>
      <c r="L34" s="188" t="s">
        <v>134</v>
      </c>
      <c r="M34" s="194" t="s">
        <v>2296</v>
      </c>
      <c r="N34" s="194"/>
      <c r="O34" s="176">
        <v>41226</v>
      </c>
      <c r="P34" s="176"/>
      <c r="Q34" s="190">
        <v>9.1999999999999998E-3</v>
      </c>
      <c r="R34" s="190"/>
      <c r="S34" s="187">
        <v>14724</v>
      </c>
      <c r="T34" s="193" t="s">
        <v>2013</v>
      </c>
      <c r="U34" s="193" t="s">
        <v>70</v>
      </c>
      <c r="V34" s="193" t="s">
        <v>2226</v>
      </c>
      <c r="W34" s="193" t="s">
        <v>2234</v>
      </c>
      <c r="X34" s="193" t="s">
        <v>2228</v>
      </c>
      <c r="Y34" s="203">
        <v>518031.8</v>
      </c>
      <c r="Z34" s="203">
        <v>5000000</v>
      </c>
      <c r="AA34" s="172"/>
    </row>
    <row r="35" spans="1:27" x14ac:dyDescent="0.25">
      <c r="A35" s="40" t="s">
        <v>637</v>
      </c>
      <c r="B35" s="188"/>
      <c r="C35" s="188" t="s">
        <v>95</v>
      </c>
      <c r="D35" s="188" t="s">
        <v>57</v>
      </c>
      <c r="E35" s="188" t="s">
        <v>415</v>
      </c>
      <c r="F35" s="188" t="s">
        <v>636</v>
      </c>
      <c r="G35" s="188" t="s">
        <v>2526</v>
      </c>
      <c r="H35" s="89">
        <v>1</v>
      </c>
      <c r="I35" s="89">
        <v>0</v>
      </c>
      <c r="J35" s="111">
        <f t="shared" si="0"/>
        <v>1</v>
      </c>
      <c r="K35" s="188" t="s">
        <v>135</v>
      </c>
      <c r="L35" s="188" t="s">
        <v>135</v>
      </c>
      <c r="M35" s="194" t="s">
        <v>2263</v>
      </c>
      <c r="N35" s="194" t="s">
        <v>2243</v>
      </c>
      <c r="O35" s="176">
        <v>709058</v>
      </c>
      <c r="P35" s="176">
        <v>696465</v>
      </c>
      <c r="Q35" s="190">
        <v>0.43159999999999998</v>
      </c>
      <c r="R35" s="190">
        <v>0.4446</v>
      </c>
      <c r="S35" s="187">
        <v>22256</v>
      </c>
      <c r="T35" s="193" t="s">
        <v>2010</v>
      </c>
      <c r="U35" s="193" t="s">
        <v>68</v>
      </c>
      <c r="V35" s="193" t="s">
        <v>2226</v>
      </c>
      <c r="W35" s="193" t="s">
        <v>96</v>
      </c>
      <c r="X35" s="193" t="s">
        <v>2228</v>
      </c>
      <c r="Y35" s="203">
        <v>27268765.649999999</v>
      </c>
      <c r="Z35" s="203">
        <v>35000000</v>
      </c>
      <c r="AA35" s="172"/>
    </row>
    <row r="36" spans="1:27" x14ac:dyDescent="0.25">
      <c r="A36" s="40" t="s">
        <v>1770</v>
      </c>
      <c r="B36" s="188"/>
      <c r="C36" s="188" t="s">
        <v>98</v>
      </c>
      <c r="D36" s="188" t="s">
        <v>80</v>
      </c>
      <c r="E36" s="188" t="s">
        <v>484</v>
      </c>
      <c r="F36" s="188" t="s">
        <v>1726</v>
      </c>
      <c r="G36" s="188" t="s">
        <v>2526</v>
      </c>
      <c r="H36" s="89">
        <v>0</v>
      </c>
      <c r="I36" s="89">
        <v>1</v>
      </c>
      <c r="J36" s="111">
        <f t="shared" si="0"/>
        <v>1</v>
      </c>
      <c r="K36" s="188" t="s">
        <v>135</v>
      </c>
      <c r="L36" s="188" t="s">
        <v>134</v>
      </c>
      <c r="M36" s="194" t="s">
        <v>2297</v>
      </c>
      <c r="N36" s="194"/>
      <c r="O36" s="176">
        <v>97444</v>
      </c>
      <c r="P36" s="176"/>
      <c r="Q36" s="190">
        <v>4.7000000000000002E-3</v>
      </c>
      <c r="R36" s="190"/>
      <c r="S36" s="187">
        <v>21649</v>
      </c>
      <c r="T36" s="193" t="s">
        <v>2298</v>
      </c>
      <c r="U36" s="193" t="s">
        <v>80</v>
      </c>
      <c r="V36" s="193" t="s">
        <v>2226</v>
      </c>
      <c r="W36" s="193" t="s">
        <v>2234</v>
      </c>
      <c r="X36" s="193" t="s">
        <v>2270</v>
      </c>
      <c r="Y36" s="203">
        <v>2486365.79</v>
      </c>
      <c r="Z36" s="203">
        <v>4000000</v>
      </c>
      <c r="AA36" s="172"/>
    </row>
    <row r="37" spans="1:27" x14ac:dyDescent="0.25">
      <c r="A37" s="40" t="s">
        <v>529</v>
      </c>
      <c r="B37" s="188"/>
      <c r="C37" s="188" t="s">
        <v>339</v>
      </c>
      <c r="D37" s="188" t="s">
        <v>67</v>
      </c>
      <c r="E37" s="188" t="s">
        <v>488</v>
      </c>
      <c r="F37" s="188" t="s">
        <v>502</v>
      </c>
      <c r="G37" s="188" t="s">
        <v>2526</v>
      </c>
      <c r="H37" s="89">
        <v>0</v>
      </c>
      <c r="I37" s="89">
        <v>1</v>
      </c>
      <c r="J37" s="111">
        <f t="shared" si="0"/>
        <v>1</v>
      </c>
      <c r="K37" s="188" t="s">
        <v>135</v>
      </c>
      <c r="L37" s="188" t="s">
        <v>135</v>
      </c>
      <c r="M37" s="194" t="s">
        <v>2275</v>
      </c>
      <c r="N37" s="194"/>
      <c r="O37" s="176">
        <v>0</v>
      </c>
      <c r="P37" s="176"/>
      <c r="Q37" s="190">
        <v>0</v>
      </c>
      <c r="R37" s="190"/>
      <c r="S37" s="187">
        <v>25494</v>
      </c>
      <c r="T37" s="193" t="s">
        <v>2300</v>
      </c>
      <c r="U37" s="193" t="s">
        <v>72</v>
      </c>
      <c r="V37" s="193" t="s">
        <v>2226</v>
      </c>
      <c r="W37" s="193" t="s">
        <v>2301</v>
      </c>
      <c r="X37" s="193" t="s">
        <v>2270</v>
      </c>
      <c r="Y37" s="203">
        <v>1677824.43</v>
      </c>
      <c r="Z37" s="203"/>
      <c r="AA37" s="172"/>
    </row>
    <row r="38" spans="1:27" x14ac:dyDescent="0.25">
      <c r="A38" s="40" t="s">
        <v>1761</v>
      </c>
      <c r="B38" s="188"/>
      <c r="C38" s="188" t="s">
        <v>97</v>
      </c>
      <c r="D38" s="188" t="s">
        <v>80</v>
      </c>
      <c r="E38" s="188" t="s">
        <v>1762</v>
      </c>
      <c r="F38" s="188" t="s">
        <v>1763</v>
      </c>
      <c r="G38" s="188" t="s">
        <v>2526</v>
      </c>
      <c r="H38" s="89">
        <v>0</v>
      </c>
      <c r="I38" s="89">
        <v>1</v>
      </c>
      <c r="J38" s="111">
        <f t="shared" si="0"/>
        <v>1</v>
      </c>
      <c r="K38" s="188" t="s">
        <v>135</v>
      </c>
      <c r="L38" s="188" t="s">
        <v>135</v>
      </c>
      <c r="M38" s="195" t="s">
        <v>2302</v>
      </c>
      <c r="N38" s="195"/>
      <c r="O38" s="181">
        <v>1898</v>
      </c>
      <c r="P38" s="176"/>
      <c r="Q38" s="190">
        <v>1E-4</v>
      </c>
      <c r="R38" s="190"/>
      <c r="S38" s="187">
        <v>28568</v>
      </c>
      <c r="T38" s="193" t="s">
        <v>1993</v>
      </c>
      <c r="U38" s="193" t="s">
        <v>80</v>
      </c>
      <c r="V38" s="193" t="s">
        <v>2264</v>
      </c>
      <c r="W38" s="193" t="s">
        <v>2265</v>
      </c>
      <c r="X38" s="193" t="s">
        <v>2228</v>
      </c>
      <c r="Y38" s="203">
        <v>101531.48</v>
      </c>
      <c r="Z38" s="203">
        <v>6000000</v>
      </c>
      <c r="AA38" s="172"/>
    </row>
    <row r="39" spans="1:27" x14ac:dyDescent="0.25">
      <c r="A39" s="40" t="s">
        <v>1350</v>
      </c>
      <c r="B39" s="188"/>
      <c r="C39" s="188" t="s">
        <v>96</v>
      </c>
      <c r="D39" s="188" t="s">
        <v>60</v>
      </c>
      <c r="E39" s="188" t="s">
        <v>522</v>
      </c>
      <c r="F39" s="188" t="s">
        <v>1348</v>
      </c>
      <c r="G39" s="188" t="s">
        <v>2526</v>
      </c>
      <c r="H39" s="89">
        <v>0</v>
      </c>
      <c r="I39" s="89">
        <v>38</v>
      </c>
      <c r="J39" s="111">
        <f t="shared" si="0"/>
        <v>38</v>
      </c>
      <c r="K39" s="188" t="s">
        <v>135</v>
      </c>
      <c r="L39" s="188" t="s">
        <v>134</v>
      </c>
      <c r="M39" s="194" t="s">
        <v>2303</v>
      </c>
      <c r="N39" s="194"/>
      <c r="O39" s="176">
        <v>60201</v>
      </c>
      <c r="P39" s="176"/>
      <c r="Q39" s="190">
        <v>1.38E-2</v>
      </c>
      <c r="R39" s="190"/>
      <c r="S39" s="187">
        <v>11038</v>
      </c>
      <c r="T39" s="193" t="s">
        <v>2002</v>
      </c>
      <c r="U39" s="193" t="s">
        <v>60</v>
      </c>
      <c r="V39" s="193" t="s">
        <v>2226</v>
      </c>
      <c r="W39" s="193" t="s">
        <v>2234</v>
      </c>
      <c r="X39" s="193" t="s">
        <v>2228</v>
      </c>
      <c r="Y39" s="203">
        <v>832066.23</v>
      </c>
      <c r="Z39" s="203">
        <v>12300000</v>
      </c>
      <c r="AA39" s="172"/>
    </row>
    <row r="40" spans="1:27" x14ac:dyDescent="0.25">
      <c r="A40" s="40" t="s">
        <v>677</v>
      </c>
      <c r="B40" s="188"/>
      <c r="C40" s="188" t="s">
        <v>339</v>
      </c>
      <c r="D40" s="188" t="s">
        <v>58</v>
      </c>
      <c r="E40" s="188" t="s">
        <v>678</v>
      </c>
      <c r="F40" s="188" t="s">
        <v>642</v>
      </c>
      <c r="G40" s="188" t="s">
        <v>2526</v>
      </c>
      <c r="H40" s="89">
        <v>0</v>
      </c>
      <c r="I40" s="89">
        <v>1</v>
      </c>
      <c r="J40" s="111">
        <f t="shared" si="0"/>
        <v>1</v>
      </c>
      <c r="K40" s="188" t="s">
        <v>135</v>
      </c>
      <c r="L40" s="188" t="s">
        <v>135</v>
      </c>
      <c r="M40" s="194" t="s">
        <v>2275</v>
      </c>
      <c r="N40" s="194" t="s">
        <v>2299</v>
      </c>
      <c r="O40" s="176">
        <v>0</v>
      </c>
      <c r="P40" s="176" t="s">
        <v>2299</v>
      </c>
      <c r="Q40" s="190">
        <v>0</v>
      </c>
      <c r="R40" s="190"/>
      <c r="S40" s="187">
        <v>23912</v>
      </c>
      <c r="T40" s="193" t="s">
        <v>2000</v>
      </c>
      <c r="U40" s="193" t="s">
        <v>58</v>
      </c>
      <c r="V40" s="193" t="s">
        <v>2226</v>
      </c>
      <c r="W40" s="193" t="s">
        <v>2304</v>
      </c>
      <c r="X40" s="193" t="s">
        <v>2228</v>
      </c>
      <c r="Y40" s="203">
        <v>845000</v>
      </c>
      <c r="Z40" s="203"/>
      <c r="AA40" s="172"/>
    </row>
    <row r="41" spans="1:27" x14ac:dyDescent="0.25">
      <c r="A41" s="40" t="s">
        <v>1035</v>
      </c>
      <c r="B41" s="188" t="s">
        <v>2305</v>
      </c>
      <c r="C41" s="188" t="s">
        <v>98</v>
      </c>
      <c r="D41" s="188" t="s">
        <v>72</v>
      </c>
      <c r="E41" s="188" t="s">
        <v>646</v>
      </c>
      <c r="F41" s="188" t="s">
        <v>1036</v>
      </c>
      <c r="G41" s="188" t="s">
        <v>2526</v>
      </c>
      <c r="H41" s="89">
        <v>1</v>
      </c>
      <c r="I41" s="89">
        <v>0</v>
      </c>
      <c r="J41" s="111">
        <f t="shared" si="0"/>
        <v>1</v>
      </c>
      <c r="K41" s="188" t="s">
        <v>134</v>
      </c>
      <c r="L41" s="188" t="s">
        <v>135</v>
      </c>
      <c r="M41" s="194" t="s">
        <v>2263</v>
      </c>
      <c r="N41" s="194"/>
      <c r="O41" s="176">
        <v>300928</v>
      </c>
      <c r="P41" s="176"/>
      <c r="Q41" s="190">
        <v>5.1999999999999998E-2</v>
      </c>
      <c r="R41" s="190"/>
      <c r="S41" s="187">
        <v>29695</v>
      </c>
      <c r="T41" s="193" t="s">
        <v>2306</v>
      </c>
      <c r="U41" s="193" t="s">
        <v>72</v>
      </c>
      <c r="V41" s="193" t="s">
        <v>2226</v>
      </c>
      <c r="W41" s="193" t="s">
        <v>2249</v>
      </c>
      <c r="X41" s="193" t="s">
        <v>2228</v>
      </c>
      <c r="Y41" s="203">
        <v>7969304.5</v>
      </c>
      <c r="Z41" s="203">
        <v>4000000</v>
      </c>
      <c r="AA41" s="172"/>
    </row>
    <row r="42" spans="1:27" x14ac:dyDescent="0.25">
      <c r="A42" s="40" t="s">
        <v>814</v>
      </c>
      <c r="B42" s="188"/>
      <c r="C42" s="188" t="s">
        <v>98</v>
      </c>
      <c r="D42" s="188" t="s">
        <v>61</v>
      </c>
      <c r="E42" s="188" t="s">
        <v>504</v>
      </c>
      <c r="F42" s="188" t="s">
        <v>780</v>
      </c>
      <c r="G42" s="188" t="s">
        <v>2525</v>
      </c>
      <c r="H42" s="89">
        <v>0</v>
      </c>
      <c r="I42" s="89">
        <v>1</v>
      </c>
      <c r="J42" s="111">
        <f t="shared" si="0"/>
        <v>1</v>
      </c>
      <c r="K42" s="188" t="s">
        <v>134</v>
      </c>
      <c r="L42" s="188" t="s">
        <v>134</v>
      </c>
      <c r="M42" s="194" t="s">
        <v>2259</v>
      </c>
      <c r="N42" s="194"/>
      <c r="O42" s="176">
        <v>12670</v>
      </c>
      <c r="P42" s="176"/>
      <c r="Q42" s="190">
        <v>8.3000000000000001E-3</v>
      </c>
      <c r="R42" s="190"/>
      <c r="S42" s="187">
        <v>28186</v>
      </c>
      <c r="T42" s="193" t="s">
        <v>2005</v>
      </c>
      <c r="U42" s="193" t="s">
        <v>63</v>
      </c>
      <c r="V42" s="193" t="s">
        <v>2226</v>
      </c>
      <c r="W42" s="193" t="s">
        <v>2234</v>
      </c>
      <c r="X42" s="193" t="s">
        <v>2228</v>
      </c>
      <c r="Y42" s="203">
        <v>625081.62</v>
      </c>
      <c r="Z42" s="203">
        <v>1500000</v>
      </c>
      <c r="AA42" s="172"/>
    </row>
    <row r="43" spans="1:27" x14ac:dyDescent="0.25">
      <c r="A43" s="40" t="s">
        <v>1725</v>
      </c>
      <c r="B43" s="188"/>
      <c r="C43" s="188" t="s">
        <v>98</v>
      </c>
      <c r="D43" s="188" t="s">
        <v>80</v>
      </c>
      <c r="E43" s="188" t="s">
        <v>484</v>
      </c>
      <c r="F43" s="188" t="s">
        <v>1726</v>
      </c>
      <c r="G43" s="188" t="s">
        <v>2526</v>
      </c>
      <c r="H43" s="89">
        <v>1</v>
      </c>
      <c r="I43" s="89">
        <v>0</v>
      </c>
      <c r="J43" s="111">
        <f t="shared" si="0"/>
        <v>1</v>
      </c>
      <c r="K43" s="188" t="s">
        <v>134</v>
      </c>
      <c r="L43" s="188" t="s">
        <v>134</v>
      </c>
      <c r="M43" s="194" t="s">
        <v>2307</v>
      </c>
      <c r="N43" s="194"/>
      <c r="O43" s="176">
        <v>76471</v>
      </c>
      <c r="P43" s="176"/>
      <c r="Q43" s="190" t="s">
        <v>2308</v>
      </c>
      <c r="R43" s="190"/>
      <c r="S43" s="187">
        <v>15026</v>
      </c>
      <c r="T43" s="193" t="s">
        <v>2309</v>
      </c>
      <c r="U43" s="193" t="s">
        <v>80</v>
      </c>
      <c r="V43" s="193" t="s">
        <v>2255</v>
      </c>
      <c r="W43" s="193" t="s">
        <v>2234</v>
      </c>
      <c r="X43" s="193" t="s">
        <v>2228</v>
      </c>
      <c r="Y43" s="203">
        <v>1209665.18</v>
      </c>
      <c r="Z43" s="203">
        <v>4000000</v>
      </c>
      <c r="AA43" s="172"/>
    </row>
    <row r="44" spans="1:27" x14ac:dyDescent="0.25">
      <c r="A44" s="44" t="s">
        <v>2101</v>
      </c>
      <c r="B44" s="188"/>
      <c r="C44" s="188" t="s">
        <v>97</v>
      </c>
      <c r="D44" s="188" t="s">
        <v>73</v>
      </c>
      <c r="E44" s="188" t="s">
        <v>415</v>
      </c>
      <c r="F44" s="188" t="s">
        <v>1420</v>
      </c>
      <c r="G44" s="188" t="s">
        <v>2526</v>
      </c>
      <c r="H44" s="89">
        <v>0</v>
      </c>
      <c r="I44" s="89">
        <v>2</v>
      </c>
      <c r="J44" s="111">
        <f t="shared" si="0"/>
        <v>2</v>
      </c>
      <c r="K44" s="188" t="s">
        <v>134</v>
      </c>
      <c r="L44" s="188" t="s">
        <v>135</v>
      </c>
      <c r="M44" s="195" t="s">
        <v>2310</v>
      </c>
      <c r="N44" s="195"/>
      <c r="O44" s="181">
        <v>58534</v>
      </c>
      <c r="P44" s="176"/>
      <c r="Q44" s="190">
        <v>7.6E-3</v>
      </c>
      <c r="R44" s="190"/>
      <c r="S44" s="187">
        <v>23294</v>
      </c>
      <c r="T44" s="193" t="s">
        <v>2311</v>
      </c>
      <c r="U44" s="193" t="s">
        <v>77</v>
      </c>
      <c r="V44" s="193" t="s">
        <v>2248</v>
      </c>
      <c r="W44" s="193" t="s">
        <v>2312</v>
      </c>
      <c r="X44" s="193" t="s">
        <v>2228</v>
      </c>
      <c r="Y44" s="203">
        <v>575083.11</v>
      </c>
      <c r="Z44" s="203">
        <v>9000000</v>
      </c>
      <c r="AA44" s="172"/>
    </row>
    <row r="45" spans="1:27" x14ac:dyDescent="0.25">
      <c r="A45" s="40" t="s">
        <v>1445</v>
      </c>
      <c r="B45" s="188"/>
      <c r="C45" s="188" t="s">
        <v>96</v>
      </c>
      <c r="D45" s="188" t="s">
        <v>73</v>
      </c>
      <c r="E45" s="188" t="s">
        <v>648</v>
      </c>
      <c r="F45" s="188" t="s">
        <v>1091</v>
      </c>
      <c r="G45" s="188" t="s">
        <v>2526</v>
      </c>
      <c r="H45" s="89">
        <v>0</v>
      </c>
      <c r="I45" s="89">
        <v>1</v>
      </c>
      <c r="J45" s="111">
        <f t="shared" si="0"/>
        <v>1</v>
      </c>
      <c r="K45" s="188" t="s">
        <v>135</v>
      </c>
      <c r="L45" s="188" t="s">
        <v>135</v>
      </c>
      <c r="M45" s="194" t="s">
        <v>2268</v>
      </c>
      <c r="N45" s="194"/>
      <c r="O45" s="176">
        <v>1514727</v>
      </c>
      <c r="P45" s="176"/>
      <c r="Q45" s="190">
        <v>0.2051</v>
      </c>
      <c r="R45" s="190"/>
      <c r="S45" s="187">
        <v>16606</v>
      </c>
      <c r="T45" s="193" t="s">
        <v>2044</v>
      </c>
      <c r="U45" s="193" t="s">
        <v>73</v>
      </c>
      <c r="V45" s="193" t="s">
        <v>2226</v>
      </c>
      <c r="W45" s="193" t="s">
        <v>2313</v>
      </c>
      <c r="X45" s="193" t="s">
        <v>2228</v>
      </c>
      <c r="Y45" s="203">
        <v>50000</v>
      </c>
      <c r="Z45" s="203">
        <v>15000000</v>
      </c>
      <c r="AA45" s="172"/>
    </row>
    <row r="46" spans="1:27" x14ac:dyDescent="0.25">
      <c r="A46" s="40" t="s">
        <v>1451</v>
      </c>
      <c r="B46" s="188" t="s">
        <v>2314</v>
      </c>
      <c r="C46" s="188" t="s">
        <v>97</v>
      </c>
      <c r="D46" s="188" t="s">
        <v>73</v>
      </c>
      <c r="E46" s="188" t="s">
        <v>72</v>
      </c>
      <c r="F46" s="188" t="s">
        <v>1430</v>
      </c>
      <c r="G46" s="188" t="s">
        <v>2525</v>
      </c>
      <c r="H46" s="89">
        <v>0</v>
      </c>
      <c r="I46" s="89">
        <v>2</v>
      </c>
      <c r="J46" s="111">
        <f t="shared" si="0"/>
        <v>2</v>
      </c>
      <c r="K46" s="188" t="s">
        <v>134</v>
      </c>
      <c r="L46" s="188" t="s">
        <v>134</v>
      </c>
      <c r="M46" s="194" t="s">
        <v>2268</v>
      </c>
      <c r="N46" s="194"/>
      <c r="O46" s="176">
        <v>335061</v>
      </c>
      <c r="P46" s="176"/>
      <c r="Q46" s="190" t="s">
        <v>2315</v>
      </c>
      <c r="R46" s="190"/>
      <c r="S46" s="187">
        <v>30139</v>
      </c>
      <c r="T46" s="193" t="s">
        <v>2261</v>
      </c>
      <c r="U46" s="193" t="s">
        <v>73</v>
      </c>
      <c r="V46" s="193" t="s">
        <v>2264</v>
      </c>
      <c r="W46" s="193" t="s">
        <v>2234</v>
      </c>
      <c r="X46" s="193" t="s">
        <v>2228</v>
      </c>
      <c r="Y46" s="203">
        <v>46585.95</v>
      </c>
      <c r="Z46" s="203">
        <v>3000000</v>
      </c>
      <c r="AA46" s="172"/>
    </row>
    <row r="47" spans="1:27" x14ac:dyDescent="0.25">
      <c r="A47" s="40" t="s">
        <v>1756</v>
      </c>
      <c r="B47" s="188"/>
      <c r="C47" s="188" t="s">
        <v>98</v>
      </c>
      <c r="D47" s="188" t="s">
        <v>80</v>
      </c>
      <c r="E47" s="188" t="s">
        <v>509</v>
      </c>
      <c r="F47" s="188" t="s">
        <v>1757</v>
      </c>
      <c r="G47" s="188" t="s">
        <v>2526</v>
      </c>
      <c r="H47" s="89">
        <v>0</v>
      </c>
      <c r="I47" s="89">
        <v>1</v>
      </c>
      <c r="J47" s="111">
        <f t="shared" si="0"/>
        <v>1</v>
      </c>
      <c r="K47" s="188" t="s">
        <v>135</v>
      </c>
      <c r="L47" s="188" t="s">
        <v>135</v>
      </c>
      <c r="M47" s="194" t="s">
        <v>2316</v>
      </c>
      <c r="N47" s="194"/>
      <c r="O47" s="176">
        <v>4297</v>
      </c>
      <c r="P47" s="176"/>
      <c r="Q47" s="190">
        <v>2.0000000000000001E-4</v>
      </c>
      <c r="R47" s="190"/>
      <c r="S47" s="187">
        <v>26725</v>
      </c>
      <c r="T47" s="193" t="s">
        <v>2317</v>
      </c>
      <c r="U47" s="193" t="s">
        <v>80</v>
      </c>
      <c r="V47" s="193" t="s">
        <v>2264</v>
      </c>
      <c r="W47" s="193" t="s">
        <v>2318</v>
      </c>
      <c r="X47" s="193" t="s">
        <v>2228</v>
      </c>
      <c r="Y47" s="203">
        <v>170000</v>
      </c>
      <c r="Z47" s="203">
        <v>3000000</v>
      </c>
      <c r="AA47" s="172"/>
    </row>
    <row r="48" spans="1:27" x14ac:dyDescent="0.25">
      <c r="A48" s="40" t="s">
        <v>1078</v>
      </c>
      <c r="B48" s="188"/>
      <c r="C48" s="188" t="s">
        <v>339</v>
      </c>
      <c r="D48" s="188" t="s">
        <v>72</v>
      </c>
      <c r="E48" s="188" t="s">
        <v>685</v>
      </c>
      <c r="F48" s="188" t="s">
        <v>1030</v>
      </c>
      <c r="G48" s="188" t="s">
        <v>2525</v>
      </c>
      <c r="H48" s="89">
        <v>0</v>
      </c>
      <c r="I48" s="89">
        <v>12</v>
      </c>
      <c r="J48" s="111">
        <f t="shared" si="0"/>
        <v>12</v>
      </c>
      <c r="K48" s="188" t="s">
        <v>135</v>
      </c>
      <c r="L48" s="188" t="s">
        <v>135</v>
      </c>
      <c r="M48" s="194" t="s">
        <v>2275</v>
      </c>
      <c r="N48" s="194"/>
      <c r="O48" s="176">
        <v>0</v>
      </c>
      <c r="P48" s="176"/>
      <c r="Q48" s="190">
        <v>0</v>
      </c>
      <c r="R48" s="190"/>
      <c r="S48" s="187">
        <v>23223</v>
      </c>
      <c r="T48" s="193" t="s">
        <v>2319</v>
      </c>
      <c r="U48" s="193" t="s">
        <v>72</v>
      </c>
      <c r="V48" s="193" t="s">
        <v>2226</v>
      </c>
      <c r="W48" s="193" t="s">
        <v>2234</v>
      </c>
      <c r="X48" s="193" t="s">
        <v>2228</v>
      </c>
      <c r="Y48" s="203">
        <v>370156.82</v>
      </c>
      <c r="Z48" s="203"/>
      <c r="AA48" s="172"/>
    </row>
    <row r="49" spans="1:27" x14ac:dyDescent="0.25">
      <c r="A49" s="40" t="s">
        <v>1581</v>
      </c>
      <c r="B49" s="188"/>
      <c r="C49" s="188" t="s">
        <v>95</v>
      </c>
      <c r="D49" s="188" t="s">
        <v>74</v>
      </c>
      <c r="E49" s="188" t="s">
        <v>415</v>
      </c>
      <c r="F49" s="188" t="s">
        <v>1582</v>
      </c>
      <c r="G49" s="188" t="s">
        <v>2526</v>
      </c>
      <c r="H49" s="89">
        <v>0</v>
      </c>
      <c r="I49" s="89">
        <v>1</v>
      </c>
      <c r="J49" s="111">
        <f t="shared" si="0"/>
        <v>1</v>
      </c>
      <c r="K49" s="188" t="s">
        <v>134</v>
      </c>
      <c r="L49" s="188" t="s">
        <v>134</v>
      </c>
      <c r="M49" s="194" t="s">
        <v>2263</v>
      </c>
      <c r="N49" s="194" t="s">
        <v>2263</v>
      </c>
      <c r="O49" s="176">
        <v>288220</v>
      </c>
      <c r="P49" s="176">
        <v>419928</v>
      </c>
      <c r="Q49" s="190">
        <v>0.35859999999999997</v>
      </c>
      <c r="R49" s="190">
        <v>0.5343</v>
      </c>
      <c r="S49" s="187">
        <v>17669</v>
      </c>
      <c r="T49" s="193" t="s">
        <v>2320</v>
      </c>
      <c r="U49" s="193" t="s">
        <v>81</v>
      </c>
      <c r="V49" s="193" t="s">
        <v>2226</v>
      </c>
      <c r="W49" s="193" t="s">
        <v>95</v>
      </c>
      <c r="X49" s="193" t="s">
        <v>2228</v>
      </c>
      <c r="Y49" s="203">
        <v>6514675.8899999997</v>
      </c>
      <c r="Z49" s="203">
        <v>25000000</v>
      </c>
      <c r="AA49" s="172"/>
    </row>
    <row r="50" spans="1:27" x14ac:dyDescent="0.25">
      <c r="A50" s="40" t="s">
        <v>1086</v>
      </c>
      <c r="B50" s="198" t="s">
        <v>2321</v>
      </c>
      <c r="C50" s="188" t="s">
        <v>98</v>
      </c>
      <c r="D50" s="188" t="s">
        <v>72</v>
      </c>
      <c r="E50" s="188" t="s">
        <v>488</v>
      </c>
      <c r="F50" s="188" t="s">
        <v>1088</v>
      </c>
      <c r="G50" s="188" t="s">
        <v>2526</v>
      </c>
      <c r="H50" s="89">
        <v>0</v>
      </c>
      <c r="I50" s="89">
        <v>1</v>
      </c>
      <c r="J50" s="111">
        <f t="shared" si="0"/>
        <v>1</v>
      </c>
      <c r="K50" s="188" t="s">
        <v>135</v>
      </c>
      <c r="L50" s="188" t="s">
        <v>135</v>
      </c>
      <c r="M50" s="194" t="s">
        <v>2322</v>
      </c>
      <c r="N50" s="194"/>
      <c r="O50" s="176">
        <v>10065</v>
      </c>
      <c r="P50" s="176"/>
      <c r="Q50" s="190">
        <v>1.6999999999999999E-3</v>
      </c>
      <c r="R50" s="190"/>
      <c r="S50" s="187">
        <v>24263</v>
      </c>
      <c r="T50" s="193" t="s">
        <v>2323</v>
      </c>
      <c r="U50" s="193" t="s">
        <v>72</v>
      </c>
      <c r="V50" s="193" t="s">
        <v>2226</v>
      </c>
      <c r="W50" s="193" t="s">
        <v>2227</v>
      </c>
      <c r="X50" s="193" t="s">
        <v>2228</v>
      </c>
      <c r="Y50" s="203">
        <v>692000</v>
      </c>
      <c r="Z50" s="203">
        <v>2000000</v>
      </c>
      <c r="AA50" s="172"/>
    </row>
    <row r="51" spans="1:27" x14ac:dyDescent="0.25">
      <c r="A51" s="40" t="s">
        <v>1448</v>
      </c>
      <c r="B51" s="188" t="s">
        <v>2324</v>
      </c>
      <c r="C51" s="188" t="s">
        <v>98</v>
      </c>
      <c r="D51" s="188" t="s">
        <v>73</v>
      </c>
      <c r="E51" s="188" t="s">
        <v>415</v>
      </c>
      <c r="F51" s="188" t="s">
        <v>1420</v>
      </c>
      <c r="G51" s="188" t="s">
        <v>2525</v>
      </c>
      <c r="H51" s="89">
        <v>0</v>
      </c>
      <c r="I51" s="89">
        <v>1</v>
      </c>
      <c r="J51" s="111">
        <f t="shared" si="0"/>
        <v>1</v>
      </c>
      <c r="K51" s="188" t="s">
        <v>134</v>
      </c>
      <c r="L51" s="188" t="s">
        <v>135</v>
      </c>
      <c r="M51" s="195" t="s">
        <v>2310</v>
      </c>
      <c r="N51" s="195"/>
      <c r="O51" s="181">
        <v>55821</v>
      </c>
      <c r="P51" s="176"/>
      <c r="Q51" s="190" t="s">
        <v>2325</v>
      </c>
      <c r="R51" s="190"/>
      <c r="S51" s="187">
        <v>28289</v>
      </c>
      <c r="T51" s="193" t="s">
        <v>2326</v>
      </c>
      <c r="U51" s="193" t="s">
        <v>73</v>
      </c>
      <c r="V51" s="193" t="s">
        <v>2226</v>
      </c>
      <c r="W51" s="193" t="s">
        <v>2327</v>
      </c>
      <c r="X51" s="193" t="s">
        <v>2228</v>
      </c>
      <c r="Y51" s="203">
        <v>1103609.97</v>
      </c>
      <c r="Z51" s="203">
        <v>4500000</v>
      </c>
      <c r="AA51" s="172"/>
    </row>
    <row r="52" spans="1:27" x14ac:dyDescent="0.25">
      <c r="A52" s="40" t="s">
        <v>940</v>
      </c>
      <c r="B52" s="188"/>
      <c r="C52" s="188" t="s">
        <v>97</v>
      </c>
      <c r="D52" s="188" t="s">
        <v>70</v>
      </c>
      <c r="E52" s="188" t="s">
        <v>509</v>
      </c>
      <c r="F52" s="188" t="s">
        <v>941</v>
      </c>
      <c r="G52" s="188" t="s">
        <v>2526</v>
      </c>
      <c r="H52" s="111">
        <v>0</v>
      </c>
      <c r="I52" s="111">
        <v>1</v>
      </c>
      <c r="J52" s="111">
        <f t="shared" si="0"/>
        <v>1</v>
      </c>
      <c r="K52" s="188" t="s">
        <v>134</v>
      </c>
      <c r="L52" s="188" t="s">
        <v>134</v>
      </c>
      <c r="M52" s="195" t="s">
        <v>2328</v>
      </c>
      <c r="N52" s="195"/>
      <c r="O52" s="181">
        <v>113588</v>
      </c>
      <c r="P52" s="176"/>
      <c r="Q52" s="190">
        <v>2.53E-2</v>
      </c>
      <c r="R52" s="190"/>
      <c r="S52" s="187">
        <v>24583</v>
      </c>
      <c r="T52" s="193" t="s">
        <v>2013</v>
      </c>
      <c r="U52" s="193" t="s">
        <v>70</v>
      </c>
      <c r="V52" s="193" t="s">
        <v>2226</v>
      </c>
      <c r="W52" s="193" t="s">
        <v>2234</v>
      </c>
      <c r="X52" s="193" t="s">
        <v>2228</v>
      </c>
      <c r="Y52" s="203">
        <v>795727</v>
      </c>
      <c r="Z52" s="203">
        <v>5000000</v>
      </c>
      <c r="AA52" s="172"/>
    </row>
    <row r="53" spans="1:27" x14ac:dyDescent="0.25">
      <c r="A53" s="40" t="s">
        <v>1666</v>
      </c>
      <c r="B53" s="188"/>
      <c r="C53" s="188" t="s">
        <v>96</v>
      </c>
      <c r="D53" s="188" t="s">
        <v>78</v>
      </c>
      <c r="E53" s="188" t="s">
        <v>415</v>
      </c>
      <c r="F53" s="188" t="s">
        <v>1656</v>
      </c>
      <c r="G53" s="188" t="s">
        <v>2526</v>
      </c>
      <c r="H53" s="111">
        <v>3</v>
      </c>
      <c r="I53" s="111">
        <v>0</v>
      </c>
      <c r="J53" s="111">
        <f t="shared" si="0"/>
        <v>3</v>
      </c>
      <c r="K53" s="188" t="s">
        <v>134</v>
      </c>
      <c r="L53" s="188" t="s">
        <v>134</v>
      </c>
      <c r="M53" s="195" t="s">
        <v>2263</v>
      </c>
      <c r="N53" s="195"/>
      <c r="O53" s="181">
        <v>1308521</v>
      </c>
      <c r="P53" s="176"/>
      <c r="Q53" s="190">
        <v>0.42820000000000003</v>
      </c>
      <c r="R53" s="190"/>
      <c r="S53" s="187">
        <v>20796</v>
      </c>
      <c r="T53" s="193" t="s">
        <v>2329</v>
      </c>
      <c r="U53" s="193" t="s">
        <v>78</v>
      </c>
      <c r="V53" s="193" t="s">
        <v>2248</v>
      </c>
      <c r="W53" s="193" t="s">
        <v>2318</v>
      </c>
      <c r="X53" s="193" t="s">
        <v>2228</v>
      </c>
      <c r="Y53" s="203">
        <v>1095874.1000000001</v>
      </c>
      <c r="Z53" s="203">
        <v>8000000</v>
      </c>
      <c r="AA53" s="172"/>
    </row>
    <row r="54" spans="1:27" x14ac:dyDescent="0.25">
      <c r="A54" s="40" t="s">
        <v>1978</v>
      </c>
      <c r="B54" s="188"/>
      <c r="C54" s="188" t="s">
        <v>96</v>
      </c>
      <c r="D54" s="188" t="s">
        <v>58</v>
      </c>
      <c r="E54" s="188" t="s">
        <v>648</v>
      </c>
      <c r="F54" s="188" t="s">
        <v>679</v>
      </c>
      <c r="G54" s="188" t="s">
        <v>2526</v>
      </c>
      <c r="H54" s="111">
        <v>0</v>
      </c>
      <c r="I54" s="111">
        <v>1</v>
      </c>
      <c r="J54" s="111">
        <f t="shared" si="0"/>
        <v>1</v>
      </c>
      <c r="K54" s="188" t="s">
        <v>134</v>
      </c>
      <c r="L54" s="188" t="s">
        <v>135</v>
      </c>
      <c r="M54" s="195" t="s">
        <v>2263</v>
      </c>
      <c r="N54" s="195"/>
      <c r="O54" s="176">
        <v>131695</v>
      </c>
      <c r="P54" s="176"/>
      <c r="Q54" s="190">
        <v>0.36259999999999998</v>
      </c>
      <c r="R54" s="190"/>
      <c r="S54" s="187">
        <v>28295</v>
      </c>
      <c r="T54" s="193" t="s">
        <v>2000</v>
      </c>
      <c r="U54" s="193" t="s">
        <v>58</v>
      </c>
      <c r="V54" s="193" t="s">
        <v>2264</v>
      </c>
      <c r="W54" s="193" t="s">
        <v>2330</v>
      </c>
      <c r="X54" s="193" t="s">
        <v>2257</v>
      </c>
      <c r="Y54" s="203">
        <v>585000</v>
      </c>
      <c r="Z54" s="203">
        <v>11000000</v>
      </c>
      <c r="AA54" s="172"/>
    </row>
    <row r="55" spans="1:27" x14ac:dyDescent="0.25">
      <c r="A55" s="43" t="s">
        <v>422</v>
      </c>
      <c r="B55" s="188"/>
      <c r="C55" s="188" t="s">
        <v>95</v>
      </c>
      <c r="D55" s="188" t="s">
        <v>66</v>
      </c>
      <c r="E55" s="188" t="s">
        <v>413</v>
      </c>
      <c r="F55" s="188" t="s">
        <v>450</v>
      </c>
      <c r="G55" s="188" t="s">
        <v>2526</v>
      </c>
      <c r="H55" s="111">
        <v>2</v>
      </c>
      <c r="I55" s="111">
        <v>0</v>
      </c>
      <c r="J55" s="111">
        <f t="shared" si="0"/>
        <v>2</v>
      </c>
      <c r="K55" s="188" t="s">
        <v>135</v>
      </c>
      <c r="L55" s="188" t="s">
        <v>135</v>
      </c>
      <c r="M55" s="195" t="s">
        <v>2263</v>
      </c>
      <c r="N55" s="195" t="s">
        <v>2243</v>
      </c>
      <c r="O55" s="181">
        <v>567331</v>
      </c>
      <c r="P55" s="176">
        <v>598461</v>
      </c>
      <c r="Q55" s="190">
        <v>0.42920000000000003</v>
      </c>
      <c r="R55" s="190">
        <v>0.4466</v>
      </c>
      <c r="S55" s="187">
        <v>20128</v>
      </c>
      <c r="T55" s="193" t="s">
        <v>2250</v>
      </c>
      <c r="U55" s="193" t="s">
        <v>66</v>
      </c>
      <c r="V55" s="193" t="s">
        <v>2226</v>
      </c>
      <c r="W55" s="193" t="s">
        <v>96</v>
      </c>
      <c r="X55" s="193" t="s">
        <v>2228</v>
      </c>
      <c r="Y55" s="203">
        <v>3387170.77</v>
      </c>
      <c r="Z55" s="203">
        <v>28000000</v>
      </c>
      <c r="AA55" s="172"/>
    </row>
    <row r="56" spans="1:27" x14ac:dyDescent="0.25">
      <c r="A56" s="42" t="s">
        <v>487</v>
      </c>
      <c r="B56" s="198" t="s">
        <v>2331</v>
      </c>
      <c r="C56" s="198" t="s">
        <v>97</v>
      </c>
      <c r="D56" s="198" t="s">
        <v>66</v>
      </c>
      <c r="E56" s="198" t="s">
        <v>488</v>
      </c>
      <c r="F56" s="206"/>
      <c r="G56" s="206"/>
      <c r="H56" s="111">
        <v>0</v>
      </c>
      <c r="I56" s="111">
        <v>1</v>
      </c>
      <c r="J56" s="111">
        <f t="shared" si="0"/>
        <v>1</v>
      </c>
      <c r="K56" s="198" t="s">
        <v>135</v>
      </c>
      <c r="L56" s="198" t="s">
        <v>135</v>
      </c>
      <c r="M56" s="195" t="s">
        <v>2332</v>
      </c>
      <c r="N56" s="195"/>
      <c r="O56" s="181">
        <v>11939</v>
      </c>
      <c r="P56" s="176"/>
      <c r="Q56" s="190">
        <v>9.4000000000000004E-3</v>
      </c>
      <c r="R56" s="190"/>
      <c r="S56" s="187">
        <v>25554</v>
      </c>
      <c r="T56" s="193" t="s">
        <v>1996</v>
      </c>
      <c r="U56" s="193" t="s">
        <v>66</v>
      </c>
      <c r="V56" s="193" t="s">
        <v>2226</v>
      </c>
      <c r="W56" s="193" t="s">
        <v>2262</v>
      </c>
      <c r="X56" s="193" t="s">
        <v>2293</v>
      </c>
      <c r="Y56" s="203">
        <v>1305820</v>
      </c>
      <c r="Z56" s="203">
        <v>2000000</v>
      </c>
      <c r="AA56" s="172"/>
    </row>
    <row r="57" spans="1:27" x14ac:dyDescent="0.25">
      <c r="A57" s="40" t="s">
        <v>1829</v>
      </c>
      <c r="B57" s="198" t="s">
        <v>2333</v>
      </c>
      <c r="C57" s="198" t="s">
        <v>97</v>
      </c>
      <c r="D57" s="198" t="s">
        <v>77</v>
      </c>
      <c r="E57" s="198" t="s">
        <v>413</v>
      </c>
      <c r="F57" s="206"/>
      <c r="G57" s="206" t="s">
        <v>2525</v>
      </c>
      <c r="H57" s="89">
        <v>0</v>
      </c>
      <c r="I57" s="89">
        <v>1</v>
      </c>
      <c r="J57" s="111">
        <f t="shared" si="0"/>
        <v>1</v>
      </c>
      <c r="K57" s="198" t="s">
        <v>134</v>
      </c>
      <c r="L57" s="198" t="s">
        <v>135</v>
      </c>
      <c r="M57" s="195" t="s">
        <v>2334</v>
      </c>
      <c r="N57" s="195"/>
      <c r="O57" s="181">
        <v>116178</v>
      </c>
      <c r="P57" s="176"/>
      <c r="Q57" s="190">
        <v>1.9599999999999999E-2</v>
      </c>
      <c r="R57" s="190"/>
      <c r="S57" s="187">
        <v>23641</v>
      </c>
      <c r="T57" s="193" t="s">
        <v>2335</v>
      </c>
      <c r="U57" s="193" t="s">
        <v>77</v>
      </c>
      <c r="V57" s="193" t="s">
        <v>2226</v>
      </c>
      <c r="W57" s="193" t="s">
        <v>2336</v>
      </c>
      <c r="X57" s="193" t="s">
        <v>2337</v>
      </c>
      <c r="Y57" s="203"/>
      <c r="Z57" s="203"/>
      <c r="AA57" s="172"/>
    </row>
    <row r="58" spans="1:27" x14ac:dyDescent="0.25">
      <c r="A58" s="40" t="s">
        <v>1262</v>
      </c>
      <c r="B58" s="188"/>
      <c r="C58" s="188" t="s">
        <v>339</v>
      </c>
      <c r="D58" s="188" t="s">
        <v>77</v>
      </c>
      <c r="E58" s="188" t="s">
        <v>957</v>
      </c>
      <c r="F58" s="188" t="s">
        <v>1828</v>
      </c>
      <c r="G58" s="188" t="s">
        <v>2526</v>
      </c>
      <c r="H58" s="89">
        <v>0</v>
      </c>
      <c r="I58" s="89">
        <v>1</v>
      </c>
      <c r="J58" s="111">
        <f t="shared" si="0"/>
        <v>1</v>
      </c>
      <c r="K58" s="188" t="s">
        <v>135</v>
      </c>
      <c r="L58" s="188" t="s">
        <v>135</v>
      </c>
      <c r="M58" s="195" t="s">
        <v>2275</v>
      </c>
      <c r="N58" s="195"/>
      <c r="O58" s="181">
        <v>0</v>
      </c>
      <c r="P58" s="176"/>
      <c r="Q58" s="190">
        <v>0</v>
      </c>
      <c r="R58" s="190"/>
      <c r="S58" s="187" t="s">
        <v>2338</v>
      </c>
      <c r="T58" s="193" t="s">
        <v>2339</v>
      </c>
      <c r="U58" s="193" t="s">
        <v>77</v>
      </c>
      <c r="V58" s="193" t="s">
        <v>2226</v>
      </c>
      <c r="W58" s="193" t="s">
        <v>2281</v>
      </c>
      <c r="X58" s="193" t="s">
        <v>2228</v>
      </c>
      <c r="Y58" s="203">
        <v>510821.64</v>
      </c>
      <c r="Z58" s="203"/>
      <c r="AA58" s="172"/>
    </row>
    <row r="59" spans="1:27" x14ac:dyDescent="0.25">
      <c r="A59" s="40" t="s">
        <v>1273</v>
      </c>
      <c r="B59" s="188"/>
      <c r="C59" s="188" t="s">
        <v>2035</v>
      </c>
      <c r="D59" s="188" t="s">
        <v>65</v>
      </c>
      <c r="E59" s="188" t="s">
        <v>629</v>
      </c>
      <c r="F59" s="188" t="s">
        <v>1263</v>
      </c>
      <c r="G59" s="188" t="s">
        <v>2526</v>
      </c>
      <c r="H59" s="89">
        <v>0</v>
      </c>
      <c r="I59" s="89">
        <v>2</v>
      </c>
      <c r="J59" s="111">
        <f t="shared" si="0"/>
        <v>2</v>
      </c>
      <c r="K59" s="188" t="s">
        <v>134</v>
      </c>
      <c r="L59" s="188" t="s">
        <v>134</v>
      </c>
      <c r="M59" s="195" t="s">
        <v>2340</v>
      </c>
      <c r="N59" s="195"/>
      <c r="O59" s="181">
        <v>78309</v>
      </c>
      <c r="P59" s="176"/>
      <c r="Q59" s="190">
        <v>7.4999999999999997E-3</v>
      </c>
      <c r="R59" s="190"/>
      <c r="S59" s="187">
        <v>16254</v>
      </c>
      <c r="T59" s="193" t="s">
        <v>2341</v>
      </c>
      <c r="U59" s="193" t="s">
        <v>65</v>
      </c>
      <c r="V59" s="193" t="s">
        <v>2226</v>
      </c>
      <c r="W59" s="193" t="s">
        <v>2234</v>
      </c>
      <c r="X59" s="193" t="s">
        <v>2228</v>
      </c>
      <c r="Y59" s="203">
        <v>9303638.9900000002</v>
      </c>
      <c r="Z59" s="203">
        <v>3000000</v>
      </c>
      <c r="AA59" s="172"/>
    </row>
    <row r="60" spans="1:27" x14ac:dyDescent="0.25">
      <c r="A60" s="42" t="s">
        <v>1888</v>
      </c>
      <c r="B60" s="188"/>
      <c r="C60" s="188" t="s">
        <v>339</v>
      </c>
      <c r="D60" s="188" t="s">
        <v>65</v>
      </c>
      <c r="E60" s="188" t="s">
        <v>484</v>
      </c>
      <c r="F60" s="188" t="s">
        <v>1244</v>
      </c>
      <c r="G60" s="188" t="s">
        <v>2526</v>
      </c>
      <c r="H60" s="111">
        <v>0</v>
      </c>
      <c r="I60" s="111">
        <v>1</v>
      </c>
      <c r="J60" s="111">
        <f t="shared" si="0"/>
        <v>1</v>
      </c>
      <c r="K60" s="188" t="s">
        <v>135</v>
      </c>
      <c r="L60" s="188" t="s">
        <v>135</v>
      </c>
      <c r="M60" s="195" t="s">
        <v>2275</v>
      </c>
      <c r="N60" s="195"/>
      <c r="O60" s="181">
        <v>0</v>
      </c>
      <c r="P60" s="176"/>
      <c r="Q60" s="190">
        <v>0</v>
      </c>
      <c r="R60" s="190"/>
      <c r="S60" s="187">
        <v>24600</v>
      </c>
      <c r="T60" s="193" t="s">
        <v>2014</v>
      </c>
      <c r="U60" s="193" t="s">
        <v>65</v>
      </c>
      <c r="V60" s="193" t="s">
        <v>2226</v>
      </c>
      <c r="W60" s="193" t="s">
        <v>2234</v>
      </c>
      <c r="X60" s="193" t="s">
        <v>2342</v>
      </c>
      <c r="Y60" s="203">
        <v>1725910.75</v>
      </c>
      <c r="Z60" s="203"/>
      <c r="AA60" s="172"/>
    </row>
    <row r="61" spans="1:27" x14ac:dyDescent="0.25">
      <c r="A61" s="44" t="s">
        <v>2047</v>
      </c>
      <c r="B61" s="188"/>
      <c r="C61" s="188" t="s">
        <v>95</v>
      </c>
      <c r="D61" s="188" t="s">
        <v>74</v>
      </c>
      <c r="E61" s="188" t="s">
        <v>72</v>
      </c>
      <c r="F61" s="188" t="s">
        <v>1561</v>
      </c>
      <c r="G61" s="188" t="s">
        <v>2525</v>
      </c>
      <c r="H61" s="89">
        <v>1</v>
      </c>
      <c r="I61" s="89">
        <v>1</v>
      </c>
      <c r="J61" s="111">
        <f t="shared" si="0"/>
        <v>2</v>
      </c>
      <c r="K61" s="188" t="s">
        <v>135</v>
      </c>
      <c r="L61" s="188" t="s">
        <v>135</v>
      </c>
      <c r="M61" s="195" t="s">
        <v>2244</v>
      </c>
      <c r="N61" s="195"/>
      <c r="O61" s="181">
        <v>121406</v>
      </c>
      <c r="P61" s="176"/>
      <c r="Q61" s="190">
        <v>0.15110000000000001</v>
      </c>
      <c r="R61" s="190"/>
      <c r="S61" s="187">
        <v>27366</v>
      </c>
      <c r="T61" s="193" t="s">
        <v>2343</v>
      </c>
      <c r="U61" s="193" t="s">
        <v>78</v>
      </c>
      <c r="V61" s="193" t="s">
        <v>2248</v>
      </c>
      <c r="W61" s="193" t="s">
        <v>2227</v>
      </c>
      <c r="X61" s="193" t="s">
        <v>2342</v>
      </c>
      <c r="Y61" s="203">
        <v>5162728.57</v>
      </c>
      <c r="Z61" s="203">
        <v>20000000</v>
      </c>
      <c r="AA61" s="172"/>
    </row>
    <row r="62" spans="1:27" x14ac:dyDescent="0.25">
      <c r="A62" s="40" t="s">
        <v>680</v>
      </c>
      <c r="B62" s="188"/>
      <c r="C62" s="188" t="s">
        <v>96</v>
      </c>
      <c r="D62" s="188" t="s">
        <v>58</v>
      </c>
      <c r="E62" s="188" t="s">
        <v>413</v>
      </c>
      <c r="F62" s="188" t="s">
        <v>642</v>
      </c>
      <c r="G62" s="188" t="s">
        <v>2525</v>
      </c>
      <c r="H62" s="89">
        <v>0</v>
      </c>
      <c r="I62" s="89">
        <v>1</v>
      </c>
      <c r="J62" s="111">
        <f t="shared" si="0"/>
        <v>1</v>
      </c>
      <c r="K62" s="188" t="s">
        <v>135</v>
      </c>
      <c r="L62" s="188" t="s">
        <v>135</v>
      </c>
      <c r="M62" s="195" t="s">
        <v>2258</v>
      </c>
      <c r="N62" s="195"/>
      <c r="O62" s="181">
        <v>38919</v>
      </c>
      <c r="P62" s="176"/>
      <c r="Q62" s="190">
        <v>0.1071</v>
      </c>
      <c r="R62" s="190"/>
      <c r="S62" s="187">
        <v>24766</v>
      </c>
      <c r="T62" s="193" t="s">
        <v>2000</v>
      </c>
      <c r="U62" s="193" t="s">
        <v>58</v>
      </c>
      <c r="V62" s="193" t="s">
        <v>2264</v>
      </c>
      <c r="W62" s="193" t="s">
        <v>95</v>
      </c>
      <c r="X62" s="193" t="s">
        <v>2228</v>
      </c>
      <c r="Y62" s="203">
        <v>490471.76</v>
      </c>
      <c r="Z62" s="203">
        <v>1600000</v>
      </c>
      <c r="AA62" s="172"/>
    </row>
    <row r="63" spans="1:27" x14ac:dyDescent="0.25">
      <c r="A63" s="40" t="s">
        <v>563</v>
      </c>
      <c r="B63" s="188"/>
      <c r="C63" s="188" t="s">
        <v>97</v>
      </c>
      <c r="D63" s="188" t="s">
        <v>68</v>
      </c>
      <c r="E63" s="188" t="s">
        <v>425</v>
      </c>
      <c r="F63" s="188" t="s">
        <v>562</v>
      </c>
      <c r="G63" s="188" t="s">
        <v>2526</v>
      </c>
      <c r="H63" s="89">
        <v>0</v>
      </c>
      <c r="I63" s="89">
        <v>1</v>
      </c>
      <c r="J63" s="111">
        <f t="shared" si="0"/>
        <v>1</v>
      </c>
      <c r="K63" s="188" t="s">
        <v>134</v>
      </c>
      <c r="L63" s="188" t="s">
        <v>135</v>
      </c>
      <c r="M63" s="194" t="s">
        <v>2263</v>
      </c>
      <c r="N63" s="194"/>
      <c r="O63" s="176">
        <v>265983</v>
      </c>
      <c r="P63" s="176"/>
      <c r="Q63" s="190">
        <v>7.0800000000000002E-2</v>
      </c>
      <c r="R63" s="190"/>
      <c r="S63" s="187">
        <v>22264</v>
      </c>
      <c r="T63" s="193" t="s">
        <v>2010</v>
      </c>
      <c r="U63" s="193" t="s">
        <v>68</v>
      </c>
      <c r="V63" s="193" t="s">
        <v>2226</v>
      </c>
      <c r="W63" s="193" t="s">
        <v>2265</v>
      </c>
      <c r="X63" s="193" t="s">
        <v>2228</v>
      </c>
      <c r="Y63" s="203">
        <v>595495.68999999994</v>
      </c>
      <c r="Z63" s="203">
        <v>3000000</v>
      </c>
      <c r="AA63" s="172"/>
    </row>
    <row r="64" spans="1:27" x14ac:dyDescent="0.25">
      <c r="A64" s="40" t="s">
        <v>812</v>
      </c>
      <c r="B64" s="188"/>
      <c r="C64" s="188" t="s">
        <v>98</v>
      </c>
      <c r="D64" s="188" t="s">
        <v>61</v>
      </c>
      <c r="E64" s="188" t="s">
        <v>413</v>
      </c>
      <c r="F64" s="188" t="s">
        <v>1988</v>
      </c>
      <c r="G64" s="188" t="s">
        <v>2526</v>
      </c>
      <c r="H64" s="89">
        <v>0</v>
      </c>
      <c r="I64" s="89">
        <v>1</v>
      </c>
      <c r="J64" s="111">
        <f t="shared" si="0"/>
        <v>1</v>
      </c>
      <c r="K64" s="188" t="s">
        <v>135</v>
      </c>
      <c r="L64" s="188" t="s">
        <v>135</v>
      </c>
      <c r="M64" s="194" t="s">
        <v>2344</v>
      </c>
      <c r="N64" s="194"/>
      <c r="O64" s="176">
        <v>3561</v>
      </c>
      <c r="P64" s="176"/>
      <c r="Q64" s="190">
        <v>2.3E-3</v>
      </c>
      <c r="R64" s="190"/>
      <c r="S64" s="187">
        <v>22796</v>
      </c>
      <c r="T64" s="193" t="s">
        <v>1993</v>
      </c>
      <c r="U64" s="193" t="s">
        <v>80</v>
      </c>
      <c r="V64" s="193" t="s">
        <v>2226</v>
      </c>
      <c r="W64" s="193" t="s">
        <v>2227</v>
      </c>
      <c r="X64" s="193" t="s">
        <v>2228</v>
      </c>
      <c r="Y64" s="203">
        <v>4193847.63</v>
      </c>
      <c r="Z64" s="203">
        <v>2000000</v>
      </c>
      <c r="AA64" s="172"/>
    </row>
    <row r="65" spans="1:27" x14ac:dyDescent="0.25">
      <c r="A65" s="40" t="s">
        <v>1958</v>
      </c>
      <c r="B65" s="188" t="s">
        <v>2345</v>
      </c>
      <c r="C65" s="188" t="s">
        <v>95</v>
      </c>
      <c r="D65" s="188" t="s">
        <v>64</v>
      </c>
      <c r="E65" s="188" t="s">
        <v>415</v>
      </c>
      <c r="F65" s="206"/>
      <c r="G65" s="206" t="s">
        <v>2526</v>
      </c>
      <c r="H65" s="89">
        <v>1</v>
      </c>
      <c r="I65" s="89">
        <v>0</v>
      </c>
      <c r="J65" s="111">
        <f t="shared" si="0"/>
        <v>1</v>
      </c>
      <c r="K65" s="188" t="s">
        <v>135</v>
      </c>
      <c r="L65" s="188" t="s">
        <v>135</v>
      </c>
      <c r="M65" s="194" t="s">
        <v>2268</v>
      </c>
      <c r="N65" s="194"/>
      <c r="O65" s="176">
        <v>995619</v>
      </c>
      <c r="P65" s="176"/>
      <c r="Q65" s="190">
        <v>0.33689999999999998</v>
      </c>
      <c r="R65" s="190"/>
      <c r="S65" s="187">
        <v>23639</v>
      </c>
      <c r="T65" s="193" t="s">
        <v>2346</v>
      </c>
      <c r="U65" s="193" t="s">
        <v>61</v>
      </c>
      <c r="V65" s="193" t="s">
        <v>2226</v>
      </c>
      <c r="W65" s="193" t="s">
        <v>96</v>
      </c>
      <c r="X65" s="193" t="s">
        <v>2228</v>
      </c>
      <c r="Y65" s="203">
        <v>9905422.2899999991</v>
      </c>
      <c r="Z65" s="203">
        <v>50000000</v>
      </c>
      <c r="AA65" s="172"/>
    </row>
    <row r="66" spans="1:27" x14ac:dyDescent="0.25">
      <c r="A66" s="42" t="s">
        <v>1197</v>
      </c>
      <c r="B66" s="188"/>
      <c r="C66" s="188" t="s">
        <v>95</v>
      </c>
      <c r="D66" s="188" t="s">
        <v>79</v>
      </c>
      <c r="E66" s="188" t="s">
        <v>646</v>
      </c>
      <c r="F66" s="188" t="s">
        <v>1674</v>
      </c>
      <c r="G66" s="188" t="s">
        <v>2526</v>
      </c>
      <c r="H66" s="89">
        <v>0</v>
      </c>
      <c r="I66" s="89">
        <v>3</v>
      </c>
      <c r="J66" s="111">
        <f t="shared" ref="J66:J129" si="1">H66+I66</f>
        <v>3</v>
      </c>
      <c r="K66" s="188" t="s">
        <v>135</v>
      </c>
      <c r="L66" s="188" t="s">
        <v>135</v>
      </c>
      <c r="M66" s="194" t="s">
        <v>2268</v>
      </c>
      <c r="N66" s="194"/>
      <c r="O66" s="176">
        <v>415641</v>
      </c>
      <c r="P66" s="176"/>
      <c r="Q66" s="190">
        <v>0.41370000000000001</v>
      </c>
      <c r="R66" s="190"/>
      <c r="S66" s="187">
        <v>23148</v>
      </c>
      <c r="T66" s="193" t="s">
        <v>2347</v>
      </c>
      <c r="U66" s="193" t="s">
        <v>79</v>
      </c>
      <c r="V66" s="193" t="s">
        <v>2226</v>
      </c>
      <c r="W66" s="193" t="s">
        <v>2252</v>
      </c>
      <c r="X66" s="193" t="s">
        <v>2228</v>
      </c>
      <c r="Y66" s="203">
        <v>283701.28000000003</v>
      </c>
      <c r="Z66" s="203">
        <v>10000000</v>
      </c>
      <c r="AA66" s="172"/>
    </row>
    <row r="67" spans="1:27" x14ac:dyDescent="0.25">
      <c r="A67" s="40" t="s">
        <v>1692</v>
      </c>
      <c r="B67" s="188"/>
      <c r="C67" s="188" t="s">
        <v>339</v>
      </c>
      <c r="D67" s="188" t="s">
        <v>78</v>
      </c>
      <c r="E67" s="188" t="s">
        <v>415</v>
      </c>
      <c r="F67" s="193"/>
      <c r="G67" s="193" t="s">
        <v>2526</v>
      </c>
      <c r="H67" s="89">
        <v>3</v>
      </c>
      <c r="I67" s="89">
        <v>1</v>
      </c>
      <c r="J67" s="111">
        <f t="shared" si="1"/>
        <v>4</v>
      </c>
      <c r="K67" s="188" t="s">
        <v>134</v>
      </c>
      <c r="L67" s="188" t="s">
        <v>135</v>
      </c>
      <c r="M67" s="194" t="s">
        <v>2275</v>
      </c>
      <c r="N67" s="193"/>
      <c r="O67" s="176">
        <v>0</v>
      </c>
      <c r="P67" s="176"/>
      <c r="Q67" s="190">
        <v>0</v>
      </c>
      <c r="R67" s="193"/>
      <c r="S67" s="187">
        <v>18090</v>
      </c>
      <c r="T67" s="193" t="s">
        <v>2348</v>
      </c>
      <c r="U67" s="193" t="s">
        <v>78</v>
      </c>
      <c r="V67" s="193" t="s">
        <v>2255</v>
      </c>
      <c r="W67" s="193" t="s">
        <v>2252</v>
      </c>
      <c r="X67" s="193" t="s">
        <v>2228</v>
      </c>
      <c r="Y67" s="193"/>
      <c r="Z67" s="193"/>
      <c r="AA67" s="172"/>
    </row>
    <row r="68" spans="1:27" x14ac:dyDescent="0.25">
      <c r="A68" s="40" t="s">
        <v>1840</v>
      </c>
      <c r="B68" s="188" t="s">
        <v>2349</v>
      </c>
      <c r="C68" s="188" t="s">
        <v>98</v>
      </c>
      <c r="D68" s="188" t="s">
        <v>80</v>
      </c>
      <c r="E68" s="188" t="s">
        <v>648</v>
      </c>
      <c r="F68" s="188" t="s">
        <v>1656</v>
      </c>
      <c r="G68" s="188" t="s">
        <v>2526</v>
      </c>
      <c r="H68" s="89">
        <v>1</v>
      </c>
      <c r="I68" s="89">
        <v>0</v>
      </c>
      <c r="J68" s="111">
        <f t="shared" si="1"/>
        <v>1</v>
      </c>
      <c r="K68" s="188" t="s">
        <v>134</v>
      </c>
      <c r="L68" s="188" t="s">
        <v>134</v>
      </c>
      <c r="M68" s="194">
        <v>11</v>
      </c>
      <c r="N68" s="194"/>
      <c r="O68" s="176">
        <v>167909</v>
      </c>
      <c r="P68" s="176"/>
      <c r="Q68" s="190">
        <v>8.0999999999999996E-3</v>
      </c>
      <c r="R68" s="190"/>
      <c r="S68" s="187">
        <v>23960</v>
      </c>
      <c r="T68" s="193" t="s">
        <v>2309</v>
      </c>
      <c r="U68" s="193" t="s">
        <v>80</v>
      </c>
      <c r="V68" s="193" t="s">
        <v>2226</v>
      </c>
      <c r="W68" s="193" t="s">
        <v>2234</v>
      </c>
      <c r="X68" s="193" t="s">
        <v>2228</v>
      </c>
      <c r="Y68" s="203"/>
      <c r="Z68" s="203"/>
      <c r="AA68" s="172"/>
    </row>
    <row r="69" spans="1:27" x14ac:dyDescent="0.25">
      <c r="A69" s="42" t="s">
        <v>696</v>
      </c>
      <c r="B69" s="188"/>
      <c r="C69" s="188" t="s">
        <v>339</v>
      </c>
      <c r="D69" s="198" t="s">
        <v>61</v>
      </c>
      <c r="E69" s="188" t="s">
        <v>697</v>
      </c>
      <c r="F69" s="188" t="s">
        <v>698</v>
      </c>
      <c r="G69" s="188" t="s">
        <v>2525</v>
      </c>
      <c r="H69" s="89">
        <v>0</v>
      </c>
      <c r="I69" s="89">
        <v>1</v>
      </c>
      <c r="J69" s="111">
        <f t="shared" si="1"/>
        <v>1</v>
      </c>
      <c r="K69" s="188" t="s">
        <v>135</v>
      </c>
      <c r="L69" s="188" t="s">
        <v>135</v>
      </c>
      <c r="M69" s="195" t="s">
        <v>2350</v>
      </c>
      <c r="N69" s="195"/>
      <c r="O69" s="181">
        <v>55340</v>
      </c>
      <c r="P69" s="176"/>
      <c r="Q69" s="190">
        <v>3.8100000000000002E-2</v>
      </c>
      <c r="R69" s="190"/>
      <c r="S69" s="187">
        <v>19416</v>
      </c>
      <c r="T69" s="193" t="s">
        <v>2351</v>
      </c>
      <c r="U69" s="193" t="s">
        <v>65</v>
      </c>
      <c r="V69" s="193" t="s">
        <v>2248</v>
      </c>
      <c r="W69" s="193" t="s">
        <v>2234</v>
      </c>
      <c r="X69" s="193" t="s">
        <v>2257</v>
      </c>
      <c r="Y69" s="205">
        <v>7095763.6799999997</v>
      </c>
      <c r="Z69" s="203">
        <v>7000000</v>
      </c>
      <c r="AA69" s="172"/>
    </row>
    <row r="70" spans="1:27" x14ac:dyDescent="0.25">
      <c r="A70" s="40" t="s">
        <v>670</v>
      </c>
      <c r="B70" s="188"/>
      <c r="C70" s="188" t="s">
        <v>98</v>
      </c>
      <c r="D70" s="188" t="s">
        <v>57</v>
      </c>
      <c r="E70" s="188" t="s">
        <v>509</v>
      </c>
      <c r="F70" s="207"/>
      <c r="G70" s="207" t="s">
        <v>2526</v>
      </c>
      <c r="H70" s="89">
        <v>0</v>
      </c>
      <c r="I70" s="89">
        <v>1</v>
      </c>
      <c r="J70" s="111">
        <f t="shared" si="1"/>
        <v>1</v>
      </c>
      <c r="K70" s="188" t="s">
        <v>135</v>
      </c>
      <c r="L70" s="188" t="s">
        <v>135</v>
      </c>
      <c r="M70" s="195" t="s">
        <v>2229</v>
      </c>
      <c r="N70" s="195"/>
      <c r="O70" s="181">
        <v>10402</v>
      </c>
      <c r="P70" s="176"/>
      <c r="Q70" s="190">
        <v>6.3E-3</v>
      </c>
      <c r="R70" s="190"/>
      <c r="S70" s="187">
        <v>24482</v>
      </c>
      <c r="T70" s="193" t="s">
        <v>1997</v>
      </c>
      <c r="U70" s="193" t="s">
        <v>57</v>
      </c>
      <c r="V70" s="193" t="s">
        <v>2226</v>
      </c>
      <c r="W70" s="193" t="s">
        <v>2274</v>
      </c>
      <c r="X70" s="193" t="s">
        <v>2228</v>
      </c>
      <c r="Y70" s="203">
        <v>526279.79</v>
      </c>
      <c r="Z70" s="203">
        <v>500000</v>
      </c>
      <c r="AA70" s="172" t="s">
        <v>2352</v>
      </c>
    </row>
    <row r="71" spans="1:27" x14ac:dyDescent="0.25">
      <c r="A71" s="40" t="s">
        <v>1960</v>
      </c>
      <c r="B71" s="188"/>
      <c r="C71" s="188" t="s">
        <v>98</v>
      </c>
      <c r="D71" s="188" t="s">
        <v>77</v>
      </c>
      <c r="E71" s="188" t="s">
        <v>488</v>
      </c>
      <c r="F71" s="207"/>
      <c r="G71" s="207" t="s">
        <v>2526</v>
      </c>
      <c r="H71" s="89">
        <v>1</v>
      </c>
      <c r="I71" s="89">
        <v>0</v>
      </c>
      <c r="J71" s="111">
        <f t="shared" si="1"/>
        <v>1</v>
      </c>
      <c r="K71" s="188" t="s">
        <v>134</v>
      </c>
      <c r="L71" s="188" t="s">
        <v>134</v>
      </c>
      <c r="M71" s="194" t="s">
        <v>2328</v>
      </c>
      <c r="N71" s="194"/>
      <c r="O71" s="176">
        <v>57427</v>
      </c>
      <c r="P71" s="176"/>
      <c r="Q71" s="190">
        <v>9.4000000000000004E-3</v>
      </c>
      <c r="R71" s="190"/>
      <c r="S71" s="187">
        <v>27086</v>
      </c>
      <c r="T71" s="193" t="s">
        <v>2353</v>
      </c>
      <c r="U71" s="193" t="s">
        <v>77</v>
      </c>
      <c r="V71" s="193" t="s">
        <v>2226</v>
      </c>
      <c r="W71" s="193" t="s">
        <v>2234</v>
      </c>
      <c r="X71" s="193" t="s">
        <v>2228</v>
      </c>
      <c r="Y71" s="203">
        <v>465366.51</v>
      </c>
      <c r="Z71" s="203">
        <v>2000000</v>
      </c>
      <c r="AA71" s="172"/>
    </row>
    <row r="72" spans="1:27" x14ac:dyDescent="0.25">
      <c r="A72" s="42" t="s">
        <v>659</v>
      </c>
      <c r="B72" s="188"/>
      <c r="C72" s="188" t="s">
        <v>95</v>
      </c>
      <c r="D72" s="198" t="s">
        <v>60</v>
      </c>
      <c r="E72" s="188" t="s">
        <v>415</v>
      </c>
      <c r="F72" s="188" t="s">
        <v>658</v>
      </c>
      <c r="G72" s="188" t="s">
        <v>2526</v>
      </c>
      <c r="H72" s="89">
        <v>2</v>
      </c>
      <c r="I72" s="89">
        <v>0</v>
      </c>
      <c r="J72" s="111">
        <f t="shared" si="1"/>
        <v>2</v>
      </c>
      <c r="K72" s="188" t="s">
        <v>135</v>
      </c>
      <c r="L72" s="188" t="s">
        <v>135</v>
      </c>
      <c r="M72" s="194" t="s">
        <v>2268</v>
      </c>
      <c r="N72" s="194" t="s">
        <v>2243</v>
      </c>
      <c r="O72" s="176">
        <v>1979499</v>
      </c>
      <c r="P72" s="176">
        <v>2113940</v>
      </c>
      <c r="Q72" s="190">
        <v>0.46410000000000001</v>
      </c>
      <c r="R72" s="190">
        <v>0.46650000000000003</v>
      </c>
      <c r="S72" s="187">
        <v>19267</v>
      </c>
      <c r="T72" s="193" t="s">
        <v>2354</v>
      </c>
      <c r="U72" s="193" t="s">
        <v>60</v>
      </c>
      <c r="V72" s="193" t="s">
        <v>2226</v>
      </c>
      <c r="W72" s="193" t="s">
        <v>96</v>
      </c>
      <c r="X72" s="193" t="s">
        <v>2228</v>
      </c>
      <c r="Y72" s="203">
        <v>99022714.170000002</v>
      </c>
      <c r="Z72" s="203">
        <v>67000000</v>
      </c>
      <c r="AA72" s="172"/>
    </row>
    <row r="73" spans="1:27" x14ac:dyDescent="0.25">
      <c r="A73" s="40" t="s">
        <v>1565</v>
      </c>
      <c r="B73" s="188"/>
      <c r="C73" s="188" t="s">
        <v>97</v>
      </c>
      <c r="D73" s="188" t="s">
        <v>74</v>
      </c>
      <c r="E73" s="188" t="s">
        <v>1566</v>
      </c>
      <c r="F73" s="188" t="s">
        <v>1569</v>
      </c>
      <c r="G73" s="188" t="s">
        <v>2526</v>
      </c>
      <c r="H73" s="89">
        <v>0</v>
      </c>
      <c r="I73" s="89">
        <v>3</v>
      </c>
      <c r="J73" s="111">
        <f t="shared" si="1"/>
        <v>3</v>
      </c>
      <c r="K73" s="188" t="s">
        <v>134</v>
      </c>
      <c r="L73" s="188" t="s">
        <v>135</v>
      </c>
      <c r="M73" s="194" t="s">
        <v>2355</v>
      </c>
      <c r="N73" s="194"/>
      <c r="O73" s="176">
        <v>25691</v>
      </c>
      <c r="P73" s="176"/>
      <c r="Q73" s="190">
        <v>3.2199999999999999E-2</v>
      </c>
      <c r="R73" s="190"/>
      <c r="S73" s="187">
        <v>32421</v>
      </c>
      <c r="T73" s="193" t="s">
        <v>2026</v>
      </c>
      <c r="U73" s="193" t="s">
        <v>74</v>
      </c>
      <c r="V73" s="193" t="s">
        <v>2264</v>
      </c>
      <c r="W73" s="193" t="s">
        <v>2249</v>
      </c>
      <c r="X73" s="193" t="s">
        <v>2257</v>
      </c>
      <c r="Y73" s="203">
        <v>1614212.17</v>
      </c>
      <c r="Z73" s="203">
        <v>25000000</v>
      </c>
      <c r="AA73" s="172"/>
    </row>
    <row r="74" spans="1:27" x14ac:dyDescent="0.25">
      <c r="A74" s="40" t="s">
        <v>508</v>
      </c>
      <c r="B74" s="188"/>
      <c r="C74" s="188" t="s">
        <v>97</v>
      </c>
      <c r="D74" s="188" t="s">
        <v>67</v>
      </c>
      <c r="E74" s="188" t="s">
        <v>509</v>
      </c>
      <c r="F74" s="188" t="s">
        <v>510</v>
      </c>
      <c r="G74" s="188" t="s">
        <v>2526</v>
      </c>
      <c r="H74" s="89">
        <v>1</v>
      </c>
      <c r="I74" s="89">
        <v>1</v>
      </c>
      <c r="J74" s="111">
        <f t="shared" si="1"/>
        <v>2</v>
      </c>
      <c r="K74" s="188" t="s">
        <v>134</v>
      </c>
      <c r="L74" s="188" t="s">
        <v>135</v>
      </c>
      <c r="M74" s="194" t="s">
        <v>2244</v>
      </c>
      <c r="N74" s="194"/>
      <c r="O74" s="176">
        <v>104976</v>
      </c>
      <c r="P74" s="176"/>
      <c r="Q74" s="190">
        <v>7.22E-2</v>
      </c>
      <c r="R74" s="190"/>
      <c r="S74" s="187">
        <v>28305</v>
      </c>
      <c r="T74" s="193" t="s">
        <v>2346</v>
      </c>
      <c r="U74" s="193" t="s">
        <v>61</v>
      </c>
      <c r="V74" s="193" t="s">
        <v>2226</v>
      </c>
      <c r="W74" s="193" t="s">
        <v>2249</v>
      </c>
      <c r="X74" s="193" t="s">
        <v>2228</v>
      </c>
      <c r="Y74" s="203">
        <v>3492232.86</v>
      </c>
      <c r="Z74" s="203">
        <v>5000000</v>
      </c>
      <c r="AA74" s="172"/>
    </row>
    <row r="75" spans="1:27" x14ac:dyDescent="0.25">
      <c r="A75" s="43" t="s">
        <v>433</v>
      </c>
      <c r="B75" s="188"/>
      <c r="C75" s="188" t="s">
        <v>97</v>
      </c>
      <c r="D75" s="188" t="s">
        <v>66</v>
      </c>
      <c r="E75" s="188" t="s">
        <v>415</v>
      </c>
      <c r="F75" s="188" t="s">
        <v>418</v>
      </c>
      <c r="G75" s="188" t="s">
        <v>2526</v>
      </c>
      <c r="H75" s="89">
        <v>0</v>
      </c>
      <c r="I75" s="89">
        <v>1</v>
      </c>
      <c r="J75" s="111">
        <f t="shared" si="1"/>
        <v>1</v>
      </c>
      <c r="K75" s="188" t="s">
        <v>135</v>
      </c>
      <c r="L75" s="188" t="s">
        <v>134</v>
      </c>
      <c r="M75" s="194" t="s">
        <v>2356</v>
      </c>
      <c r="N75" s="194"/>
      <c r="O75" s="176">
        <v>67508</v>
      </c>
      <c r="P75" s="176"/>
      <c r="Q75" s="190">
        <v>5.2900000000000003E-2</v>
      </c>
      <c r="R75" s="190"/>
      <c r="S75" s="187">
        <v>25433</v>
      </c>
      <c r="T75" s="193" t="s">
        <v>1996</v>
      </c>
      <c r="U75" s="193" t="s">
        <v>66</v>
      </c>
      <c r="V75" s="193" t="s">
        <v>2226</v>
      </c>
      <c r="W75" s="193" t="s">
        <v>2234</v>
      </c>
      <c r="X75" s="193" t="s">
        <v>2228</v>
      </c>
      <c r="Y75" s="203">
        <v>101191488</v>
      </c>
      <c r="Z75" s="203">
        <v>7000000</v>
      </c>
      <c r="AA75" s="172"/>
    </row>
    <row r="76" spans="1:27" x14ac:dyDescent="0.25">
      <c r="A76" s="40" t="s">
        <v>944</v>
      </c>
      <c r="B76" s="188"/>
      <c r="C76" s="188" t="s">
        <v>97</v>
      </c>
      <c r="D76" s="188" t="s">
        <v>70</v>
      </c>
      <c r="E76" s="188" t="s">
        <v>509</v>
      </c>
      <c r="F76" s="188" t="s">
        <v>941</v>
      </c>
      <c r="G76" s="188" t="s">
        <v>2526</v>
      </c>
      <c r="H76" s="89">
        <v>0</v>
      </c>
      <c r="I76" s="89">
        <v>1</v>
      </c>
      <c r="J76" s="111">
        <f t="shared" si="1"/>
        <v>1</v>
      </c>
      <c r="K76" s="188" t="s">
        <v>134</v>
      </c>
      <c r="L76" s="188" t="s">
        <v>135</v>
      </c>
      <c r="M76" s="194" t="s">
        <v>2258</v>
      </c>
      <c r="N76" s="194"/>
      <c r="O76" s="176">
        <v>187348</v>
      </c>
      <c r="P76" s="176"/>
      <c r="Q76" s="190">
        <v>4.1799999999999997E-2</v>
      </c>
      <c r="R76" s="190"/>
      <c r="S76" s="187">
        <v>27500</v>
      </c>
      <c r="T76" s="193" t="s">
        <v>2013</v>
      </c>
      <c r="U76" s="193" t="s">
        <v>70</v>
      </c>
      <c r="V76" s="193" t="s">
        <v>2226</v>
      </c>
      <c r="W76" s="193" t="s">
        <v>2249</v>
      </c>
      <c r="X76" s="193" t="s">
        <v>2357</v>
      </c>
      <c r="Y76" s="203">
        <v>11707580.130000001</v>
      </c>
      <c r="Z76" s="203">
        <v>5000000</v>
      </c>
      <c r="AA76" s="172"/>
    </row>
    <row r="77" spans="1:27" x14ac:dyDescent="0.25">
      <c r="A77" s="40" t="s">
        <v>1446</v>
      </c>
      <c r="B77" s="188"/>
      <c r="C77" s="188" t="s">
        <v>97</v>
      </c>
      <c r="D77" s="188" t="s">
        <v>73</v>
      </c>
      <c r="E77" s="188" t="s">
        <v>425</v>
      </c>
      <c r="F77" s="188" t="s">
        <v>1420</v>
      </c>
      <c r="G77" s="188" t="s">
        <v>2526</v>
      </c>
      <c r="H77" s="89">
        <v>0</v>
      </c>
      <c r="I77" s="89">
        <v>1</v>
      </c>
      <c r="J77" s="111">
        <f t="shared" si="1"/>
        <v>1</v>
      </c>
      <c r="K77" s="188" t="s">
        <v>134</v>
      </c>
      <c r="L77" s="188" t="s">
        <v>135</v>
      </c>
      <c r="M77" s="194" t="s">
        <v>2350</v>
      </c>
      <c r="N77" s="194"/>
      <c r="O77" s="176">
        <v>105517</v>
      </c>
      <c r="P77" s="176"/>
      <c r="Q77" s="190">
        <v>1.38E-2</v>
      </c>
      <c r="R77" s="190"/>
      <c r="S77" s="187">
        <v>28850</v>
      </c>
      <c r="T77" s="193" t="s">
        <v>2358</v>
      </c>
      <c r="U77" s="193" t="s">
        <v>73</v>
      </c>
      <c r="V77" s="193" t="s">
        <v>2264</v>
      </c>
      <c r="W77" s="193" t="s">
        <v>2330</v>
      </c>
      <c r="X77" s="193" t="s">
        <v>2228</v>
      </c>
      <c r="Y77" s="203">
        <v>4480902.9000000004</v>
      </c>
      <c r="Z77" s="203">
        <v>6000000</v>
      </c>
      <c r="AA77" s="172"/>
    </row>
    <row r="78" spans="1:27" x14ac:dyDescent="0.25">
      <c r="A78" s="40" t="s">
        <v>1256</v>
      </c>
      <c r="B78" s="188" t="s">
        <v>2359</v>
      </c>
      <c r="C78" s="188" t="s">
        <v>95</v>
      </c>
      <c r="D78" s="188" t="s">
        <v>65</v>
      </c>
      <c r="E78" s="188" t="s">
        <v>413</v>
      </c>
      <c r="F78" s="188"/>
      <c r="G78" s="188" t="s">
        <v>2526</v>
      </c>
      <c r="H78" s="89">
        <v>1</v>
      </c>
      <c r="I78" s="89">
        <v>0</v>
      </c>
      <c r="J78" s="111">
        <f t="shared" si="1"/>
        <v>1</v>
      </c>
      <c r="K78" s="188" t="s">
        <v>134</v>
      </c>
      <c r="L78" s="188" t="s">
        <v>135</v>
      </c>
      <c r="M78" s="194" t="s">
        <v>2263</v>
      </c>
      <c r="N78" s="194"/>
      <c r="O78" s="176">
        <v>5362870</v>
      </c>
      <c r="P78" s="176"/>
      <c r="Q78" s="190">
        <v>0.52980000000000005</v>
      </c>
      <c r="R78" s="190"/>
      <c r="S78" s="187">
        <v>18718</v>
      </c>
      <c r="T78" s="193" t="s">
        <v>2014</v>
      </c>
      <c r="U78" s="193" t="s">
        <v>65</v>
      </c>
      <c r="V78" s="193" t="s">
        <v>2360</v>
      </c>
      <c r="W78" s="193" t="s">
        <v>2313</v>
      </c>
      <c r="X78" s="193" t="s">
        <v>2228</v>
      </c>
      <c r="Y78" s="204"/>
      <c r="Z78" s="204"/>
      <c r="AA78" s="172"/>
    </row>
    <row r="79" spans="1:27" x14ac:dyDescent="0.25">
      <c r="A79" s="42" t="s">
        <v>1170</v>
      </c>
      <c r="B79" s="188"/>
      <c r="C79" s="188" t="s">
        <v>95</v>
      </c>
      <c r="D79" s="188" t="s">
        <v>64</v>
      </c>
      <c r="E79" s="188" t="s">
        <v>957</v>
      </c>
      <c r="F79" s="198" t="s">
        <v>1169</v>
      </c>
      <c r="G79" s="198" t="s">
        <v>2526</v>
      </c>
      <c r="H79" s="89">
        <v>2</v>
      </c>
      <c r="I79" s="89">
        <v>0</v>
      </c>
      <c r="J79" s="111">
        <f t="shared" si="1"/>
        <v>2</v>
      </c>
      <c r="K79" s="188" t="s">
        <v>134</v>
      </c>
      <c r="L79" s="188" t="s">
        <v>135</v>
      </c>
      <c r="M79" s="194" t="s">
        <v>2263</v>
      </c>
      <c r="N79" s="194"/>
      <c r="O79" s="176">
        <v>1877064</v>
      </c>
      <c r="P79" s="176"/>
      <c r="Q79" s="190">
        <v>0.63519999999999999</v>
      </c>
      <c r="R79" s="190"/>
      <c r="S79" s="187">
        <v>24958</v>
      </c>
      <c r="T79" s="193" t="s">
        <v>2008</v>
      </c>
      <c r="U79" s="193" t="s">
        <v>64</v>
      </c>
      <c r="V79" s="193" t="s">
        <v>2226</v>
      </c>
      <c r="W79" s="193" t="s">
        <v>2227</v>
      </c>
      <c r="X79" s="193" t="s">
        <v>2228</v>
      </c>
      <c r="Y79" s="203">
        <v>933605.93</v>
      </c>
      <c r="Z79" s="203">
        <v>10000000</v>
      </c>
      <c r="AA79" s="172"/>
    </row>
    <row r="80" spans="1:27" x14ac:dyDescent="0.25">
      <c r="A80" s="40" t="s">
        <v>1477</v>
      </c>
      <c r="B80" s="188"/>
      <c r="C80" s="188" t="s">
        <v>98</v>
      </c>
      <c r="D80" s="188" t="s">
        <v>73</v>
      </c>
      <c r="E80" s="188" t="s">
        <v>1478</v>
      </c>
      <c r="F80" s="188" t="s">
        <v>1479</v>
      </c>
      <c r="G80" s="188" t="s">
        <v>2526</v>
      </c>
      <c r="H80" s="89">
        <v>0</v>
      </c>
      <c r="I80" s="89">
        <v>1</v>
      </c>
      <c r="J80" s="111">
        <f t="shared" si="1"/>
        <v>1</v>
      </c>
      <c r="K80" s="188" t="s">
        <v>135</v>
      </c>
      <c r="L80" s="188" t="s">
        <v>135</v>
      </c>
      <c r="M80" s="194" t="s">
        <v>2361</v>
      </c>
      <c r="N80" s="194"/>
      <c r="O80" s="176">
        <v>16513</v>
      </c>
      <c r="P80" s="176"/>
      <c r="Q80" s="190">
        <v>2.0999999999999999E-3</v>
      </c>
      <c r="R80" s="190"/>
      <c r="S80" s="187">
        <v>18186</v>
      </c>
      <c r="T80" s="193" t="s">
        <v>2044</v>
      </c>
      <c r="U80" s="193" t="s">
        <v>73</v>
      </c>
      <c r="V80" s="193" t="s">
        <v>2226</v>
      </c>
      <c r="W80" s="193" t="s">
        <v>2362</v>
      </c>
      <c r="X80" s="193" t="s">
        <v>2228</v>
      </c>
      <c r="Y80" s="203">
        <v>0</v>
      </c>
      <c r="Z80" s="203">
        <v>1500000</v>
      </c>
      <c r="AA80" s="172"/>
    </row>
    <row r="81" spans="1:27" x14ac:dyDescent="0.25">
      <c r="A81" s="40" t="s">
        <v>1009</v>
      </c>
      <c r="B81" s="188"/>
      <c r="C81" s="188" t="s">
        <v>97</v>
      </c>
      <c r="D81" s="188" t="s">
        <v>71</v>
      </c>
      <c r="E81" s="188" t="s">
        <v>413</v>
      </c>
      <c r="F81" s="188" t="s">
        <v>1010</v>
      </c>
      <c r="G81" s="188" t="s">
        <v>2526</v>
      </c>
      <c r="H81" s="89">
        <v>1</v>
      </c>
      <c r="I81" s="89">
        <v>0</v>
      </c>
      <c r="J81" s="111">
        <f t="shared" si="1"/>
        <v>1</v>
      </c>
      <c r="K81" s="188" t="s">
        <v>134</v>
      </c>
      <c r="L81" s="188" t="s">
        <v>134</v>
      </c>
      <c r="M81" s="194" t="s">
        <v>2232</v>
      </c>
      <c r="N81" s="194"/>
      <c r="O81" s="176">
        <v>94093</v>
      </c>
      <c r="P81" s="176"/>
      <c r="Q81" s="190">
        <v>5.4300000000000001E-2</v>
      </c>
      <c r="R81" s="190"/>
      <c r="S81" s="187">
        <v>22533</v>
      </c>
      <c r="T81" s="193" t="s">
        <v>2363</v>
      </c>
      <c r="U81" s="193" t="s">
        <v>71</v>
      </c>
      <c r="V81" s="193" t="s">
        <v>2226</v>
      </c>
      <c r="W81" s="193" t="s">
        <v>2234</v>
      </c>
      <c r="X81" s="193" t="s">
        <v>2228</v>
      </c>
      <c r="Y81" s="203">
        <v>335198.18</v>
      </c>
      <c r="Z81" s="203">
        <v>2000000</v>
      </c>
      <c r="AA81" s="172"/>
    </row>
    <row r="82" spans="1:27" x14ac:dyDescent="0.25">
      <c r="A82" s="44" t="s">
        <v>2090</v>
      </c>
      <c r="B82" s="188" t="s">
        <v>2364</v>
      </c>
      <c r="C82" s="188" t="s">
        <v>98</v>
      </c>
      <c r="D82" s="188" t="s">
        <v>61</v>
      </c>
      <c r="E82" s="188" t="s">
        <v>413</v>
      </c>
      <c r="F82" s="188" t="s">
        <v>1988</v>
      </c>
      <c r="G82" s="188" t="s">
        <v>2526</v>
      </c>
      <c r="H82" s="89">
        <v>0</v>
      </c>
      <c r="I82" s="89">
        <v>1</v>
      </c>
      <c r="J82" s="111">
        <f t="shared" si="1"/>
        <v>1</v>
      </c>
      <c r="K82" s="188" t="s">
        <v>134</v>
      </c>
      <c r="L82" s="188" t="s">
        <v>134</v>
      </c>
      <c r="M82" s="194" t="s">
        <v>2328</v>
      </c>
      <c r="N82" s="194"/>
      <c r="O82" s="176">
        <v>17040</v>
      </c>
      <c r="P82" s="176"/>
      <c r="Q82" s="190">
        <v>1.12E-2</v>
      </c>
      <c r="R82" s="190"/>
      <c r="S82" s="187">
        <v>19975</v>
      </c>
      <c r="T82" s="193" t="s">
        <v>2365</v>
      </c>
      <c r="U82" s="193" t="s">
        <v>64</v>
      </c>
      <c r="V82" s="193" t="s">
        <v>2226</v>
      </c>
      <c r="W82" s="193" t="s">
        <v>2234</v>
      </c>
      <c r="X82" s="193" t="s">
        <v>2366</v>
      </c>
      <c r="Y82" s="203">
        <v>228172</v>
      </c>
      <c r="Z82" s="203">
        <v>2000000</v>
      </c>
      <c r="AA82" s="172"/>
    </row>
    <row r="83" spans="1:27" x14ac:dyDescent="0.25">
      <c r="A83" s="42" t="s">
        <v>2106</v>
      </c>
      <c r="B83" s="188"/>
      <c r="C83" s="188" t="s">
        <v>96</v>
      </c>
      <c r="D83" s="198" t="s">
        <v>59</v>
      </c>
      <c r="E83" s="188" t="s">
        <v>415</v>
      </c>
      <c r="F83" s="188" t="s">
        <v>654</v>
      </c>
      <c r="G83" s="188" t="s">
        <v>2526</v>
      </c>
      <c r="H83" s="111">
        <v>1</v>
      </c>
      <c r="I83" s="111">
        <v>0</v>
      </c>
      <c r="J83" s="111">
        <f t="shared" si="1"/>
        <v>1</v>
      </c>
      <c r="K83" s="188" t="s">
        <v>135</v>
      </c>
      <c r="L83" s="188" t="s">
        <v>135</v>
      </c>
      <c r="M83" s="194" t="s">
        <v>2268</v>
      </c>
      <c r="N83" s="194"/>
      <c r="O83" s="176">
        <v>2064951</v>
      </c>
      <c r="P83" s="176"/>
      <c r="Q83" s="190">
        <v>0.34539999999999998</v>
      </c>
      <c r="R83" s="190"/>
      <c r="S83" s="187">
        <v>21627</v>
      </c>
      <c r="T83" s="193" t="s">
        <v>2001</v>
      </c>
      <c r="U83" s="193" t="s">
        <v>59</v>
      </c>
      <c r="V83" s="193" t="s">
        <v>2226</v>
      </c>
      <c r="W83" s="193" t="s">
        <v>2249</v>
      </c>
      <c r="X83" s="193" t="s">
        <v>2228</v>
      </c>
      <c r="Y83" s="203">
        <v>5971124.6100000003</v>
      </c>
      <c r="Z83" s="203">
        <v>28000000</v>
      </c>
      <c r="AA83" s="172"/>
    </row>
    <row r="84" spans="1:27" x14ac:dyDescent="0.25">
      <c r="A84" s="40" t="s">
        <v>1733</v>
      </c>
      <c r="B84" s="188"/>
      <c r="C84" s="188" t="s">
        <v>95</v>
      </c>
      <c r="D84" s="188" t="s">
        <v>80</v>
      </c>
      <c r="E84" s="188" t="s">
        <v>484</v>
      </c>
      <c r="F84" s="188" t="s">
        <v>1734</v>
      </c>
      <c r="G84" s="188" t="s">
        <v>2526</v>
      </c>
      <c r="H84" s="89">
        <v>1</v>
      </c>
      <c r="I84" s="89">
        <v>1</v>
      </c>
      <c r="J84" s="111">
        <f t="shared" si="1"/>
        <v>2</v>
      </c>
      <c r="K84" s="188" t="s">
        <v>134</v>
      </c>
      <c r="L84" s="188" t="s">
        <v>134</v>
      </c>
      <c r="M84" s="194" t="s">
        <v>2263</v>
      </c>
      <c r="N84" s="194"/>
      <c r="O84" s="176">
        <v>12230807</v>
      </c>
      <c r="P84" s="176"/>
      <c r="Q84" s="190">
        <v>0.57310000000000005</v>
      </c>
      <c r="R84" s="190"/>
      <c r="S84" s="187">
        <v>19305</v>
      </c>
      <c r="T84" s="193" t="s">
        <v>2367</v>
      </c>
      <c r="U84" s="193" t="s">
        <v>80</v>
      </c>
      <c r="V84" s="193" t="s">
        <v>2226</v>
      </c>
      <c r="W84" s="193" t="s">
        <v>95</v>
      </c>
      <c r="X84" s="193" t="s">
        <v>2228</v>
      </c>
      <c r="Y84" s="203">
        <v>1069498.27</v>
      </c>
      <c r="Z84" s="203">
        <v>90000000</v>
      </c>
      <c r="AA84" s="172"/>
    </row>
    <row r="85" spans="1:27" x14ac:dyDescent="0.25">
      <c r="A85" s="40" t="s">
        <v>819</v>
      </c>
      <c r="B85" s="188"/>
      <c r="C85" s="188" t="s">
        <v>96</v>
      </c>
      <c r="D85" s="188" t="s">
        <v>61</v>
      </c>
      <c r="E85" s="188" t="s">
        <v>413</v>
      </c>
      <c r="F85" s="188" t="s">
        <v>773</v>
      </c>
      <c r="G85" s="188" t="s">
        <v>2526</v>
      </c>
      <c r="H85" s="89">
        <v>0</v>
      </c>
      <c r="I85" s="89">
        <v>1</v>
      </c>
      <c r="J85" s="111">
        <f t="shared" si="1"/>
        <v>1</v>
      </c>
      <c r="K85" s="188" t="s">
        <v>135</v>
      </c>
      <c r="L85" s="188" t="s">
        <v>135</v>
      </c>
      <c r="M85" s="194" t="s">
        <v>2244</v>
      </c>
      <c r="N85" s="194"/>
      <c r="O85" s="176">
        <v>269791</v>
      </c>
      <c r="P85" s="176"/>
      <c r="Q85" s="190">
        <v>0.188</v>
      </c>
      <c r="R85" s="190"/>
      <c r="S85" s="187">
        <v>20815</v>
      </c>
      <c r="T85" s="193" t="s">
        <v>2368</v>
      </c>
      <c r="U85" s="193" t="s">
        <v>65</v>
      </c>
      <c r="V85" s="193" t="s">
        <v>2226</v>
      </c>
      <c r="W85" s="193" t="s">
        <v>2234</v>
      </c>
      <c r="X85" s="193" t="s">
        <v>2228</v>
      </c>
      <c r="Y85" s="203">
        <v>3794687.07</v>
      </c>
      <c r="Z85" s="203">
        <v>20000000</v>
      </c>
      <c r="AA85" s="172"/>
    </row>
    <row r="86" spans="1:27" x14ac:dyDescent="0.25">
      <c r="A86" s="40" t="s">
        <v>1450</v>
      </c>
      <c r="B86" s="188" t="s">
        <v>2369</v>
      </c>
      <c r="C86" s="188" t="s">
        <v>98</v>
      </c>
      <c r="D86" s="188" t="s">
        <v>73</v>
      </c>
      <c r="E86" s="188" t="s">
        <v>72</v>
      </c>
      <c r="F86" s="188" t="s">
        <v>1430</v>
      </c>
      <c r="G86" s="188" t="s">
        <v>2526</v>
      </c>
      <c r="H86" s="89">
        <v>0</v>
      </c>
      <c r="I86" s="89">
        <v>1</v>
      </c>
      <c r="J86" s="111">
        <f t="shared" si="1"/>
        <v>1</v>
      </c>
      <c r="K86" s="188" t="s">
        <v>135</v>
      </c>
      <c r="L86" s="188" t="s">
        <v>134</v>
      </c>
      <c r="M86" s="194" t="s">
        <v>2370</v>
      </c>
      <c r="N86" s="194"/>
      <c r="O86" s="176">
        <v>25881</v>
      </c>
      <c r="P86" s="176"/>
      <c r="Q86" s="190">
        <v>3.3E-3</v>
      </c>
      <c r="R86" s="190"/>
      <c r="S86" s="187">
        <v>21983</v>
      </c>
      <c r="T86" s="193" t="s">
        <v>2261</v>
      </c>
      <c r="U86" s="193" t="s">
        <v>73</v>
      </c>
      <c r="V86" s="193" t="s">
        <v>2248</v>
      </c>
      <c r="W86" s="193" t="s">
        <v>2234</v>
      </c>
      <c r="X86" s="193" t="s">
        <v>2257</v>
      </c>
      <c r="Y86" s="203">
        <v>0</v>
      </c>
      <c r="Z86" s="203">
        <v>2000000</v>
      </c>
      <c r="AA86" s="172"/>
    </row>
    <row r="87" spans="1:27" x14ac:dyDescent="0.25">
      <c r="A87" s="40" t="s">
        <v>1740</v>
      </c>
      <c r="B87" s="188"/>
      <c r="C87" s="188" t="s">
        <v>97</v>
      </c>
      <c r="D87" s="188" t="s">
        <v>80</v>
      </c>
      <c r="E87" s="188" t="s">
        <v>413</v>
      </c>
      <c r="F87" s="188" t="s">
        <v>1741</v>
      </c>
      <c r="G87" s="188" t="s">
        <v>2526</v>
      </c>
      <c r="H87" s="111">
        <v>0</v>
      </c>
      <c r="I87" s="111">
        <v>1</v>
      </c>
      <c r="J87" s="111">
        <f t="shared" si="1"/>
        <v>1</v>
      </c>
      <c r="K87" s="188" t="s">
        <v>135</v>
      </c>
      <c r="L87" s="188" t="s">
        <v>135</v>
      </c>
      <c r="M87" s="194" t="s">
        <v>2371</v>
      </c>
      <c r="N87" s="194"/>
      <c r="O87" s="176">
        <v>44164</v>
      </c>
      <c r="P87" s="176"/>
      <c r="Q87" s="190">
        <v>2.0999999999999999E-3</v>
      </c>
      <c r="R87" s="190"/>
      <c r="S87" s="187">
        <v>24544</v>
      </c>
      <c r="T87" s="193" t="s">
        <v>2372</v>
      </c>
      <c r="U87" s="193" t="s">
        <v>80</v>
      </c>
      <c r="V87" s="193" t="s">
        <v>2226</v>
      </c>
      <c r="W87" s="193" t="s">
        <v>2318</v>
      </c>
      <c r="X87" s="193" t="s">
        <v>2228</v>
      </c>
      <c r="Y87" s="203">
        <v>1016457.24</v>
      </c>
      <c r="Z87" s="203">
        <v>10000000</v>
      </c>
      <c r="AA87" s="172"/>
    </row>
    <row r="88" spans="1:27" x14ac:dyDescent="0.25">
      <c r="A88" s="40" t="s">
        <v>1979</v>
      </c>
      <c r="B88" s="188" t="s">
        <v>2373</v>
      </c>
      <c r="C88" s="188" t="s">
        <v>98</v>
      </c>
      <c r="D88" s="188" t="s">
        <v>79</v>
      </c>
      <c r="E88" s="188" t="s">
        <v>1566</v>
      </c>
      <c r="F88" s="188" t="s">
        <v>1670</v>
      </c>
      <c r="G88" s="188" t="s">
        <v>2526</v>
      </c>
      <c r="H88" s="111">
        <v>0</v>
      </c>
      <c r="I88" s="111">
        <v>1</v>
      </c>
      <c r="J88" s="111">
        <f t="shared" si="1"/>
        <v>1</v>
      </c>
      <c r="K88" s="188" t="s">
        <v>135</v>
      </c>
      <c r="L88" s="188" t="s">
        <v>134</v>
      </c>
      <c r="M88" s="194" t="s">
        <v>2374</v>
      </c>
      <c r="N88" s="194"/>
      <c r="O88" s="176">
        <v>18931</v>
      </c>
      <c r="P88" s="176"/>
      <c r="Q88" s="190">
        <v>1.7999999999999999E-2</v>
      </c>
      <c r="R88" s="190"/>
      <c r="S88" s="187">
        <v>22348</v>
      </c>
      <c r="T88" s="193" t="s">
        <v>2347</v>
      </c>
      <c r="U88" s="193" t="s">
        <v>79</v>
      </c>
      <c r="V88" s="193" t="s">
        <v>2226</v>
      </c>
      <c r="W88" s="193" t="s">
        <v>2234</v>
      </c>
      <c r="X88" s="193" t="s">
        <v>2228</v>
      </c>
      <c r="Y88" s="203">
        <v>883000</v>
      </c>
      <c r="Z88" s="203">
        <v>1000000</v>
      </c>
      <c r="AA88" s="172"/>
    </row>
    <row r="89" spans="1:27" x14ac:dyDescent="0.25">
      <c r="A89" s="40" t="s">
        <v>676</v>
      </c>
      <c r="B89" s="188"/>
      <c r="C89" s="188" t="s">
        <v>96</v>
      </c>
      <c r="D89" s="188" t="s">
        <v>58</v>
      </c>
      <c r="E89" s="188" t="s">
        <v>415</v>
      </c>
      <c r="F89" s="188" t="s">
        <v>647</v>
      </c>
      <c r="G89" s="188" t="s">
        <v>2526</v>
      </c>
      <c r="H89" s="89">
        <v>0</v>
      </c>
      <c r="I89" s="89">
        <v>1</v>
      </c>
      <c r="J89" s="111">
        <f t="shared" si="1"/>
        <v>1</v>
      </c>
      <c r="K89" s="188" t="s">
        <v>135</v>
      </c>
      <c r="L89" s="188" t="s">
        <v>135</v>
      </c>
      <c r="M89" s="194" t="s">
        <v>2268</v>
      </c>
      <c r="N89" s="194"/>
      <c r="O89" s="176">
        <v>124438</v>
      </c>
      <c r="P89" s="176"/>
      <c r="Q89" s="190">
        <v>0.34260000000000002</v>
      </c>
      <c r="R89" s="190"/>
      <c r="S89" s="187">
        <v>21398</v>
      </c>
      <c r="T89" s="193" t="s">
        <v>2346</v>
      </c>
      <c r="U89" s="193" t="s">
        <v>61</v>
      </c>
      <c r="V89" s="193" t="s">
        <v>2226</v>
      </c>
      <c r="W89" s="193" t="s">
        <v>191</v>
      </c>
      <c r="X89" s="193" t="s">
        <v>2228</v>
      </c>
      <c r="Y89" s="203">
        <v>408400</v>
      </c>
      <c r="Z89" s="203">
        <v>3900000</v>
      </c>
      <c r="AA89" s="172"/>
    </row>
    <row r="90" spans="1:27" x14ac:dyDescent="0.25">
      <c r="A90" s="40" t="s">
        <v>1514</v>
      </c>
      <c r="B90" s="188"/>
      <c r="C90" s="188" t="s">
        <v>98</v>
      </c>
      <c r="D90" s="188" t="s">
        <v>74</v>
      </c>
      <c r="E90" s="188" t="s">
        <v>1478</v>
      </c>
      <c r="F90" s="188" t="s">
        <v>1515</v>
      </c>
      <c r="G90" s="188" t="s">
        <v>2525</v>
      </c>
      <c r="H90" s="89">
        <v>0</v>
      </c>
      <c r="I90" s="89">
        <v>1</v>
      </c>
      <c r="J90" s="111">
        <f t="shared" si="1"/>
        <v>1</v>
      </c>
      <c r="K90" s="188" t="s">
        <v>134</v>
      </c>
      <c r="L90" s="188" t="s">
        <v>135</v>
      </c>
      <c r="M90" s="194" t="s">
        <v>2268</v>
      </c>
      <c r="N90" s="194"/>
      <c r="O90" s="176">
        <v>18121</v>
      </c>
      <c r="P90" s="176"/>
      <c r="Q90" s="190">
        <v>2.2100000000000002E-2</v>
      </c>
      <c r="R90" s="190"/>
      <c r="S90" s="187">
        <v>25022</v>
      </c>
      <c r="T90" s="193" t="s">
        <v>2375</v>
      </c>
      <c r="U90" s="193" t="s">
        <v>62</v>
      </c>
      <c r="V90" s="193" t="s">
        <v>2226</v>
      </c>
      <c r="W90" s="193" t="s">
        <v>2376</v>
      </c>
      <c r="X90" s="193" t="s">
        <v>2228</v>
      </c>
      <c r="Y90" s="203">
        <v>940000</v>
      </c>
      <c r="Z90" s="203">
        <v>3000000</v>
      </c>
      <c r="AA90" s="172"/>
    </row>
    <row r="91" spans="1:27" x14ac:dyDescent="0.25">
      <c r="A91" s="42" t="s">
        <v>1052</v>
      </c>
      <c r="B91" s="188"/>
      <c r="C91" s="198" t="s">
        <v>95</v>
      </c>
      <c r="D91" s="198" t="s">
        <v>72</v>
      </c>
      <c r="E91" s="188" t="s">
        <v>413</v>
      </c>
      <c r="F91" s="188" t="s">
        <v>1023</v>
      </c>
      <c r="G91" s="188" t="s">
        <v>2525</v>
      </c>
      <c r="H91" s="89">
        <v>2</v>
      </c>
      <c r="I91" s="89">
        <v>3</v>
      </c>
      <c r="J91" s="111">
        <f t="shared" si="1"/>
        <v>5</v>
      </c>
      <c r="K91" s="188" t="s">
        <v>135</v>
      </c>
      <c r="L91" s="188" t="s">
        <v>135</v>
      </c>
      <c r="M91" s="194" t="s">
        <v>2244</v>
      </c>
      <c r="N91" s="194"/>
      <c r="O91" s="176">
        <v>881857</v>
      </c>
      <c r="P91" s="176"/>
      <c r="Q91" s="190">
        <v>0.1487</v>
      </c>
      <c r="R91" s="190"/>
      <c r="S91" s="187">
        <v>23991</v>
      </c>
      <c r="T91" s="193" t="s">
        <v>2019</v>
      </c>
      <c r="U91" s="193" t="s">
        <v>72</v>
      </c>
      <c r="V91" s="193" t="s">
        <v>2248</v>
      </c>
      <c r="W91" s="193" t="s">
        <v>96</v>
      </c>
      <c r="X91" s="193" t="s">
        <v>2228</v>
      </c>
      <c r="Y91" s="203">
        <v>1443613.66</v>
      </c>
      <c r="Z91" s="203">
        <v>36000000</v>
      </c>
      <c r="AA91" s="172"/>
    </row>
    <row r="92" spans="1:27" x14ac:dyDescent="0.25">
      <c r="A92" s="40" t="s">
        <v>771</v>
      </c>
      <c r="B92" s="188"/>
      <c r="C92" s="188" t="s">
        <v>98</v>
      </c>
      <c r="D92" s="188" t="s">
        <v>61</v>
      </c>
      <c r="E92" s="188" t="s">
        <v>772</v>
      </c>
      <c r="F92" s="188" t="s">
        <v>773</v>
      </c>
      <c r="G92" s="188" t="s">
        <v>2526</v>
      </c>
      <c r="H92" s="89">
        <v>1</v>
      </c>
      <c r="I92" s="89">
        <v>1</v>
      </c>
      <c r="J92" s="111">
        <f t="shared" si="1"/>
        <v>2</v>
      </c>
      <c r="K92" s="188" t="s">
        <v>135</v>
      </c>
      <c r="L92" s="188" t="s">
        <v>135</v>
      </c>
      <c r="M92" s="194" t="s">
        <v>2283</v>
      </c>
      <c r="N92" s="194"/>
      <c r="O92" s="176">
        <v>8981</v>
      </c>
      <c r="P92" s="176"/>
      <c r="Q92" s="190">
        <v>5.8999999999999999E-3</v>
      </c>
      <c r="R92" s="190"/>
      <c r="S92" s="187">
        <v>31050</v>
      </c>
      <c r="T92" s="193" t="s">
        <v>2026</v>
      </c>
      <c r="U92" s="193" t="s">
        <v>74</v>
      </c>
      <c r="V92" s="193" t="s">
        <v>2264</v>
      </c>
      <c r="W92" s="193" t="s">
        <v>2249</v>
      </c>
      <c r="X92" s="193" t="s">
        <v>2228</v>
      </c>
      <c r="Y92" s="203">
        <v>6250214.7000000002</v>
      </c>
      <c r="Z92" s="203">
        <v>1000000</v>
      </c>
      <c r="AA92" s="172"/>
    </row>
    <row r="93" spans="1:27" x14ac:dyDescent="0.25">
      <c r="A93" s="42" t="s">
        <v>490</v>
      </c>
      <c r="B93" s="198"/>
      <c r="C93" s="198" t="s">
        <v>98</v>
      </c>
      <c r="D93" s="198" t="s">
        <v>66</v>
      </c>
      <c r="E93" s="198" t="s">
        <v>72</v>
      </c>
      <c r="F93" s="198" t="s">
        <v>491</v>
      </c>
      <c r="G93" s="198" t="s">
        <v>2525</v>
      </c>
      <c r="H93" s="89">
        <v>0</v>
      </c>
      <c r="I93" s="89">
        <v>1</v>
      </c>
      <c r="J93" s="111">
        <f t="shared" si="1"/>
        <v>1</v>
      </c>
      <c r="K93" s="198" t="s">
        <v>134</v>
      </c>
      <c r="L93" s="198" t="s">
        <v>135</v>
      </c>
      <c r="M93" s="194" t="s">
        <v>2244</v>
      </c>
      <c r="N93" s="194"/>
      <c r="O93" s="176">
        <v>39374</v>
      </c>
      <c r="P93" s="176"/>
      <c r="Q93" s="190">
        <v>0.03</v>
      </c>
      <c r="R93" s="190"/>
      <c r="S93" s="187">
        <v>29567</v>
      </c>
      <c r="T93" s="193" t="s">
        <v>1996</v>
      </c>
      <c r="U93" s="193" t="s">
        <v>66</v>
      </c>
      <c r="V93" s="193" t="s">
        <v>2248</v>
      </c>
      <c r="W93" s="193" t="s">
        <v>2274</v>
      </c>
      <c r="X93" s="193" t="s">
        <v>2228</v>
      </c>
      <c r="Y93" s="203">
        <v>864427.13</v>
      </c>
      <c r="Z93" s="203">
        <v>2000000</v>
      </c>
      <c r="AA93" s="172"/>
    </row>
    <row r="94" spans="1:27" x14ac:dyDescent="0.25">
      <c r="A94" s="42" t="s">
        <v>1863</v>
      </c>
      <c r="B94" s="198" t="s">
        <v>2377</v>
      </c>
      <c r="C94" s="198" t="s">
        <v>98</v>
      </c>
      <c r="D94" s="198" t="s">
        <v>77</v>
      </c>
      <c r="E94" s="198" t="s">
        <v>488</v>
      </c>
      <c r="F94" s="198"/>
      <c r="G94" s="198" t="s">
        <v>2526</v>
      </c>
      <c r="H94" s="89">
        <v>0</v>
      </c>
      <c r="I94" s="89">
        <v>1</v>
      </c>
      <c r="J94" s="111">
        <f t="shared" si="1"/>
        <v>1</v>
      </c>
      <c r="K94" s="198" t="s">
        <v>135</v>
      </c>
      <c r="L94" s="198" t="s">
        <v>135</v>
      </c>
      <c r="M94" s="194" t="s">
        <v>2378</v>
      </c>
      <c r="N94" s="194"/>
      <c r="O94" s="176">
        <v>10126</v>
      </c>
      <c r="P94" s="176"/>
      <c r="Q94" s="190">
        <v>1.6999999999999999E-3</v>
      </c>
      <c r="R94" s="190"/>
      <c r="S94" s="187">
        <v>28030</v>
      </c>
      <c r="T94" s="193" t="s">
        <v>2339</v>
      </c>
      <c r="U94" s="193" t="s">
        <v>77</v>
      </c>
      <c r="V94" s="193" t="s">
        <v>2226</v>
      </c>
      <c r="W94" s="193" t="s">
        <v>2274</v>
      </c>
      <c r="X94" s="193" t="s">
        <v>2228</v>
      </c>
      <c r="Y94" s="203"/>
      <c r="Z94" s="203"/>
      <c r="AA94" s="172"/>
    </row>
    <row r="95" spans="1:27" x14ac:dyDescent="0.25">
      <c r="A95" s="40" t="s">
        <v>1452</v>
      </c>
      <c r="B95" s="188" t="s">
        <v>2379</v>
      </c>
      <c r="C95" s="188" t="s">
        <v>98</v>
      </c>
      <c r="D95" s="188" t="s">
        <v>73</v>
      </c>
      <c r="E95" s="188" t="s">
        <v>415</v>
      </c>
      <c r="F95" s="188" t="s">
        <v>1420</v>
      </c>
      <c r="G95" s="188" t="s">
        <v>2526</v>
      </c>
      <c r="H95" s="89">
        <v>0</v>
      </c>
      <c r="I95" s="89">
        <v>1</v>
      </c>
      <c r="J95" s="111">
        <f t="shared" si="1"/>
        <v>1</v>
      </c>
      <c r="K95" s="188" t="s">
        <v>134</v>
      </c>
      <c r="L95" s="188" t="s">
        <v>134</v>
      </c>
      <c r="M95" s="194" t="s">
        <v>2380</v>
      </c>
      <c r="N95" s="194"/>
      <c r="O95" s="176">
        <v>64248</v>
      </c>
      <c r="P95" s="176"/>
      <c r="Q95" s="190">
        <v>8.0999999999999996E-3</v>
      </c>
      <c r="R95" s="190"/>
      <c r="S95" s="187">
        <v>29019</v>
      </c>
      <c r="T95" s="193" t="s">
        <v>2381</v>
      </c>
      <c r="U95" s="193" t="s">
        <v>73</v>
      </c>
      <c r="V95" s="193" t="s">
        <v>2264</v>
      </c>
      <c r="W95" s="193" t="s">
        <v>2234</v>
      </c>
      <c r="X95" s="193" t="s">
        <v>2228</v>
      </c>
      <c r="Y95" s="203">
        <v>539820.12</v>
      </c>
      <c r="Z95" s="203">
        <v>4500000</v>
      </c>
      <c r="AA95" s="172"/>
    </row>
    <row r="96" spans="1:27" x14ac:dyDescent="0.25">
      <c r="A96" s="44" t="s">
        <v>2102</v>
      </c>
      <c r="B96" s="188"/>
      <c r="C96" s="188" t="s">
        <v>339</v>
      </c>
      <c r="D96" s="188" t="s">
        <v>72</v>
      </c>
      <c r="E96" s="188" t="s">
        <v>504</v>
      </c>
      <c r="F96" s="188" t="s">
        <v>1023</v>
      </c>
      <c r="G96" s="188" t="s">
        <v>2526</v>
      </c>
      <c r="H96" s="89">
        <v>0</v>
      </c>
      <c r="I96" s="89">
        <v>3</v>
      </c>
      <c r="J96" s="111">
        <f t="shared" si="1"/>
        <v>3</v>
      </c>
      <c r="K96" s="188" t="s">
        <v>135</v>
      </c>
      <c r="L96" s="188" t="s">
        <v>135</v>
      </c>
      <c r="M96" s="194" t="s">
        <v>2275</v>
      </c>
      <c r="N96" s="194"/>
      <c r="O96" s="176">
        <v>0</v>
      </c>
      <c r="P96" s="176"/>
      <c r="Q96" s="190">
        <v>0</v>
      </c>
      <c r="R96" s="190"/>
      <c r="S96" s="187">
        <v>16674</v>
      </c>
      <c r="T96" s="193" t="s">
        <v>1996</v>
      </c>
      <c r="U96" s="193" t="s">
        <v>66</v>
      </c>
      <c r="V96" s="193" t="s">
        <v>2226</v>
      </c>
      <c r="W96" s="193" t="s">
        <v>2252</v>
      </c>
      <c r="X96" s="193" t="s">
        <v>2228</v>
      </c>
      <c r="Y96" s="203">
        <v>243441.58</v>
      </c>
      <c r="Z96" s="203"/>
      <c r="AA96" s="172"/>
    </row>
    <row r="97" spans="1:27" x14ac:dyDescent="0.25">
      <c r="A97" s="40" t="s">
        <v>1926</v>
      </c>
      <c r="B97" s="188"/>
      <c r="C97" s="188" t="s">
        <v>95</v>
      </c>
      <c r="D97" s="188" t="s">
        <v>68</v>
      </c>
      <c r="E97" s="188" t="s">
        <v>415</v>
      </c>
      <c r="F97" s="188" t="s">
        <v>1925</v>
      </c>
      <c r="G97" s="188" t="s">
        <v>2526</v>
      </c>
      <c r="H97" s="89">
        <v>0</v>
      </c>
      <c r="I97" s="89">
        <v>2</v>
      </c>
      <c r="J97" s="111">
        <f t="shared" si="1"/>
        <v>2</v>
      </c>
      <c r="K97" s="188" t="s">
        <v>135</v>
      </c>
      <c r="L97" s="188" t="s">
        <v>135</v>
      </c>
      <c r="M97" s="194" t="s">
        <v>2263</v>
      </c>
      <c r="N97" s="194" t="s">
        <v>2243</v>
      </c>
      <c r="O97" s="176">
        <v>1795992</v>
      </c>
      <c r="P97" s="176">
        <v>1721479</v>
      </c>
      <c r="Q97" s="190">
        <v>0.49020000000000002</v>
      </c>
      <c r="R97" s="190">
        <v>0.48080000000000001</v>
      </c>
      <c r="S97" s="187">
        <v>28993</v>
      </c>
      <c r="T97" s="193" t="s">
        <v>2010</v>
      </c>
      <c r="U97" s="193" t="s">
        <v>68</v>
      </c>
      <c r="V97" s="193" t="s">
        <v>2226</v>
      </c>
      <c r="W97" s="193" t="s">
        <v>2318</v>
      </c>
      <c r="X97" s="193" t="s">
        <v>2228</v>
      </c>
      <c r="Y97" s="203">
        <v>2337676.77</v>
      </c>
      <c r="Z97" s="203">
        <v>20000000</v>
      </c>
      <c r="AA97" s="172"/>
    </row>
    <row r="98" spans="1:27" x14ac:dyDescent="0.25">
      <c r="A98" s="40" t="s">
        <v>1616</v>
      </c>
      <c r="B98" s="188"/>
      <c r="C98" s="188" t="s">
        <v>95</v>
      </c>
      <c r="D98" s="188" t="s">
        <v>75</v>
      </c>
      <c r="E98" s="188" t="s">
        <v>415</v>
      </c>
      <c r="F98" s="188" t="s">
        <v>1615</v>
      </c>
      <c r="G98" s="188" t="s">
        <v>2526</v>
      </c>
      <c r="H98" s="89">
        <v>2</v>
      </c>
      <c r="I98" s="89">
        <v>1</v>
      </c>
      <c r="J98" s="111">
        <f t="shared" si="1"/>
        <v>3</v>
      </c>
      <c r="K98" s="188" t="s">
        <v>135</v>
      </c>
      <c r="L98" s="188" t="s">
        <v>135</v>
      </c>
      <c r="M98" s="194" t="s">
        <v>2263</v>
      </c>
      <c r="N98" s="194" t="s">
        <v>2243</v>
      </c>
      <c r="O98" s="176">
        <v>702196</v>
      </c>
      <c r="P98" s="176">
        <v>734801</v>
      </c>
      <c r="Q98" s="190">
        <v>0.47339999999999999</v>
      </c>
      <c r="R98" s="190">
        <v>0.45579999999999998</v>
      </c>
      <c r="S98" s="187">
        <v>17876</v>
      </c>
      <c r="T98" s="193" t="s">
        <v>2044</v>
      </c>
      <c r="U98" s="193" t="s">
        <v>73</v>
      </c>
      <c r="V98" s="193" t="s">
        <v>2248</v>
      </c>
      <c r="W98" s="193" t="s">
        <v>2227</v>
      </c>
      <c r="X98" s="193" t="s">
        <v>2228</v>
      </c>
      <c r="Y98" s="203">
        <v>12414019.98</v>
      </c>
      <c r="Z98" s="203">
        <v>40000000</v>
      </c>
      <c r="AA98" s="172"/>
    </row>
    <row r="99" spans="1:27" x14ac:dyDescent="0.25">
      <c r="A99" s="40" t="s">
        <v>945</v>
      </c>
      <c r="B99" s="188"/>
      <c r="C99" s="188" t="s">
        <v>98</v>
      </c>
      <c r="D99" s="188" t="s">
        <v>70</v>
      </c>
      <c r="E99" s="188" t="s">
        <v>72</v>
      </c>
      <c r="F99" s="188" t="s">
        <v>946</v>
      </c>
      <c r="G99" s="188" t="s">
        <v>2526</v>
      </c>
      <c r="H99" s="89">
        <v>0</v>
      </c>
      <c r="I99" s="89">
        <v>1</v>
      </c>
      <c r="J99" s="111">
        <f t="shared" si="1"/>
        <v>1</v>
      </c>
      <c r="K99" s="188" t="s">
        <v>134</v>
      </c>
      <c r="L99" s="188" t="s">
        <v>134</v>
      </c>
      <c r="M99" s="194" t="s">
        <v>2382</v>
      </c>
      <c r="N99" s="194"/>
      <c r="O99" s="176">
        <v>50882</v>
      </c>
      <c r="P99" s="176"/>
      <c r="Q99" s="190">
        <v>1.11E-2</v>
      </c>
      <c r="R99" s="190"/>
      <c r="S99" s="187">
        <v>17408</v>
      </c>
      <c r="T99" s="193" t="s">
        <v>2383</v>
      </c>
      <c r="U99" s="193" t="s">
        <v>70</v>
      </c>
      <c r="V99" s="193" t="s">
        <v>2226</v>
      </c>
      <c r="W99" s="193" t="s">
        <v>2234</v>
      </c>
      <c r="X99" s="193" t="s">
        <v>2293</v>
      </c>
      <c r="Y99" s="203">
        <v>593671.80000000005</v>
      </c>
      <c r="Z99" s="203">
        <v>3000000</v>
      </c>
      <c r="AA99" s="172"/>
    </row>
    <row r="100" spans="1:27" x14ac:dyDescent="0.25">
      <c r="A100" s="40" t="s">
        <v>601</v>
      </c>
      <c r="B100" s="188"/>
      <c r="C100" s="188" t="s">
        <v>97</v>
      </c>
      <c r="D100" s="188" t="s">
        <v>69</v>
      </c>
      <c r="E100" s="188" t="s">
        <v>415</v>
      </c>
      <c r="F100" s="188" t="s">
        <v>602</v>
      </c>
      <c r="G100" s="188" t="s">
        <v>2526</v>
      </c>
      <c r="H100" s="89">
        <v>1</v>
      </c>
      <c r="I100" s="89">
        <v>0</v>
      </c>
      <c r="J100" s="111">
        <f t="shared" si="1"/>
        <v>1</v>
      </c>
      <c r="K100" s="188" t="s">
        <v>134</v>
      </c>
      <c r="L100" s="188" t="s">
        <v>134</v>
      </c>
      <c r="M100" s="194" t="s">
        <v>2258</v>
      </c>
      <c r="N100" s="194"/>
      <c r="O100" s="176">
        <v>123686</v>
      </c>
      <c r="P100" s="176"/>
      <c r="Q100" s="190">
        <v>6.3899999999999998E-2</v>
      </c>
      <c r="R100" s="190"/>
      <c r="S100" s="187">
        <v>32762</v>
      </c>
      <c r="T100" s="193" t="s">
        <v>2011</v>
      </c>
      <c r="U100" s="193" t="s">
        <v>69</v>
      </c>
      <c r="V100" s="193" t="s">
        <v>2264</v>
      </c>
      <c r="W100" s="193" t="s">
        <v>2234</v>
      </c>
      <c r="X100" s="193" t="s">
        <v>2228</v>
      </c>
      <c r="Y100" s="203">
        <v>498458.05</v>
      </c>
      <c r="Z100" s="203">
        <v>1500000</v>
      </c>
      <c r="AA100" s="172"/>
    </row>
    <row r="101" spans="1:27" x14ac:dyDescent="0.25">
      <c r="A101" s="40" t="s">
        <v>1251</v>
      </c>
      <c r="B101" s="188"/>
      <c r="C101" s="188" t="s">
        <v>98</v>
      </c>
      <c r="D101" s="188" t="s">
        <v>65</v>
      </c>
      <c r="E101" s="188" t="s">
        <v>685</v>
      </c>
      <c r="F101" s="188"/>
      <c r="G101" s="188" t="s">
        <v>2526</v>
      </c>
      <c r="H101" s="89">
        <v>1</v>
      </c>
      <c r="I101" s="89">
        <v>0</v>
      </c>
      <c r="J101" s="111">
        <f t="shared" si="1"/>
        <v>1</v>
      </c>
      <c r="K101" s="188" t="s">
        <v>134</v>
      </c>
      <c r="L101" s="188" t="s">
        <v>134</v>
      </c>
      <c r="M101" s="194" t="s">
        <v>2384</v>
      </c>
      <c r="N101" s="194"/>
      <c r="O101" s="176">
        <v>58620</v>
      </c>
      <c r="P101" s="176"/>
      <c r="Q101" s="190">
        <v>5.5999999999999999E-3</v>
      </c>
      <c r="R101" s="190"/>
      <c r="S101" s="187">
        <v>19458</v>
      </c>
      <c r="T101" s="193" t="s">
        <v>2017</v>
      </c>
      <c r="U101" s="193" t="s">
        <v>65</v>
      </c>
      <c r="V101" s="193" t="s">
        <v>2226</v>
      </c>
      <c r="W101" s="193" t="s">
        <v>2234</v>
      </c>
      <c r="X101" s="193" t="s">
        <v>2228</v>
      </c>
      <c r="Y101" s="204"/>
      <c r="Z101" s="204"/>
      <c r="AA101" s="172"/>
    </row>
    <row r="102" spans="1:27" x14ac:dyDescent="0.25">
      <c r="A102" s="40" t="s">
        <v>1800</v>
      </c>
      <c r="B102" s="188"/>
      <c r="C102" s="188" t="s">
        <v>95</v>
      </c>
      <c r="D102" s="188" t="s">
        <v>79</v>
      </c>
      <c r="E102" s="188" t="s">
        <v>415</v>
      </c>
      <c r="F102" s="188" t="s">
        <v>1674</v>
      </c>
      <c r="G102" s="188" t="s">
        <v>2526</v>
      </c>
      <c r="H102" s="89">
        <v>2</v>
      </c>
      <c r="I102" s="89">
        <v>1</v>
      </c>
      <c r="J102" s="111">
        <f t="shared" si="1"/>
        <v>3</v>
      </c>
      <c r="K102" s="188" t="s">
        <v>134</v>
      </c>
      <c r="L102" s="188" t="s">
        <v>134</v>
      </c>
      <c r="M102" s="194" t="s">
        <v>2263</v>
      </c>
      <c r="N102" s="194"/>
      <c r="O102" s="176">
        <v>537793</v>
      </c>
      <c r="P102" s="176"/>
      <c r="Q102" s="190">
        <v>0.53520000000000001</v>
      </c>
      <c r="R102" s="190"/>
      <c r="S102" s="187">
        <v>16198</v>
      </c>
      <c r="T102" s="193" t="s">
        <v>2385</v>
      </c>
      <c r="U102" s="193" t="s">
        <v>79</v>
      </c>
      <c r="V102" s="193" t="s">
        <v>2264</v>
      </c>
      <c r="W102" s="193" t="s">
        <v>95</v>
      </c>
      <c r="X102" s="193" t="s">
        <v>2228</v>
      </c>
      <c r="Y102" s="203">
        <v>453016.18</v>
      </c>
      <c r="Z102" s="203">
        <v>10000000</v>
      </c>
      <c r="AA102" s="172"/>
    </row>
    <row r="103" spans="1:27" x14ac:dyDescent="0.25">
      <c r="A103" s="40" t="s">
        <v>614</v>
      </c>
      <c r="B103" s="188"/>
      <c r="C103" s="188" t="s">
        <v>97</v>
      </c>
      <c r="D103" s="188" t="s">
        <v>69</v>
      </c>
      <c r="E103" s="188" t="s">
        <v>413</v>
      </c>
      <c r="F103" s="188" t="s">
        <v>615</v>
      </c>
      <c r="G103" s="188" t="s">
        <v>2526</v>
      </c>
      <c r="H103" s="89">
        <v>6</v>
      </c>
      <c r="I103" s="89">
        <v>0</v>
      </c>
      <c r="J103" s="111">
        <f t="shared" si="1"/>
        <v>6</v>
      </c>
      <c r="K103" s="188" t="s">
        <v>135</v>
      </c>
      <c r="L103" s="188" t="s">
        <v>135</v>
      </c>
      <c r="M103" s="194" t="s">
        <v>2386</v>
      </c>
      <c r="N103" s="194"/>
      <c r="O103" s="176">
        <v>0</v>
      </c>
      <c r="P103" s="176"/>
      <c r="Q103" s="190">
        <v>0</v>
      </c>
      <c r="R103" s="190"/>
      <c r="S103" s="187">
        <v>28018</v>
      </c>
      <c r="T103" s="193" t="s">
        <v>2011</v>
      </c>
      <c r="U103" s="193" t="s">
        <v>69</v>
      </c>
      <c r="V103" s="193" t="s">
        <v>2226</v>
      </c>
      <c r="W103" s="193" t="s">
        <v>2230</v>
      </c>
      <c r="X103" s="193" t="s">
        <v>2257</v>
      </c>
      <c r="Y103" s="203">
        <v>0</v>
      </c>
      <c r="Z103" s="203">
        <v>1000000</v>
      </c>
      <c r="AA103" s="172"/>
    </row>
    <row r="104" spans="1:27" x14ac:dyDescent="0.25">
      <c r="A104" s="40" t="s">
        <v>514</v>
      </c>
      <c r="B104" s="188"/>
      <c r="C104" s="188" t="s">
        <v>98</v>
      </c>
      <c r="D104" s="188" t="s">
        <v>67</v>
      </c>
      <c r="E104" s="188" t="s">
        <v>425</v>
      </c>
      <c r="F104" s="188"/>
      <c r="G104" s="188" t="s">
        <v>2525</v>
      </c>
      <c r="H104" s="89">
        <v>1</v>
      </c>
      <c r="I104" s="89">
        <v>0</v>
      </c>
      <c r="J104" s="111">
        <f t="shared" si="1"/>
        <v>1</v>
      </c>
      <c r="K104" s="188" t="s">
        <v>134</v>
      </c>
      <c r="L104" s="188" t="s">
        <v>135</v>
      </c>
      <c r="M104" s="194" t="s">
        <v>2268</v>
      </c>
      <c r="N104" s="194"/>
      <c r="O104" s="176">
        <v>48171</v>
      </c>
      <c r="P104" s="176"/>
      <c r="Q104" s="190">
        <v>3.2099999999999997E-2</v>
      </c>
      <c r="R104" s="190"/>
      <c r="S104" s="187">
        <v>32535</v>
      </c>
      <c r="T104" s="193" t="s">
        <v>2387</v>
      </c>
      <c r="U104" s="193" t="s">
        <v>67</v>
      </c>
      <c r="V104" s="193" t="s">
        <v>2226</v>
      </c>
      <c r="W104" s="193" t="s">
        <v>2249</v>
      </c>
      <c r="X104" s="193" t="s">
        <v>2228</v>
      </c>
      <c r="Y104" s="203">
        <v>1642357.94</v>
      </c>
      <c r="Z104" s="203">
        <v>4000000</v>
      </c>
      <c r="AA104" s="172"/>
    </row>
    <row r="105" spans="1:27" x14ac:dyDescent="0.25">
      <c r="A105" s="44" t="s">
        <v>1606</v>
      </c>
      <c r="B105" s="188"/>
      <c r="C105" s="188" t="s">
        <v>98</v>
      </c>
      <c r="D105" s="188" t="s">
        <v>74</v>
      </c>
      <c r="E105" s="188" t="s">
        <v>1607</v>
      </c>
      <c r="F105" s="188" t="s">
        <v>1605</v>
      </c>
      <c r="G105" s="188" t="s">
        <v>2526</v>
      </c>
      <c r="H105" s="89">
        <v>0</v>
      </c>
      <c r="I105" s="89">
        <v>1</v>
      </c>
      <c r="J105" s="111">
        <f t="shared" si="1"/>
        <v>1</v>
      </c>
      <c r="K105" s="188" t="s">
        <v>134</v>
      </c>
      <c r="L105" s="188" t="s">
        <v>135</v>
      </c>
      <c r="M105" s="194" t="s">
        <v>2310</v>
      </c>
      <c r="N105" s="194"/>
      <c r="O105" s="176">
        <v>6890</v>
      </c>
      <c r="P105" s="176"/>
      <c r="Q105" s="190">
        <v>8.3999999999999995E-3</v>
      </c>
      <c r="R105" s="190"/>
      <c r="S105" s="187">
        <v>29307</v>
      </c>
      <c r="T105" s="193" t="s">
        <v>2026</v>
      </c>
      <c r="U105" s="193" t="s">
        <v>74</v>
      </c>
      <c r="V105" s="193" t="s">
        <v>2226</v>
      </c>
      <c r="W105" s="193" t="s">
        <v>2362</v>
      </c>
      <c r="X105" s="193" t="s">
        <v>2293</v>
      </c>
      <c r="Y105" s="203">
        <v>190000</v>
      </c>
      <c r="Z105" s="203">
        <v>90000000</v>
      </c>
      <c r="AA105" s="172"/>
    </row>
    <row r="106" spans="1:27" x14ac:dyDescent="0.25">
      <c r="A106" s="40" t="s">
        <v>1084</v>
      </c>
      <c r="B106" s="198" t="s">
        <v>2388</v>
      </c>
      <c r="C106" s="188" t="s">
        <v>98</v>
      </c>
      <c r="D106" s="188" t="s">
        <v>72</v>
      </c>
      <c r="E106" s="188" t="s">
        <v>685</v>
      </c>
      <c r="F106" s="188" t="s">
        <v>1085</v>
      </c>
      <c r="G106" s="188" t="s">
        <v>2526</v>
      </c>
      <c r="H106" s="89">
        <v>0</v>
      </c>
      <c r="I106" s="89">
        <v>1</v>
      </c>
      <c r="J106" s="111">
        <f t="shared" si="1"/>
        <v>1</v>
      </c>
      <c r="K106" s="188" t="s">
        <v>135</v>
      </c>
      <c r="L106" s="188" t="s">
        <v>135</v>
      </c>
      <c r="M106" s="194" t="s">
        <v>2389</v>
      </c>
      <c r="N106" s="194"/>
      <c r="O106" s="176">
        <v>5375</v>
      </c>
      <c r="P106" s="176"/>
      <c r="Q106" s="190">
        <v>8.9999999999999998E-4</v>
      </c>
      <c r="R106" s="190"/>
      <c r="S106" s="187">
        <v>27130</v>
      </c>
      <c r="T106" s="193" t="s">
        <v>2027</v>
      </c>
      <c r="U106" s="193" t="s">
        <v>77</v>
      </c>
      <c r="V106" s="193" t="s">
        <v>2264</v>
      </c>
      <c r="W106" s="193" t="s">
        <v>2274</v>
      </c>
      <c r="X106" s="193" t="s">
        <v>2228</v>
      </c>
      <c r="Y106" s="203">
        <v>217360</v>
      </c>
      <c r="Z106" s="203">
        <v>943000</v>
      </c>
      <c r="AA106" s="172"/>
    </row>
    <row r="107" spans="1:27" x14ac:dyDescent="0.25">
      <c r="A107" s="40" t="s">
        <v>1617</v>
      </c>
      <c r="B107" s="188"/>
      <c r="C107" s="188" t="s">
        <v>339</v>
      </c>
      <c r="D107" s="188" t="s">
        <v>75</v>
      </c>
      <c r="E107" s="188" t="s">
        <v>72</v>
      </c>
      <c r="F107" s="188" t="s">
        <v>1615</v>
      </c>
      <c r="G107" s="188" t="s">
        <v>2526</v>
      </c>
      <c r="H107" s="89">
        <v>0</v>
      </c>
      <c r="I107" s="89">
        <v>1</v>
      </c>
      <c r="J107" s="111">
        <f t="shared" si="1"/>
        <v>1</v>
      </c>
      <c r="K107" s="188" t="s">
        <v>135</v>
      </c>
      <c r="L107" s="188" t="s">
        <v>135</v>
      </c>
      <c r="M107" s="194" t="s">
        <v>2275</v>
      </c>
      <c r="N107" s="194" t="s">
        <v>2275</v>
      </c>
      <c r="O107" s="176">
        <v>0</v>
      </c>
      <c r="P107" s="176">
        <v>0</v>
      </c>
      <c r="Q107" s="190">
        <v>0</v>
      </c>
      <c r="R107" s="190" t="s">
        <v>2390</v>
      </c>
      <c r="S107" s="187">
        <v>19622</v>
      </c>
      <c r="T107" s="193" t="s">
        <v>2391</v>
      </c>
      <c r="U107" s="193" t="s">
        <v>69</v>
      </c>
      <c r="V107" s="193" t="s">
        <v>2226</v>
      </c>
      <c r="W107" s="193" t="s">
        <v>2234</v>
      </c>
      <c r="X107" s="193" t="s">
        <v>2228</v>
      </c>
      <c r="Y107" s="203">
        <v>2378591.7400000002</v>
      </c>
      <c r="Z107" s="203"/>
      <c r="AA107" s="172"/>
    </row>
    <row r="108" spans="1:27" x14ac:dyDescent="0.25">
      <c r="A108" s="40" t="s">
        <v>2174</v>
      </c>
      <c r="B108" s="188" t="s">
        <v>2392</v>
      </c>
      <c r="C108" s="188" t="s">
        <v>98</v>
      </c>
      <c r="D108" s="188" t="s">
        <v>77</v>
      </c>
      <c r="E108" s="188" t="s">
        <v>413</v>
      </c>
      <c r="F108" s="188"/>
      <c r="G108" s="188" t="s">
        <v>2526</v>
      </c>
      <c r="H108" s="89">
        <v>0</v>
      </c>
      <c r="I108" s="89">
        <v>1</v>
      </c>
      <c r="J108" s="111">
        <f t="shared" si="1"/>
        <v>1</v>
      </c>
      <c r="K108" s="188" t="s">
        <v>134</v>
      </c>
      <c r="L108" s="188" t="s">
        <v>134</v>
      </c>
      <c r="M108" s="195" t="s">
        <v>2393</v>
      </c>
      <c r="N108" s="195"/>
      <c r="O108" s="181">
        <v>73122</v>
      </c>
      <c r="P108" s="176"/>
      <c r="Q108" s="190">
        <v>1.2E-2</v>
      </c>
      <c r="R108" s="190"/>
      <c r="S108" s="187">
        <v>26101</v>
      </c>
      <c r="T108" s="193" t="s">
        <v>2394</v>
      </c>
      <c r="U108" s="193" t="s">
        <v>77</v>
      </c>
      <c r="V108" s="193" t="s">
        <v>2264</v>
      </c>
      <c r="W108" s="193" t="s">
        <v>2234</v>
      </c>
      <c r="X108" s="193" t="s">
        <v>2228</v>
      </c>
      <c r="Y108" s="203"/>
      <c r="Z108" s="203"/>
      <c r="AA108" s="172"/>
    </row>
    <row r="109" spans="1:27" x14ac:dyDescent="0.25">
      <c r="A109" s="40" t="s">
        <v>1838</v>
      </c>
      <c r="B109" s="188" t="s">
        <v>2395</v>
      </c>
      <c r="C109" s="188" t="s">
        <v>97</v>
      </c>
      <c r="D109" s="188" t="s">
        <v>77</v>
      </c>
      <c r="E109" s="188" t="s">
        <v>413</v>
      </c>
      <c r="F109" s="188" t="s">
        <v>1889</v>
      </c>
      <c r="G109" s="188" t="s">
        <v>2526</v>
      </c>
      <c r="H109" s="89">
        <v>0</v>
      </c>
      <c r="I109" s="89">
        <v>1</v>
      </c>
      <c r="J109" s="111">
        <f t="shared" si="1"/>
        <v>1</v>
      </c>
      <c r="K109" s="188" t="s">
        <v>135</v>
      </c>
      <c r="L109" s="188" t="s">
        <v>135</v>
      </c>
      <c r="M109" s="194" t="s">
        <v>2396</v>
      </c>
      <c r="N109" s="194"/>
      <c r="O109" s="176">
        <v>2346</v>
      </c>
      <c r="P109" s="176"/>
      <c r="Q109" s="190">
        <v>4.0000000000000002E-4</v>
      </c>
      <c r="R109" s="190"/>
      <c r="S109" s="187">
        <v>32363</v>
      </c>
      <c r="T109" s="193" t="s">
        <v>2397</v>
      </c>
      <c r="U109" s="193" t="s">
        <v>56</v>
      </c>
      <c r="V109" s="193" t="s">
        <v>2264</v>
      </c>
      <c r="W109" s="193" t="s">
        <v>2227</v>
      </c>
      <c r="X109" s="193" t="s">
        <v>2228</v>
      </c>
      <c r="Y109" s="203">
        <v>0</v>
      </c>
      <c r="Z109" s="203">
        <v>2300000</v>
      </c>
      <c r="AA109" s="172"/>
    </row>
    <row r="110" spans="1:27" x14ac:dyDescent="0.25">
      <c r="A110" s="40" t="s">
        <v>908</v>
      </c>
      <c r="B110" s="188"/>
      <c r="C110" s="188" t="s">
        <v>96</v>
      </c>
      <c r="D110" s="188" t="s">
        <v>70</v>
      </c>
      <c r="E110" s="188" t="s">
        <v>413</v>
      </c>
      <c r="F110" s="188" t="s">
        <v>907</v>
      </c>
      <c r="G110" s="188" t="s">
        <v>2526</v>
      </c>
      <c r="H110" s="89">
        <v>0</v>
      </c>
      <c r="I110" s="89">
        <v>1</v>
      </c>
      <c r="J110" s="111">
        <f t="shared" si="1"/>
        <v>1</v>
      </c>
      <c r="K110" s="188" t="s">
        <v>135</v>
      </c>
      <c r="L110" s="188" t="s">
        <v>135</v>
      </c>
      <c r="M110" s="194" t="s">
        <v>2268</v>
      </c>
      <c r="N110" s="194"/>
      <c r="O110" s="176">
        <v>1436692</v>
      </c>
      <c r="P110" s="176"/>
      <c r="Q110" s="190">
        <v>0.34799999999999998</v>
      </c>
      <c r="R110" s="190"/>
      <c r="S110" s="187">
        <v>19359</v>
      </c>
      <c r="T110" s="193" t="s">
        <v>2398</v>
      </c>
      <c r="U110" s="193" t="s">
        <v>70</v>
      </c>
      <c r="V110" s="193" t="s">
        <v>2226</v>
      </c>
      <c r="W110" s="193" t="s">
        <v>2234</v>
      </c>
      <c r="X110" s="193" t="s">
        <v>2293</v>
      </c>
      <c r="Y110" s="203">
        <v>999244.47</v>
      </c>
      <c r="Z110" s="203">
        <v>8500000</v>
      </c>
      <c r="AA110" s="172"/>
    </row>
    <row r="111" spans="1:27" x14ac:dyDescent="0.25">
      <c r="A111" s="40" t="s">
        <v>1243</v>
      </c>
      <c r="B111" s="188"/>
      <c r="C111" s="188" t="s">
        <v>95</v>
      </c>
      <c r="D111" s="188" t="s">
        <v>65</v>
      </c>
      <c r="E111" s="188" t="s">
        <v>484</v>
      </c>
      <c r="F111" s="188" t="s">
        <v>1244</v>
      </c>
      <c r="G111" s="188" t="s">
        <v>2526</v>
      </c>
      <c r="H111" s="89">
        <v>2</v>
      </c>
      <c r="I111" s="89">
        <v>7</v>
      </c>
      <c r="J111" s="111">
        <f t="shared" si="1"/>
        <v>9</v>
      </c>
      <c r="K111" s="188" t="s">
        <v>135</v>
      </c>
      <c r="L111" s="188" t="s">
        <v>135</v>
      </c>
      <c r="M111" s="194" t="s">
        <v>2268</v>
      </c>
      <c r="N111" s="194"/>
      <c r="O111" s="176">
        <v>4240706</v>
      </c>
      <c r="P111" s="176"/>
      <c r="Q111" s="190">
        <v>0.41889999999999999</v>
      </c>
      <c r="R111" s="190"/>
      <c r="S111" s="187">
        <v>17350</v>
      </c>
      <c r="T111" s="193" t="s">
        <v>2014</v>
      </c>
      <c r="U111" s="193" t="s">
        <v>65</v>
      </c>
      <c r="V111" s="193" t="s">
        <v>2226</v>
      </c>
      <c r="W111" s="193" t="s">
        <v>2227</v>
      </c>
      <c r="X111" s="193" t="s">
        <v>2342</v>
      </c>
      <c r="Y111" s="203">
        <v>10504849.42</v>
      </c>
      <c r="Z111" s="203">
        <v>60000000</v>
      </c>
      <c r="AA111" s="172"/>
    </row>
    <row r="112" spans="1:27" x14ac:dyDescent="0.25">
      <c r="A112" s="40" t="s">
        <v>1655</v>
      </c>
      <c r="B112" s="188"/>
      <c r="C112" s="188" t="s">
        <v>95</v>
      </c>
      <c r="D112" s="188" t="s">
        <v>78</v>
      </c>
      <c r="E112" s="188" t="s">
        <v>425</v>
      </c>
      <c r="F112" s="188" t="s">
        <v>1656</v>
      </c>
      <c r="G112" s="188" t="s">
        <v>2526</v>
      </c>
      <c r="H112" s="89">
        <v>1</v>
      </c>
      <c r="I112" s="89">
        <v>0</v>
      </c>
      <c r="J112" s="111">
        <f t="shared" si="1"/>
        <v>1</v>
      </c>
      <c r="K112" s="188" t="s">
        <v>134</v>
      </c>
      <c r="L112" s="188" t="s">
        <v>134</v>
      </c>
      <c r="M112" s="194" t="s">
        <v>2263</v>
      </c>
      <c r="N112" s="194"/>
      <c r="O112" s="176">
        <v>1763735</v>
      </c>
      <c r="P112" s="176"/>
      <c r="Q112" s="190">
        <v>0.51359999999999995</v>
      </c>
      <c r="R112" s="190"/>
      <c r="S112" s="187">
        <v>20148</v>
      </c>
      <c r="T112" s="193" t="s">
        <v>2399</v>
      </c>
      <c r="U112" s="193" t="s">
        <v>78</v>
      </c>
      <c r="V112" s="193" t="s">
        <v>2360</v>
      </c>
      <c r="W112" s="193" t="s">
        <v>95</v>
      </c>
      <c r="X112" s="193" t="s">
        <v>2357</v>
      </c>
      <c r="Y112" s="203">
        <v>1411806.6</v>
      </c>
      <c r="Z112" s="203">
        <v>30000000</v>
      </c>
      <c r="AA112" s="172"/>
    </row>
    <row r="113" spans="1:27" x14ac:dyDescent="0.25">
      <c r="A113" s="40" t="s">
        <v>1892</v>
      </c>
      <c r="B113" s="188" t="s">
        <v>2400</v>
      </c>
      <c r="C113" s="188" t="s">
        <v>98</v>
      </c>
      <c r="D113" s="188" t="s">
        <v>77</v>
      </c>
      <c r="E113" s="188" t="s">
        <v>488</v>
      </c>
      <c r="F113" s="188"/>
      <c r="G113" s="188" t="s">
        <v>2526</v>
      </c>
      <c r="H113" s="89">
        <v>0</v>
      </c>
      <c r="I113" s="89">
        <v>1</v>
      </c>
      <c r="J113" s="111">
        <f t="shared" si="1"/>
        <v>1</v>
      </c>
      <c r="K113" s="188" t="s">
        <v>135</v>
      </c>
      <c r="L113" s="188" t="s">
        <v>135</v>
      </c>
      <c r="M113" s="194" t="s">
        <v>2401</v>
      </c>
      <c r="N113" s="194"/>
      <c r="O113" s="176">
        <v>2129</v>
      </c>
      <c r="P113" s="176"/>
      <c r="Q113" s="190">
        <v>2.9999999999999997E-4</v>
      </c>
      <c r="R113" s="190"/>
      <c r="S113" s="187">
        <v>19418</v>
      </c>
      <c r="T113" s="193" t="s">
        <v>2402</v>
      </c>
      <c r="U113" s="193" t="s">
        <v>77</v>
      </c>
      <c r="V113" s="193" t="s">
        <v>2226</v>
      </c>
      <c r="W113" s="193" t="s">
        <v>2265</v>
      </c>
      <c r="X113" s="193" t="s">
        <v>2228</v>
      </c>
      <c r="Y113" s="203"/>
      <c r="Z113" s="203"/>
      <c r="AA113" s="172"/>
    </row>
    <row r="114" spans="1:27" x14ac:dyDescent="0.25">
      <c r="A114" s="40" t="s">
        <v>1878</v>
      </c>
      <c r="B114" s="188" t="s">
        <v>2403</v>
      </c>
      <c r="C114" s="188" t="s">
        <v>98</v>
      </c>
      <c r="D114" s="188" t="s">
        <v>77</v>
      </c>
      <c r="E114" s="188" t="s">
        <v>484</v>
      </c>
      <c r="F114" s="188"/>
      <c r="G114" s="188" t="s">
        <v>2526</v>
      </c>
      <c r="H114" s="89">
        <v>0</v>
      </c>
      <c r="I114" s="89">
        <v>1</v>
      </c>
      <c r="J114" s="111">
        <f t="shared" si="1"/>
        <v>1</v>
      </c>
      <c r="K114" s="188" t="s">
        <v>134</v>
      </c>
      <c r="L114" s="188" t="s">
        <v>135</v>
      </c>
      <c r="M114" s="194" t="s">
        <v>2332</v>
      </c>
      <c r="N114" s="194"/>
      <c r="O114" s="176">
        <v>48244</v>
      </c>
      <c r="P114" s="176"/>
      <c r="Q114" s="190">
        <v>7.9000000000000008E-3</v>
      </c>
      <c r="R114" s="190"/>
      <c r="S114" s="187">
        <v>25718</v>
      </c>
      <c r="T114" s="193" t="s">
        <v>2028</v>
      </c>
      <c r="U114" s="193" t="s">
        <v>77</v>
      </c>
      <c r="V114" s="193" t="s">
        <v>2226</v>
      </c>
      <c r="W114" s="193" t="s">
        <v>2227</v>
      </c>
      <c r="X114" s="193" t="s">
        <v>2228</v>
      </c>
      <c r="Y114" s="203"/>
      <c r="Z114" s="203"/>
      <c r="AA114" s="172"/>
    </row>
    <row r="115" spans="1:27" x14ac:dyDescent="0.25">
      <c r="A115" s="40" t="s">
        <v>1693</v>
      </c>
      <c r="B115" s="188"/>
      <c r="C115" s="188" t="s">
        <v>98</v>
      </c>
      <c r="D115" s="188" t="s">
        <v>79</v>
      </c>
      <c r="E115" s="188" t="s">
        <v>415</v>
      </c>
      <c r="F115" s="188" t="s">
        <v>1694</v>
      </c>
      <c r="G115" s="188" t="s">
        <v>2526</v>
      </c>
      <c r="H115" s="89">
        <v>0</v>
      </c>
      <c r="I115" s="89">
        <v>1</v>
      </c>
      <c r="J115" s="111">
        <f t="shared" si="1"/>
        <v>1</v>
      </c>
      <c r="K115" s="188" t="s">
        <v>135</v>
      </c>
      <c r="L115" s="188" t="s">
        <v>134</v>
      </c>
      <c r="M115" s="194" t="s">
        <v>2404</v>
      </c>
      <c r="N115" s="194"/>
      <c r="O115" s="176">
        <v>8280</v>
      </c>
      <c r="P115" s="176"/>
      <c r="Q115" s="190">
        <v>7.9000000000000008E-3</v>
      </c>
      <c r="R115" s="190"/>
      <c r="S115" s="187">
        <v>19630</v>
      </c>
      <c r="T115" s="193" t="s">
        <v>2385</v>
      </c>
      <c r="U115" s="193" t="s">
        <v>79</v>
      </c>
      <c r="V115" s="193" t="s">
        <v>2226</v>
      </c>
      <c r="W115" s="193" t="s">
        <v>2234</v>
      </c>
      <c r="X115" s="193" t="s">
        <v>2228</v>
      </c>
      <c r="Y115" s="203">
        <v>1987820.91</v>
      </c>
      <c r="Z115" s="203">
        <v>28000000</v>
      </c>
      <c r="AA115" s="172"/>
    </row>
    <row r="116" spans="1:27" x14ac:dyDescent="0.25">
      <c r="A116" s="40" t="s">
        <v>2168</v>
      </c>
      <c r="B116" s="188" t="s">
        <v>2405</v>
      </c>
      <c r="C116" s="188" t="s">
        <v>96</v>
      </c>
      <c r="D116" s="188" t="s">
        <v>61</v>
      </c>
      <c r="E116" s="188" t="s">
        <v>504</v>
      </c>
      <c r="F116" s="188" t="s">
        <v>780</v>
      </c>
      <c r="G116" s="188" t="s">
        <v>2526</v>
      </c>
      <c r="H116" s="89">
        <v>2</v>
      </c>
      <c r="I116" s="89">
        <v>1</v>
      </c>
      <c r="J116" s="111">
        <f t="shared" si="1"/>
        <v>3</v>
      </c>
      <c r="K116" s="188" t="s">
        <v>134</v>
      </c>
      <c r="L116" s="188" t="s">
        <v>135</v>
      </c>
      <c r="M116" s="194" t="s">
        <v>2263</v>
      </c>
      <c r="N116" s="194"/>
      <c r="O116" s="176">
        <v>826576</v>
      </c>
      <c r="P116" s="176"/>
      <c r="Q116" s="190">
        <v>0.57609999999999995</v>
      </c>
      <c r="R116" s="190"/>
      <c r="S116" s="187">
        <v>26547</v>
      </c>
      <c r="T116" s="193" t="s">
        <v>2044</v>
      </c>
      <c r="U116" s="193" t="s">
        <v>73</v>
      </c>
      <c r="V116" s="193" t="s">
        <v>2226</v>
      </c>
      <c r="W116" s="193" t="s">
        <v>2234</v>
      </c>
      <c r="X116" s="193" t="s">
        <v>2228</v>
      </c>
      <c r="Y116" s="203">
        <v>2793650.22</v>
      </c>
      <c r="Z116" s="203">
        <v>3500000</v>
      </c>
      <c r="AA116" s="172"/>
    </row>
    <row r="117" spans="1:27" x14ac:dyDescent="0.25">
      <c r="A117" s="40" t="s">
        <v>1048</v>
      </c>
      <c r="B117" s="198" t="s">
        <v>2406</v>
      </c>
      <c r="C117" s="188" t="s">
        <v>97</v>
      </c>
      <c r="D117" s="188" t="s">
        <v>72</v>
      </c>
      <c r="E117" s="188" t="s">
        <v>413</v>
      </c>
      <c r="F117" s="188" t="s">
        <v>1049</v>
      </c>
      <c r="G117" s="188" t="s">
        <v>2526</v>
      </c>
      <c r="H117" s="89">
        <v>1</v>
      </c>
      <c r="I117" s="89">
        <v>1</v>
      </c>
      <c r="J117" s="111">
        <f t="shared" si="1"/>
        <v>2</v>
      </c>
      <c r="K117" s="188" t="s">
        <v>134</v>
      </c>
      <c r="L117" s="188" t="s">
        <v>134</v>
      </c>
      <c r="M117" s="194" t="s">
        <v>2407</v>
      </c>
      <c r="N117" s="194"/>
      <c r="O117" s="176">
        <v>155583</v>
      </c>
      <c r="P117" s="176"/>
      <c r="Q117" s="190">
        <v>2.75E-2</v>
      </c>
      <c r="R117" s="190"/>
      <c r="S117" s="187">
        <v>28662</v>
      </c>
      <c r="T117" s="193" t="s">
        <v>2408</v>
      </c>
      <c r="U117" s="193" t="s">
        <v>72</v>
      </c>
      <c r="V117" s="193" t="s">
        <v>2264</v>
      </c>
      <c r="W117" s="193" t="s">
        <v>2234</v>
      </c>
      <c r="X117" s="193" t="s">
        <v>2228</v>
      </c>
      <c r="Y117" s="203">
        <v>594850.76</v>
      </c>
      <c r="Z117" s="203">
        <v>4000000</v>
      </c>
      <c r="AA117" s="172"/>
    </row>
    <row r="118" spans="1:27" x14ac:dyDescent="0.25">
      <c r="A118" s="40" t="s">
        <v>813</v>
      </c>
      <c r="B118" s="188"/>
      <c r="C118" s="188" t="s">
        <v>340</v>
      </c>
      <c r="D118" s="188" t="s">
        <v>61</v>
      </c>
      <c r="E118" s="188" t="s">
        <v>504</v>
      </c>
      <c r="F118" s="188" t="s">
        <v>780</v>
      </c>
      <c r="G118" s="188" t="s">
        <v>2526</v>
      </c>
      <c r="H118" s="89">
        <v>0</v>
      </c>
      <c r="I118" s="89">
        <v>1</v>
      </c>
      <c r="J118" s="111">
        <f t="shared" si="1"/>
        <v>1</v>
      </c>
      <c r="K118" s="188" t="s">
        <v>134</v>
      </c>
      <c r="L118" s="188" t="s">
        <v>135</v>
      </c>
      <c r="M118" s="194" t="s">
        <v>2275</v>
      </c>
      <c r="N118" s="194"/>
      <c r="O118" s="176">
        <v>0</v>
      </c>
      <c r="P118" s="176"/>
      <c r="Q118" s="190">
        <v>0</v>
      </c>
      <c r="R118" s="190"/>
      <c r="S118" s="187">
        <v>25807</v>
      </c>
      <c r="T118" s="193" t="s">
        <v>2013</v>
      </c>
      <c r="U118" s="193" t="s">
        <v>70</v>
      </c>
      <c r="V118" s="193" t="s">
        <v>2226</v>
      </c>
      <c r="W118" s="193" t="s">
        <v>2318</v>
      </c>
      <c r="X118" s="193" t="s">
        <v>2228</v>
      </c>
      <c r="Y118" s="203">
        <v>7247881</v>
      </c>
      <c r="Z118" s="203"/>
      <c r="AA118" s="172"/>
    </row>
    <row r="119" spans="1:27" x14ac:dyDescent="0.25">
      <c r="A119" s="40" t="s">
        <v>1748</v>
      </c>
      <c r="B119" s="188"/>
      <c r="C119" s="188" t="s">
        <v>97</v>
      </c>
      <c r="D119" s="188" t="s">
        <v>80</v>
      </c>
      <c r="E119" s="188" t="s">
        <v>685</v>
      </c>
      <c r="F119" s="188" t="s">
        <v>1749</v>
      </c>
      <c r="G119" s="188" t="s">
        <v>2526</v>
      </c>
      <c r="H119" s="89">
        <v>1</v>
      </c>
      <c r="I119" s="89">
        <v>0</v>
      </c>
      <c r="J119" s="111">
        <f t="shared" si="1"/>
        <v>1</v>
      </c>
      <c r="K119" s="188" t="s">
        <v>135</v>
      </c>
      <c r="L119" s="188" t="s">
        <v>135</v>
      </c>
      <c r="M119" s="194" t="s">
        <v>2409</v>
      </c>
      <c r="N119" s="194"/>
      <c r="O119" s="176">
        <v>29089</v>
      </c>
      <c r="P119" s="176"/>
      <c r="Q119" s="190">
        <v>1.4E-3</v>
      </c>
      <c r="R119" s="190"/>
      <c r="S119" s="187">
        <v>27064</v>
      </c>
      <c r="T119" s="193" t="s">
        <v>2410</v>
      </c>
      <c r="U119" s="193" t="s">
        <v>80</v>
      </c>
      <c r="V119" s="193" t="s">
        <v>2226</v>
      </c>
      <c r="W119" s="193" t="s">
        <v>2230</v>
      </c>
      <c r="X119" s="193" t="s">
        <v>2228</v>
      </c>
      <c r="Y119" s="203">
        <v>2311609.7599999998</v>
      </c>
      <c r="Z119" s="203">
        <v>5000000</v>
      </c>
      <c r="AA119" s="172"/>
    </row>
    <row r="120" spans="1:27" x14ac:dyDescent="0.25">
      <c r="A120" s="40" t="s">
        <v>1696</v>
      </c>
      <c r="B120" s="188" t="s">
        <v>2411</v>
      </c>
      <c r="C120" s="188" t="s">
        <v>97</v>
      </c>
      <c r="D120" s="188" t="s">
        <v>79</v>
      </c>
      <c r="E120" s="188" t="s">
        <v>648</v>
      </c>
      <c r="F120" s="188" t="s">
        <v>1697</v>
      </c>
      <c r="G120" s="188" t="s">
        <v>2526</v>
      </c>
      <c r="H120" s="111">
        <v>0</v>
      </c>
      <c r="I120" s="111">
        <v>1</v>
      </c>
      <c r="J120" s="111">
        <f t="shared" si="1"/>
        <v>1</v>
      </c>
      <c r="K120" s="188" t="s">
        <v>134</v>
      </c>
      <c r="L120" s="188" t="s">
        <v>135</v>
      </c>
      <c r="M120" s="194" t="s">
        <v>2407</v>
      </c>
      <c r="N120" s="194"/>
      <c r="O120" s="176">
        <v>44263</v>
      </c>
      <c r="P120" s="176"/>
      <c r="Q120" s="190">
        <v>4.2000000000000003E-2</v>
      </c>
      <c r="R120" s="190"/>
      <c r="S120" s="187">
        <v>24394</v>
      </c>
      <c r="T120" s="193" t="s">
        <v>2184</v>
      </c>
      <c r="U120" s="193" t="s">
        <v>79</v>
      </c>
      <c r="V120" s="193" t="s">
        <v>2226</v>
      </c>
      <c r="W120" s="193" t="s">
        <v>2227</v>
      </c>
      <c r="X120" s="193" t="s">
        <v>2228</v>
      </c>
      <c r="Y120" s="203">
        <v>707024.24</v>
      </c>
      <c r="Z120" s="203">
        <v>2000000</v>
      </c>
      <c r="AA120" s="172"/>
    </row>
    <row r="121" spans="1:27" x14ac:dyDescent="0.25">
      <c r="A121" s="40" t="s">
        <v>1669</v>
      </c>
      <c r="B121" s="188"/>
      <c r="C121" s="188" t="s">
        <v>98</v>
      </c>
      <c r="D121" s="188" t="s">
        <v>79</v>
      </c>
      <c r="E121" s="188" t="s">
        <v>72</v>
      </c>
      <c r="F121" s="188" t="s">
        <v>1670</v>
      </c>
      <c r="G121" s="188" t="s">
        <v>2526</v>
      </c>
      <c r="H121" s="111">
        <v>12</v>
      </c>
      <c r="I121" s="111">
        <v>0</v>
      </c>
      <c r="J121" s="111">
        <f t="shared" si="1"/>
        <v>12</v>
      </c>
      <c r="K121" s="188" t="s">
        <v>135</v>
      </c>
      <c r="L121" s="188" t="s">
        <v>135</v>
      </c>
      <c r="M121" s="194" t="s">
        <v>2412</v>
      </c>
      <c r="N121" s="194"/>
      <c r="O121" s="176">
        <v>156</v>
      </c>
      <c r="P121" s="176"/>
      <c r="Q121" s="190">
        <v>1E-4</v>
      </c>
      <c r="R121" s="190"/>
      <c r="S121" s="187">
        <v>22724</v>
      </c>
      <c r="T121" s="193" t="s">
        <v>2347</v>
      </c>
      <c r="U121" s="193" t="s">
        <v>79</v>
      </c>
      <c r="V121" s="193" t="s">
        <v>2360</v>
      </c>
      <c r="W121" s="193" t="s">
        <v>2249</v>
      </c>
      <c r="X121" s="193" t="s">
        <v>2228</v>
      </c>
      <c r="Y121" s="203">
        <v>78230</v>
      </c>
      <c r="Z121" s="203">
        <v>1000000</v>
      </c>
      <c r="AA121" s="172"/>
    </row>
    <row r="122" spans="1:27" x14ac:dyDescent="0.25">
      <c r="A122" s="42" t="s">
        <v>1980</v>
      </c>
      <c r="B122" s="188"/>
      <c r="C122" s="188" t="s">
        <v>339</v>
      </c>
      <c r="D122" s="198" t="s">
        <v>63</v>
      </c>
      <c r="E122" s="188" t="s">
        <v>488</v>
      </c>
      <c r="F122" s="188" t="s">
        <v>840</v>
      </c>
      <c r="G122" s="188" t="s">
        <v>2526</v>
      </c>
      <c r="H122" s="111">
        <v>0</v>
      </c>
      <c r="I122" s="111">
        <v>1</v>
      </c>
      <c r="J122" s="111">
        <f t="shared" si="1"/>
        <v>1</v>
      </c>
      <c r="K122" s="188" t="s">
        <v>135</v>
      </c>
      <c r="L122" s="188" t="s">
        <v>135</v>
      </c>
      <c r="M122" s="194" t="s">
        <v>2275</v>
      </c>
      <c r="N122" s="194" t="s">
        <v>2275</v>
      </c>
      <c r="O122" s="176">
        <v>0</v>
      </c>
      <c r="P122" s="176">
        <v>0</v>
      </c>
      <c r="Q122" s="190">
        <v>0</v>
      </c>
      <c r="R122" s="190">
        <v>0</v>
      </c>
      <c r="S122" s="187">
        <v>26538</v>
      </c>
      <c r="T122" s="193" t="s">
        <v>2413</v>
      </c>
      <c r="U122" s="193" t="s">
        <v>63</v>
      </c>
      <c r="V122" s="193" t="s">
        <v>2226</v>
      </c>
      <c r="W122" s="193" t="s">
        <v>2227</v>
      </c>
      <c r="X122" s="193" t="s">
        <v>2228</v>
      </c>
      <c r="Y122" s="203">
        <v>2628234.5099999998</v>
      </c>
      <c r="Z122" s="203"/>
      <c r="AA122" s="172"/>
    </row>
    <row r="123" spans="1:27" x14ac:dyDescent="0.25">
      <c r="A123" s="40" t="s">
        <v>1131</v>
      </c>
      <c r="B123" s="188"/>
      <c r="C123" s="188" t="s">
        <v>98</v>
      </c>
      <c r="D123" s="188" t="s">
        <v>72</v>
      </c>
      <c r="E123" s="188" t="s">
        <v>484</v>
      </c>
      <c r="F123" s="188" t="s">
        <v>1120</v>
      </c>
      <c r="G123" s="188" t="s">
        <v>2526</v>
      </c>
      <c r="H123" s="89">
        <v>1</v>
      </c>
      <c r="I123" s="89">
        <v>0</v>
      </c>
      <c r="J123" s="111">
        <f t="shared" si="1"/>
        <v>1</v>
      </c>
      <c r="K123" s="188" t="s">
        <v>134</v>
      </c>
      <c r="L123" s="188" t="s">
        <v>134</v>
      </c>
      <c r="M123" s="194" t="s">
        <v>2414</v>
      </c>
      <c r="N123" s="194"/>
      <c r="O123" s="176">
        <v>50757</v>
      </c>
      <c r="P123" s="176"/>
      <c r="Q123" s="190">
        <v>8.8000000000000005E-3</v>
      </c>
      <c r="R123" s="190"/>
      <c r="S123" s="187">
        <v>21406</v>
      </c>
      <c r="T123" s="193" t="s">
        <v>2415</v>
      </c>
      <c r="U123" s="193" t="s">
        <v>72</v>
      </c>
      <c r="V123" s="193" t="s">
        <v>2226</v>
      </c>
      <c r="W123" s="193" t="s">
        <v>2234</v>
      </c>
      <c r="X123" s="193" t="s">
        <v>2357</v>
      </c>
      <c r="Y123" s="203">
        <v>2888334.61</v>
      </c>
      <c r="Z123" s="203">
        <v>3000000</v>
      </c>
      <c r="AA123" s="172"/>
    </row>
    <row r="124" spans="1:27" x14ac:dyDescent="0.25">
      <c r="A124" s="40" t="s">
        <v>530</v>
      </c>
      <c r="B124" s="188"/>
      <c r="C124" s="188" t="s">
        <v>95</v>
      </c>
      <c r="D124" s="188" t="s">
        <v>67</v>
      </c>
      <c r="E124" s="188" t="s">
        <v>425</v>
      </c>
      <c r="F124" s="188" t="s">
        <v>528</v>
      </c>
      <c r="G124" s="188" t="s">
        <v>2526</v>
      </c>
      <c r="H124" s="89">
        <v>0</v>
      </c>
      <c r="I124" s="89">
        <v>2</v>
      </c>
      <c r="J124" s="111">
        <f t="shared" si="1"/>
        <v>2</v>
      </c>
      <c r="K124" s="188" t="s">
        <v>135</v>
      </c>
      <c r="L124" s="188" t="s">
        <v>135</v>
      </c>
      <c r="M124" s="194" t="s">
        <v>2275</v>
      </c>
      <c r="N124" s="194"/>
      <c r="O124" s="176">
        <v>0</v>
      </c>
      <c r="P124" s="176"/>
      <c r="Q124" s="190">
        <v>0</v>
      </c>
      <c r="R124" s="190"/>
      <c r="S124" s="187">
        <v>21648</v>
      </c>
      <c r="T124" s="193" t="s">
        <v>2416</v>
      </c>
      <c r="U124" s="193" t="s">
        <v>62</v>
      </c>
      <c r="V124" s="193" t="s">
        <v>2226</v>
      </c>
      <c r="W124" s="193" t="s">
        <v>2234</v>
      </c>
      <c r="X124" s="193" t="s">
        <v>2228</v>
      </c>
      <c r="Y124" s="203">
        <v>1925634.76</v>
      </c>
      <c r="Z124" s="203">
        <v>35000000</v>
      </c>
      <c r="AA124" s="172"/>
    </row>
    <row r="125" spans="1:27" x14ac:dyDescent="0.25">
      <c r="A125" s="40" t="s">
        <v>641</v>
      </c>
      <c r="B125" s="188"/>
      <c r="C125" s="188" t="s">
        <v>339</v>
      </c>
      <c r="D125" s="188" t="s">
        <v>57</v>
      </c>
      <c r="E125" s="188" t="s">
        <v>1566</v>
      </c>
      <c r="F125" s="188" t="s">
        <v>640</v>
      </c>
      <c r="G125" s="188" t="s">
        <v>2526</v>
      </c>
      <c r="H125" s="111">
        <v>2</v>
      </c>
      <c r="I125" s="111">
        <v>2</v>
      </c>
      <c r="J125" s="111">
        <f t="shared" si="1"/>
        <v>4</v>
      </c>
      <c r="K125" s="188" t="s">
        <v>135</v>
      </c>
      <c r="L125" s="188" t="s">
        <v>135</v>
      </c>
      <c r="M125" s="194" t="s">
        <v>2275</v>
      </c>
      <c r="N125" s="194" t="s">
        <v>2275</v>
      </c>
      <c r="O125" s="176">
        <v>0</v>
      </c>
      <c r="P125" s="176">
        <v>0</v>
      </c>
      <c r="Q125" s="190">
        <v>0</v>
      </c>
      <c r="R125" s="190">
        <v>0</v>
      </c>
      <c r="S125" s="187">
        <v>22205</v>
      </c>
      <c r="T125" s="193" t="s">
        <v>2030</v>
      </c>
      <c r="U125" s="193" t="s">
        <v>78</v>
      </c>
      <c r="V125" s="193" t="s">
        <v>2226</v>
      </c>
      <c r="W125" s="193" t="s">
        <v>2234</v>
      </c>
      <c r="X125" s="193" t="s">
        <v>2257</v>
      </c>
      <c r="Y125" s="203">
        <v>771000</v>
      </c>
      <c r="Z125" s="203"/>
      <c r="AA125" s="172"/>
    </row>
    <row r="126" spans="1:27" x14ac:dyDescent="0.25">
      <c r="A126" s="40" t="s">
        <v>1867</v>
      </c>
      <c r="B126" s="188"/>
      <c r="C126" s="188" t="s">
        <v>95</v>
      </c>
      <c r="D126" s="188" t="s">
        <v>77</v>
      </c>
      <c r="E126" s="188" t="s">
        <v>415</v>
      </c>
      <c r="F126" s="188"/>
      <c r="G126" s="188" t="s">
        <v>2526</v>
      </c>
      <c r="H126" s="111">
        <v>0</v>
      </c>
      <c r="I126" s="111">
        <v>1</v>
      </c>
      <c r="J126" s="111">
        <f t="shared" si="1"/>
        <v>1</v>
      </c>
      <c r="K126" s="188" t="s">
        <v>134</v>
      </c>
      <c r="L126" s="188" t="s">
        <v>135</v>
      </c>
      <c r="M126" s="194" t="s">
        <v>2263</v>
      </c>
      <c r="N126" s="194"/>
      <c r="O126" s="176">
        <v>2487889</v>
      </c>
      <c r="P126" s="176">
        <v>3859611</v>
      </c>
      <c r="Q126" s="190">
        <v>0.40400000000000003</v>
      </c>
      <c r="R126" s="190">
        <v>0.61209999999999998</v>
      </c>
      <c r="S126" s="187">
        <v>17588</v>
      </c>
      <c r="T126" s="193" t="s">
        <v>2417</v>
      </c>
      <c r="U126" s="193" t="s">
        <v>77</v>
      </c>
      <c r="V126" s="193" t="s">
        <v>2226</v>
      </c>
      <c r="W126" s="193" t="s">
        <v>2418</v>
      </c>
      <c r="X126" s="193" t="s">
        <v>2228</v>
      </c>
      <c r="Y126" s="203"/>
      <c r="Z126" s="203"/>
      <c r="AA126" s="172"/>
    </row>
    <row r="127" spans="1:27" x14ac:dyDescent="0.25">
      <c r="A127" s="40" t="s">
        <v>1981</v>
      </c>
      <c r="B127" s="188" t="s">
        <v>2419</v>
      </c>
      <c r="C127" s="188" t="s">
        <v>340</v>
      </c>
      <c r="D127" s="188" t="s">
        <v>60</v>
      </c>
      <c r="E127" s="188" t="s">
        <v>488</v>
      </c>
      <c r="F127" s="188" t="s">
        <v>1348</v>
      </c>
      <c r="G127" s="188" t="s">
        <v>2526</v>
      </c>
      <c r="H127" s="111">
        <v>0</v>
      </c>
      <c r="I127" s="111">
        <v>38</v>
      </c>
      <c r="J127" s="111">
        <f t="shared" si="1"/>
        <v>38</v>
      </c>
      <c r="K127" s="188" t="s">
        <v>135</v>
      </c>
      <c r="L127" s="188" t="s">
        <v>135</v>
      </c>
      <c r="M127" s="194" t="s">
        <v>2275</v>
      </c>
      <c r="N127" s="194"/>
      <c r="O127" s="176">
        <v>0</v>
      </c>
      <c r="P127" s="176"/>
      <c r="Q127" s="190">
        <v>0</v>
      </c>
      <c r="R127" s="190"/>
      <c r="S127" s="187">
        <v>11252</v>
      </c>
      <c r="T127" s="193" t="s">
        <v>2420</v>
      </c>
      <c r="U127" s="193" t="s">
        <v>60</v>
      </c>
      <c r="V127" s="193" t="s">
        <v>2264</v>
      </c>
      <c r="W127" s="193" t="s">
        <v>2234</v>
      </c>
      <c r="X127" s="193" t="s">
        <v>2228</v>
      </c>
      <c r="Y127" s="203">
        <v>1378254.21</v>
      </c>
      <c r="Z127" s="203"/>
      <c r="AA127" s="172"/>
    </row>
    <row r="128" spans="1:27" x14ac:dyDescent="0.25">
      <c r="A128" s="40" t="s">
        <v>1575</v>
      </c>
      <c r="B128" s="188" t="s">
        <v>2421</v>
      </c>
      <c r="C128" s="188" t="s">
        <v>98</v>
      </c>
      <c r="D128" s="188" t="s">
        <v>74</v>
      </c>
      <c r="E128" s="188" t="s">
        <v>509</v>
      </c>
      <c r="F128" s="188"/>
      <c r="G128" s="188" t="s">
        <v>2526</v>
      </c>
      <c r="H128" s="111">
        <v>0</v>
      </c>
      <c r="I128" s="111">
        <v>1</v>
      </c>
      <c r="J128" s="111">
        <f t="shared" si="1"/>
        <v>1</v>
      </c>
      <c r="K128" s="188" t="s">
        <v>135</v>
      </c>
      <c r="L128" s="188" t="s">
        <v>135</v>
      </c>
      <c r="M128" s="194" t="s">
        <v>2422</v>
      </c>
      <c r="N128" s="194"/>
      <c r="O128" s="176">
        <v>466</v>
      </c>
      <c r="P128" s="176"/>
      <c r="Q128" s="190">
        <v>5.9999999999999995E-4</v>
      </c>
      <c r="R128" s="190"/>
      <c r="S128" s="187">
        <v>18977</v>
      </c>
      <c r="T128" s="193" t="s">
        <v>2423</v>
      </c>
      <c r="U128" s="193" t="s">
        <v>65</v>
      </c>
      <c r="V128" s="193" t="s">
        <v>2226</v>
      </c>
      <c r="W128" s="193" t="s">
        <v>2242</v>
      </c>
      <c r="X128" s="193" t="s">
        <v>2228</v>
      </c>
      <c r="Y128" s="203"/>
      <c r="Z128" s="203"/>
      <c r="AA128" s="172"/>
    </row>
    <row r="129" spans="1:27" x14ac:dyDescent="0.25">
      <c r="A129" s="40" t="s">
        <v>639</v>
      </c>
      <c r="B129" s="188"/>
      <c r="C129" s="188" t="s">
        <v>95</v>
      </c>
      <c r="D129" s="188" t="s">
        <v>57</v>
      </c>
      <c r="E129" s="188" t="s">
        <v>522</v>
      </c>
      <c r="F129" s="188" t="s">
        <v>640</v>
      </c>
      <c r="G129" s="188" t="s">
        <v>2526</v>
      </c>
      <c r="H129" s="89">
        <v>4</v>
      </c>
      <c r="I129" s="89">
        <v>4</v>
      </c>
      <c r="J129" s="111">
        <f t="shared" si="1"/>
        <v>8</v>
      </c>
      <c r="K129" s="188" t="s">
        <v>134</v>
      </c>
      <c r="L129" s="188" t="s">
        <v>134</v>
      </c>
      <c r="M129" s="194" t="s">
        <v>2268</v>
      </c>
      <c r="N129" s="194" t="s">
        <v>2263</v>
      </c>
      <c r="O129" s="176">
        <v>707151</v>
      </c>
      <c r="P129" s="176">
        <v>869992</v>
      </c>
      <c r="Q129" s="190" t="s">
        <v>2424</v>
      </c>
      <c r="R129" s="190" t="s">
        <v>2425</v>
      </c>
      <c r="S129" s="187">
        <v>17071</v>
      </c>
      <c r="T129" s="193" t="s">
        <v>2426</v>
      </c>
      <c r="U129" s="193" t="s">
        <v>57</v>
      </c>
      <c r="V129" s="193" t="s">
        <v>2226</v>
      </c>
      <c r="W129" s="193" t="s">
        <v>95</v>
      </c>
      <c r="X129" s="193" t="s">
        <v>2427</v>
      </c>
      <c r="Y129" s="203">
        <v>699008.5</v>
      </c>
      <c r="Z129" s="203">
        <v>30230000</v>
      </c>
      <c r="AA129" s="172"/>
    </row>
    <row r="130" spans="1:27" x14ac:dyDescent="0.25">
      <c r="A130" s="42" t="s">
        <v>493</v>
      </c>
      <c r="B130" s="198" t="s">
        <v>2428</v>
      </c>
      <c r="C130" s="198" t="s">
        <v>97</v>
      </c>
      <c r="D130" s="198" t="s">
        <v>66</v>
      </c>
      <c r="E130" s="198" t="s">
        <v>413</v>
      </c>
      <c r="F130" s="198" t="s">
        <v>494</v>
      </c>
      <c r="G130" s="198" t="s">
        <v>2526</v>
      </c>
      <c r="H130" s="89">
        <v>0</v>
      </c>
      <c r="I130" s="89">
        <v>1</v>
      </c>
      <c r="J130" s="111">
        <f t="shared" ref="J130:J193" si="2">H130+I130</f>
        <v>1</v>
      </c>
      <c r="K130" s="198" t="s">
        <v>134</v>
      </c>
      <c r="L130" s="198" t="s">
        <v>135</v>
      </c>
      <c r="M130" s="194" t="s">
        <v>2263</v>
      </c>
      <c r="N130" s="194"/>
      <c r="O130" s="176">
        <v>160556</v>
      </c>
      <c r="P130" s="176"/>
      <c r="Q130" s="190">
        <v>0.12570000000000001</v>
      </c>
      <c r="R130" s="190"/>
      <c r="S130" s="187">
        <v>18407</v>
      </c>
      <c r="T130" s="193" t="s">
        <v>2429</v>
      </c>
      <c r="U130" s="193" t="s">
        <v>66</v>
      </c>
      <c r="V130" s="193" t="s">
        <v>2226</v>
      </c>
      <c r="W130" s="193" t="s">
        <v>2274</v>
      </c>
      <c r="X130" s="193" t="s">
        <v>2228</v>
      </c>
      <c r="Y130" s="203">
        <v>2328491.91</v>
      </c>
      <c r="Z130" s="203">
        <v>4000000</v>
      </c>
      <c r="AA130" s="172"/>
    </row>
    <row r="131" spans="1:27" x14ac:dyDescent="0.25">
      <c r="A131" s="42" t="s">
        <v>1982</v>
      </c>
      <c r="B131" s="188"/>
      <c r="C131" s="188" t="s">
        <v>98</v>
      </c>
      <c r="D131" s="198" t="s">
        <v>63</v>
      </c>
      <c r="E131" s="188" t="s">
        <v>824</v>
      </c>
      <c r="F131" s="188"/>
      <c r="G131" s="188" t="s">
        <v>2526</v>
      </c>
      <c r="H131" s="111">
        <v>0</v>
      </c>
      <c r="I131" s="111">
        <v>1</v>
      </c>
      <c r="J131" s="111">
        <f t="shared" si="2"/>
        <v>1</v>
      </c>
      <c r="K131" s="188" t="s">
        <v>135</v>
      </c>
      <c r="L131" s="188" t="s">
        <v>135</v>
      </c>
      <c r="M131" s="195" t="s">
        <v>2430</v>
      </c>
      <c r="N131" s="195"/>
      <c r="O131" s="181">
        <v>2553</v>
      </c>
      <c r="P131" s="176"/>
      <c r="Q131" s="190">
        <v>8.0000000000000004E-4</v>
      </c>
      <c r="R131" s="190"/>
      <c r="S131" s="187">
        <v>21607</v>
      </c>
      <c r="T131" s="193" t="s">
        <v>2431</v>
      </c>
      <c r="U131" s="193" t="s">
        <v>70</v>
      </c>
      <c r="V131" s="193" t="s">
        <v>2226</v>
      </c>
      <c r="W131" s="193" t="s">
        <v>2249</v>
      </c>
      <c r="X131" s="193" t="s">
        <v>2366</v>
      </c>
      <c r="Y131" s="203">
        <v>160000</v>
      </c>
      <c r="Z131" s="203">
        <v>4000000</v>
      </c>
      <c r="AA131" s="172"/>
    </row>
    <row r="132" spans="1:27" x14ac:dyDescent="0.25">
      <c r="A132" s="40" t="s">
        <v>503</v>
      </c>
      <c r="B132" s="188"/>
      <c r="C132" s="188" t="s">
        <v>95</v>
      </c>
      <c r="D132" s="188" t="s">
        <v>67</v>
      </c>
      <c r="E132" s="188" t="s">
        <v>504</v>
      </c>
      <c r="F132" s="188" t="s">
        <v>502</v>
      </c>
      <c r="G132" s="188" t="s">
        <v>2526</v>
      </c>
      <c r="H132" s="111">
        <v>1</v>
      </c>
      <c r="I132" s="111">
        <v>1</v>
      </c>
      <c r="J132" s="111">
        <f t="shared" si="2"/>
        <v>2</v>
      </c>
      <c r="K132" s="188" t="s">
        <v>134</v>
      </c>
      <c r="L132" s="188" t="s">
        <v>135</v>
      </c>
      <c r="M132" s="194" t="s">
        <v>2263</v>
      </c>
      <c r="N132" s="194"/>
      <c r="O132" s="176">
        <v>833788</v>
      </c>
      <c r="P132" s="176"/>
      <c r="Q132" s="190">
        <v>0.57250000000000001</v>
      </c>
      <c r="R132" s="190"/>
      <c r="S132" s="187">
        <v>24912</v>
      </c>
      <c r="T132" s="193" t="s">
        <v>2003</v>
      </c>
      <c r="U132" s="193" t="s">
        <v>67</v>
      </c>
      <c r="V132" s="193" t="s">
        <v>2226</v>
      </c>
      <c r="W132" s="193" t="s">
        <v>96</v>
      </c>
      <c r="X132" s="193" t="s">
        <v>2228</v>
      </c>
      <c r="Y132" s="203">
        <v>1000000</v>
      </c>
      <c r="Z132" s="203">
        <v>34000000</v>
      </c>
      <c r="AA132" s="172"/>
    </row>
    <row r="133" spans="1:27" x14ac:dyDescent="0.25">
      <c r="A133" s="40" t="s">
        <v>2107</v>
      </c>
      <c r="B133" s="188" t="s">
        <v>2432</v>
      </c>
      <c r="C133" s="188" t="s">
        <v>95</v>
      </c>
      <c r="D133" s="188" t="s">
        <v>56</v>
      </c>
      <c r="E133" s="188" t="s">
        <v>415</v>
      </c>
      <c r="F133" s="188" t="s">
        <v>665</v>
      </c>
      <c r="G133" s="188" t="s">
        <v>2526</v>
      </c>
      <c r="H133" s="111">
        <v>0</v>
      </c>
      <c r="I133" s="111">
        <v>1</v>
      </c>
      <c r="J133" s="111">
        <f t="shared" si="2"/>
        <v>1</v>
      </c>
      <c r="K133" s="198" t="s">
        <v>134</v>
      </c>
      <c r="L133" s="198" t="s">
        <v>135</v>
      </c>
      <c r="M133" s="194" t="s">
        <v>2263</v>
      </c>
      <c r="N133" s="194"/>
      <c r="O133" s="176">
        <v>670310</v>
      </c>
      <c r="P133" s="176"/>
      <c r="Q133" s="190">
        <v>0.52159999999999995</v>
      </c>
      <c r="R133" s="190"/>
      <c r="S133" s="187">
        <v>29136</v>
      </c>
      <c r="T133" s="193" t="s">
        <v>2433</v>
      </c>
      <c r="U133" s="193" t="s">
        <v>56</v>
      </c>
      <c r="V133" s="193" t="s">
        <v>2226</v>
      </c>
      <c r="W133" s="193" t="s">
        <v>2234</v>
      </c>
      <c r="X133" s="193" t="s">
        <v>2228</v>
      </c>
      <c r="Y133" s="203">
        <v>784424.56</v>
      </c>
      <c r="Z133" s="203">
        <v>59000000</v>
      </c>
      <c r="AA133" s="172"/>
    </row>
    <row r="134" spans="1:27" x14ac:dyDescent="0.25">
      <c r="A134" s="40" t="s">
        <v>826</v>
      </c>
      <c r="B134" s="193"/>
      <c r="C134" s="188" t="s">
        <v>95</v>
      </c>
      <c r="D134" s="188" t="s">
        <v>62</v>
      </c>
      <c r="E134" s="188" t="s">
        <v>509</v>
      </c>
      <c r="F134" s="188" t="s">
        <v>804</v>
      </c>
      <c r="G134" s="188" t="s">
        <v>2526</v>
      </c>
      <c r="H134" s="89">
        <v>0</v>
      </c>
      <c r="I134" s="89">
        <v>1</v>
      </c>
      <c r="J134" s="111">
        <f t="shared" si="2"/>
        <v>1</v>
      </c>
      <c r="K134" s="198" t="s">
        <v>135</v>
      </c>
      <c r="L134" s="198" t="s">
        <v>134</v>
      </c>
      <c r="M134" s="194" t="s">
        <v>2268</v>
      </c>
      <c r="N134" s="194"/>
      <c r="O134" s="176">
        <v>751293</v>
      </c>
      <c r="P134" s="176"/>
      <c r="Q134" s="190">
        <v>0.39340000000000003</v>
      </c>
      <c r="R134" s="190"/>
      <c r="S134" s="187">
        <v>22253</v>
      </c>
      <c r="T134" s="193" t="s">
        <v>2434</v>
      </c>
      <c r="U134" s="193" t="s">
        <v>62</v>
      </c>
      <c r="V134" s="193" t="s">
        <v>2226</v>
      </c>
      <c r="W134" s="193" t="s">
        <v>95</v>
      </c>
      <c r="X134" s="193" t="s">
        <v>2228</v>
      </c>
      <c r="Y134" s="203">
        <v>555607.74</v>
      </c>
      <c r="Z134" s="203">
        <v>16000000</v>
      </c>
      <c r="AA134" s="172"/>
    </row>
    <row r="135" spans="1:27" x14ac:dyDescent="0.25">
      <c r="A135" s="40" t="s">
        <v>556</v>
      </c>
      <c r="B135" s="193"/>
      <c r="C135" s="188" t="s">
        <v>98</v>
      </c>
      <c r="D135" s="188" t="s">
        <v>68</v>
      </c>
      <c r="E135" s="188" t="s">
        <v>72</v>
      </c>
      <c r="F135" s="188" t="s">
        <v>557</v>
      </c>
      <c r="G135" s="188" t="s">
        <v>2526</v>
      </c>
      <c r="H135" s="89">
        <v>0</v>
      </c>
      <c r="I135" s="89">
        <v>1</v>
      </c>
      <c r="J135" s="111">
        <f t="shared" si="2"/>
        <v>1</v>
      </c>
      <c r="K135" s="198" t="s">
        <v>134</v>
      </c>
      <c r="L135" s="198" t="s">
        <v>135</v>
      </c>
      <c r="M135" s="194" t="s">
        <v>2382</v>
      </c>
      <c r="N135" s="194"/>
      <c r="O135" s="176">
        <v>37701</v>
      </c>
      <c r="P135" s="176"/>
      <c r="Q135" s="190">
        <v>0.01</v>
      </c>
      <c r="R135" s="190"/>
      <c r="S135" s="187">
        <v>25769</v>
      </c>
      <c r="T135" s="193" t="s">
        <v>2435</v>
      </c>
      <c r="U135" s="193" t="s">
        <v>68</v>
      </c>
      <c r="V135" s="193" t="s">
        <v>2226</v>
      </c>
      <c r="W135" s="193" t="s">
        <v>2313</v>
      </c>
      <c r="X135" s="193" t="s">
        <v>2228</v>
      </c>
      <c r="Y135" s="203">
        <v>500000</v>
      </c>
      <c r="Z135" s="203">
        <v>1500000</v>
      </c>
      <c r="AA135" s="172"/>
    </row>
    <row r="136" spans="1:27" x14ac:dyDescent="0.25">
      <c r="A136" s="40" t="s">
        <v>1743</v>
      </c>
      <c r="B136" s="188"/>
      <c r="C136" s="188" t="s">
        <v>98</v>
      </c>
      <c r="D136" s="188" t="s">
        <v>80</v>
      </c>
      <c r="E136" s="188" t="s">
        <v>957</v>
      </c>
      <c r="F136" s="188" t="s">
        <v>1741</v>
      </c>
      <c r="G136" s="188" t="s">
        <v>2526</v>
      </c>
      <c r="H136" s="89">
        <v>0</v>
      </c>
      <c r="I136" s="89">
        <v>1</v>
      </c>
      <c r="J136" s="111">
        <f t="shared" si="2"/>
        <v>1</v>
      </c>
      <c r="K136" s="198" t="s">
        <v>135</v>
      </c>
      <c r="L136" s="198" t="s">
        <v>135</v>
      </c>
      <c r="M136" s="194" t="s">
        <v>2436</v>
      </c>
      <c r="N136" s="194"/>
      <c r="O136" s="176">
        <v>35664</v>
      </c>
      <c r="P136" s="176"/>
      <c r="Q136" s="190">
        <v>1.6999999999999999E-3</v>
      </c>
      <c r="R136" s="190"/>
      <c r="S136" s="187">
        <v>26583</v>
      </c>
      <c r="T136" s="193" t="s">
        <v>2372</v>
      </c>
      <c r="U136" s="193" t="s">
        <v>80</v>
      </c>
      <c r="V136" s="193" t="s">
        <v>2226</v>
      </c>
      <c r="W136" s="193" t="s">
        <v>2291</v>
      </c>
      <c r="X136" s="193" t="s">
        <v>2228</v>
      </c>
      <c r="Y136" s="203">
        <v>380412.73</v>
      </c>
      <c r="Z136" s="203">
        <v>5000000</v>
      </c>
      <c r="AA136" s="172"/>
    </row>
    <row r="137" spans="1:27" x14ac:dyDescent="0.25">
      <c r="A137" s="42" t="s">
        <v>694</v>
      </c>
      <c r="B137" s="198"/>
      <c r="C137" s="188" t="s">
        <v>95</v>
      </c>
      <c r="D137" s="198" t="s">
        <v>61</v>
      </c>
      <c r="E137" s="188" t="s">
        <v>72</v>
      </c>
      <c r="F137" s="188" t="s">
        <v>695</v>
      </c>
      <c r="G137" s="188" t="s">
        <v>2526</v>
      </c>
      <c r="H137" s="89">
        <v>0</v>
      </c>
      <c r="I137" s="89">
        <v>6</v>
      </c>
      <c r="J137" s="111">
        <f t="shared" si="2"/>
        <v>6</v>
      </c>
      <c r="K137" s="198" t="s">
        <v>135</v>
      </c>
      <c r="L137" s="198" t="s">
        <v>135</v>
      </c>
      <c r="M137" s="194" t="s">
        <v>2275</v>
      </c>
      <c r="N137" s="194"/>
      <c r="O137" s="176">
        <v>0</v>
      </c>
      <c r="P137" s="176"/>
      <c r="Q137" s="190">
        <v>0</v>
      </c>
      <c r="R137" s="190"/>
      <c r="S137" s="187">
        <v>19729</v>
      </c>
      <c r="T137" s="193" t="s">
        <v>2247</v>
      </c>
      <c r="U137" s="193" t="s">
        <v>65</v>
      </c>
      <c r="V137" s="193" t="s">
        <v>2226</v>
      </c>
      <c r="W137" s="193" t="s">
        <v>2291</v>
      </c>
      <c r="X137" s="193" t="s">
        <v>2228</v>
      </c>
      <c r="Y137" s="203">
        <v>1509296.63</v>
      </c>
      <c r="Z137" s="203">
        <v>22000000</v>
      </c>
      <c r="AA137" s="172"/>
    </row>
    <row r="138" spans="1:27" x14ac:dyDescent="0.25">
      <c r="A138" s="40" t="s">
        <v>966</v>
      </c>
      <c r="B138" s="198"/>
      <c r="C138" s="188" t="s">
        <v>95</v>
      </c>
      <c r="D138" s="188" t="s">
        <v>71</v>
      </c>
      <c r="E138" s="188" t="s">
        <v>413</v>
      </c>
      <c r="F138" s="188" t="s">
        <v>967</v>
      </c>
      <c r="G138" s="188" t="s">
        <v>2526</v>
      </c>
      <c r="H138" s="89">
        <v>1</v>
      </c>
      <c r="I138" s="89">
        <v>2</v>
      </c>
      <c r="J138" s="111">
        <f t="shared" si="2"/>
        <v>3</v>
      </c>
      <c r="K138" s="198" t="s">
        <v>134</v>
      </c>
      <c r="L138" s="198" t="s">
        <v>135</v>
      </c>
      <c r="M138" s="194" t="s">
        <v>2263</v>
      </c>
      <c r="N138" s="194"/>
      <c r="O138" s="176">
        <v>1053342</v>
      </c>
      <c r="P138" s="176"/>
      <c r="Q138" s="190">
        <v>0.63080000000000003</v>
      </c>
      <c r="R138" s="190"/>
      <c r="S138" s="187">
        <v>22710</v>
      </c>
      <c r="T138" s="193" t="s">
        <v>2363</v>
      </c>
      <c r="U138" s="193" t="s">
        <v>71</v>
      </c>
      <c r="V138" s="193" t="s">
        <v>2226</v>
      </c>
      <c r="W138" s="193" t="s">
        <v>96</v>
      </c>
      <c r="X138" s="193" t="s">
        <v>2257</v>
      </c>
      <c r="Y138" s="203">
        <v>551654.68000000005</v>
      </c>
      <c r="Z138" s="203">
        <v>5000000</v>
      </c>
      <c r="AA138" s="172"/>
    </row>
    <row r="139" spans="1:27" x14ac:dyDescent="0.25">
      <c r="A139" s="40" t="s">
        <v>1798</v>
      </c>
      <c r="B139" s="188"/>
      <c r="C139" s="188" t="s">
        <v>339</v>
      </c>
      <c r="D139" s="188" t="s">
        <v>81</v>
      </c>
      <c r="E139" s="188" t="s">
        <v>504</v>
      </c>
      <c r="F139" s="188" t="s">
        <v>1797</v>
      </c>
      <c r="G139" s="188" t="s">
        <v>2526</v>
      </c>
      <c r="H139" s="89">
        <v>0</v>
      </c>
      <c r="I139" s="89">
        <v>2</v>
      </c>
      <c r="J139" s="111">
        <f t="shared" si="2"/>
        <v>2</v>
      </c>
      <c r="K139" s="198" t="s">
        <v>135</v>
      </c>
      <c r="L139" s="198" t="s">
        <v>135</v>
      </c>
      <c r="M139" s="194" t="s">
        <v>2275</v>
      </c>
      <c r="N139" s="194"/>
      <c r="O139" s="176">
        <v>0</v>
      </c>
      <c r="P139" s="176"/>
      <c r="Q139" s="190">
        <v>0</v>
      </c>
      <c r="R139" s="190"/>
      <c r="S139" s="187">
        <v>19986</v>
      </c>
      <c r="T139" s="193" t="s">
        <v>2437</v>
      </c>
      <c r="U139" s="193" t="s">
        <v>77</v>
      </c>
      <c r="V139" s="193" t="s">
        <v>2226</v>
      </c>
      <c r="W139" s="193" t="s">
        <v>2234</v>
      </c>
      <c r="X139" s="193" t="s">
        <v>2228</v>
      </c>
      <c r="Y139" s="203">
        <v>862836.78</v>
      </c>
      <c r="Z139" s="203"/>
      <c r="AA139" s="172"/>
    </row>
    <row r="140" spans="1:27" x14ac:dyDescent="0.25">
      <c r="A140" s="40" t="s">
        <v>823</v>
      </c>
      <c r="B140" s="198" t="s">
        <v>2438</v>
      </c>
      <c r="C140" s="188" t="s">
        <v>98</v>
      </c>
      <c r="D140" s="188" t="s">
        <v>62</v>
      </c>
      <c r="E140" s="188" t="s">
        <v>824</v>
      </c>
      <c r="F140" s="188" t="s">
        <v>825</v>
      </c>
      <c r="G140" s="188" t="s">
        <v>2525</v>
      </c>
      <c r="H140" s="89">
        <v>0</v>
      </c>
      <c r="I140" s="89">
        <v>1</v>
      </c>
      <c r="J140" s="111">
        <f t="shared" si="2"/>
        <v>1</v>
      </c>
      <c r="K140" s="198" t="s">
        <v>135</v>
      </c>
      <c r="L140" s="198" t="s">
        <v>135</v>
      </c>
      <c r="M140" s="194" t="s">
        <v>2439</v>
      </c>
      <c r="N140" s="194"/>
      <c r="O140" s="176">
        <v>353</v>
      </c>
      <c r="P140" s="176"/>
      <c r="Q140" s="190">
        <v>2.0000000000000001E-4</v>
      </c>
      <c r="R140" s="190"/>
      <c r="S140" s="187">
        <v>27543</v>
      </c>
      <c r="T140" s="193" t="s">
        <v>2044</v>
      </c>
      <c r="U140" s="193" t="s">
        <v>73</v>
      </c>
      <c r="V140" s="193" t="s">
        <v>2226</v>
      </c>
      <c r="W140" s="193" t="s">
        <v>2440</v>
      </c>
      <c r="X140" s="193" t="s">
        <v>2228</v>
      </c>
      <c r="Y140" s="203">
        <v>15000</v>
      </c>
      <c r="Z140" s="203">
        <v>1000000</v>
      </c>
      <c r="AA140" s="172"/>
    </row>
    <row r="141" spans="1:27" x14ac:dyDescent="0.25">
      <c r="A141" s="40" t="s">
        <v>1258</v>
      </c>
      <c r="B141" s="188"/>
      <c r="C141" s="188" t="s">
        <v>340</v>
      </c>
      <c r="D141" s="188" t="s">
        <v>65</v>
      </c>
      <c r="E141" s="188" t="s">
        <v>648</v>
      </c>
      <c r="F141" s="188" t="s">
        <v>1244</v>
      </c>
      <c r="G141" s="188" t="s">
        <v>2526</v>
      </c>
      <c r="H141" s="89">
        <v>0</v>
      </c>
      <c r="I141" s="89">
        <v>1</v>
      </c>
      <c r="J141" s="111">
        <f t="shared" si="2"/>
        <v>1</v>
      </c>
      <c r="K141" s="198" t="s">
        <v>134</v>
      </c>
      <c r="L141" s="198" t="s">
        <v>135</v>
      </c>
      <c r="M141" s="194" t="s">
        <v>2275</v>
      </c>
      <c r="N141" s="194"/>
      <c r="O141" s="176">
        <v>0</v>
      </c>
      <c r="P141" s="176"/>
      <c r="Q141" s="190">
        <v>0</v>
      </c>
      <c r="R141" s="190"/>
      <c r="S141" s="187">
        <v>14295</v>
      </c>
      <c r="T141" s="193" t="s">
        <v>2015</v>
      </c>
      <c r="U141" s="193" t="s">
        <v>65</v>
      </c>
      <c r="V141" s="193" t="s">
        <v>2226</v>
      </c>
      <c r="W141" s="193" t="s">
        <v>2234</v>
      </c>
      <c r="X141" s="193" t="s">
        <v>2366</v>
      </c>
      <c r="Y141" s="203">
        <v>20300410.27</v>
      </c>
      <c r="Z141" s="203"/>
      <c r="AA141" s="172"/>
    </row>
    <row r="142" spans="1:27" x14ac:dyDescent="0.25">
      <c r="A142" s="40" t="s">
        <v>1882</v>
      </c>
      <c r="B142" s="188" t="s">
        <v>2441</v>
      </c>
      <c r="C142" s="188" t="s">
        <v>96</v>
      </c>
      <c r="D142" s="188" t="s">
        <v>77</v>
      </c>
      <c r="E142" s="188" t="s">
        <v>504</v>
      </c>
      <c r="F142" s="188"/>
      <c r="G142" s="188" t="s">
        <v>2526</v>
      </c>
      <c r="H142" s="89">
        <v>0</v>
      </c>
      <c r="I142" s="89">
        <v>1</v>
      </c>
      <c r="J142" s="111">
        <f t="shared" si="2"/>
        <v>1</v>
      </c>
      <c r="K142" s="198" t="s">
        <v>134</v>
      </c>
      <c r="L142" s="198" t="s">
        <v>135</v>
      </c>
      <c r="M142" s="194" t="s">
        <v>2263</v>
      </c>
      <c r="N142" s="194"/>
      <c r="O142" s="176">
        <v>2145479</v>
      </c>
      <c r="P142" s="176"/>
      <c r="Q142" s="190">
        <v>0.37419999999999998</v>
      </c>
      <c r="R142" s="190"/>
      <c r="S142" s="187">
        <v>15445</v>
      </c>
      <c r="T142" s="193" t="s">
        <v>2442</v>
      </c>
      <c r="U142" s="193" t="s">
        <v>77</v>
      </c>
      <c r="V142" s="193" t="s">
        <v>2248</v>
      </c>
      <c r="W142" s="193" t="s">
        <v>2230</v>
      </c>
      <c r="X142" s="193" t="s">
        <v>2228</v>
      </c>
      <c r="Y142" s="203"/>
      <c r="Z142" s="203"/>
      <c r="AA142" s="172"/>
    </row>
    <row r="143" spans="1:27" x14ac:dyDescent="0.25">
      <c r="A143" s="40" t="s">
        <v>546</v>
      </c>
      <c r="B143" s="188"/>
      <c r="C143" s="188" t="s">
        <v>98</v>
      </c>
      <c r="D143" s="188" t="s">
        <v>67</v>
      </c>
      <c r="E143" s="188" t="s">
        <v>488</v>
      </c>
      <c r="F143" s="188" t="s">
        <v>525</v>
      </c>
      <c r="G143" s="188"/>
      <c r="H143" s="89">
        <v>0</v>
      </c>
      <c r="I143" s="89">
        <v>1</v>
      </c>
      <c r="J143" s="111">
        <f t="shared" si="2"/>
        <v>1</v>
      </c>
      <c r="K143" s="198" t="s">
        <v>135</v>
      </c>
      <c r="L143" s="198" t="s">
        <v>135</v>
      </c>
      <c r="M143" s="194" t="s">
        <v>2443</v>
      </c>
      <c r="N143" s="194"/>
      <c r="O143" s="176">
        <v>13774</v>
      </c>
      <c r="P143" s="176"/>
      <c r="Q143" s="190">
        <v>9.1999999999999998E-3</v>
      </c>
      <c r="R143" s="190"/>
      <c r="S143" s="187">
        <v>25525</v>
      </c>
      <c r="T143" s="193" t="s">
        <v>2444</v>
      </c>
      <c r="U143" s="193" t="s">
        <v>65</v>
      </c>
      <c r="V143" s="193" t="s">
        <v>2226</v>
      </c>
      <c r="W143" s="193" t="s">
        <v>2445</v>
      </c>
      <c r="X143" s="193" t="s">
        <v>2257</v>
      </c>
      <c r="Y143" s="203">
        <v>2283450</v>
      </c>
      <c r="Z143" s="203">
        <v>5000000</v>
      </c>
      <c r="AA143" s="172"/>
    </row>
    <row r="144" spans="1:27" x14ac:dyDescent="0.25">
      <c r="A144" s="42" t="s">
        <v>1500</v>
      </c>
      <c r="B144" s="188" t="s">
        <v>2446</v>
      </c>
      <c r="C144" s="188" t="s">
        <v>98</v>
      </c>
      <c r="D144" s="198" t="s">
        <v>65</v>
      </c>
      <c r="E144" s="188" t="s">
        <v>72</v>
      </c>
      <c r="F144" s="188" t="s">
        <v>523</v>
      </c>
      <c r="G144" s="188" t="s">
        <v>2526</v>
      </c>
      <c r="H144" s="89">
        <v>0</v>
      </c>
      <c r="I144" s="89">
        <v>1</v>
      </c>
      <c r="J144" s="111">
        <f t="shared" si="2"/>
        <v>1</v>
      </c>
      <c r="K144" s="198" t="s">
        <v>134</v>
      </c>
      <c r="L144" s="198" t="s">
        <v>135</v>
      </c>
      <c r="M144" s="194" t="s">
        <v>2447</v>
      </c>
      <c r="N144" s="194"/>
      <c r="O144" s="176">
        <v>54602</v>
      </c>
      <c r="P144" s="176"/>
      <c r="Q144" s="190">
        <v>5.1999999999999998E-3</v>
      </c>
      <c r="R144" s="190"/>
      <c r="S144" s="187">
        <v>29504</v>
      </c>
      <c r="T144" s="193" t="s">
        <v>2014</v>
      </c>
      <c r="U144" s="193" t="s">
        <v>65</v>
      </c>
      <c r="V144" s="193" t="s">
        <v>2226</v>
      </c>
      <c r="W144" s="193" t="s">
        <v>2227</v>
      </c>
      <c r="X144" s="193" t="s">
        <v>2228</v>
      </c>
      <c r="Y144" s="203">
        <v>627723.05000000005</v>
      </c>
      <c r="Z144" s="203">
        <v>5000000</v>
      </c>
      <c r="AA144" s="172"/>
    </row>
    <row r="145" spans="1:27" x14ac:dyDescent="0.25">
      <c r="A145" s="42" t="s">
        <v>655</v>
      </c>
      <c r="B145" s="188"/>
      <c r="C145" s="188" t="s">
        <v>95</v>
      </c>
      <c r="D145" s="198" t="s">
        <v>59</v>
      </c>
      <c r="E145" s="188" t="s">
        <v>509</v>
      </c>
      <c r="F145" s="188" t="s">
        <v>656</v>
      </c>
      <c r="G145" s="188" t="s">
        <v>2525</v>
      </c>
      <c r="H145" s="89">
        <v>1</v>
      </c>
      <c r="I145" s="89">
        <v>0</v>
      </c>
      <c r="J145" s="111">
        <f t="shared" si="2"/>
        <v>1</v>
      </c>
      <c r="K145" s="198" t="s">
        <v>135</v>
      </c>
      <c r="L145" s="198" t="s">
        <v>135</v>
      </c>
      <c r="M145" s="194" t="s">
        <v>2244</v>
      </c>
      <c r="N145" s="194"/>
      <c r="O145" s="176">
        <v>432379</v>
      </c>
      <c r="P145" s="176"/>
      <c r="Q145" s="190">
        <v>6.6199999999999995E-2</v>
      </c>
      <c r="R145" s="190"/>
      <c r="S145" s="187">
        <v>20526</v>
      </c>
      <c r="T145" s="193" t="s">
        <v>2448</v>
      </c>
      <c r="U145" s="193" t="s">
        <v>59</v>
      </c>
      <c r="V145" s="193" t="s">
        <v>2248</v>
      </c>
      <c r="W145" s="193" t="s">
        <v>96</v>
      </c>
      <c r="X145" s="193" t="s">
        <v>2228</v>
      </c>
      <c r="Y145" s="203">
        <v>567567.78</v>
      </c>
      <c r="Z145" s="203">
        <v>20000000</v>
      </c>
      <c r="AA145" s="172"/>
    </row>
    <row r="146" spans="1:27" x14ac:dyDescent="0.25">
      <c r="A146" s="44" t="s">
        <v>1499</v>
      </c>
      <c r="B146" s="188"/>
      <c r="C146" s="188" t="s">
        <v>97</v>
      </c>
      <c r="D146" s="198" t="s">
        <v>65</v>
      </c>
      <c r="E146" s="188" t="s">
        <v>72</v>
      </c>
      <c r="F146" s="188" t="s">
        <v>1270</v>
      </c>
      <c r="G146" s="188" t="s">
        <v>2526</v>
      </c>
      <c r="H146" s="89">
        <v>0</v>
      </c>
      <c r="I146" s="89">
        <v>1</v>
      </c>
      <c r="J146" s="111">
        <f t="shared" si="2"/>
        <v>1</v>
      </c>
      <c r="K146" s="198" t="s">
        <v>134</v>
      </c>
      <c r="L146" s="198" t="s">
        <v>134</v>
      </c>
      <c r="M146" s="194" t="s">
        <v>2449</v>
      </c>
      <c r="N146" s="194"/>
      <c r="O146" s="176">
        <v>98834</v>
      </c>
      <c r="P146" s="176"/>
      <c r="Q146" s="190">
        <v>9.7999999999999997E-3</v>
      </c>
      <c r="R146" s="190"/>
      <c r="S146" s="187">
        <v>19666</v>
      </c>
      <c r="T146" s="193" t="s">
        <v>2014</v>
      </c>
      <c r="U146" s="193" t="s">
        <v>65</v>
      </c>
      <c r="V146" s="193" t="s">
        <v>2226</v>
      </c>
      <c r="W146" s="193" t="s">
        <v>2234</v>
      </c>
      <c r="X146" s="193" t="s">
        <v>2257</v>
      </c>
      <c r="Y146" s="203">
        <v>667980.84</v>
      </c>
      <c r="Z146" s="203">
        <v>10000000</v>
      </c>
      <c r="AA146" s="172"/>
    </row>
    <row r="147" spans="1:27" x14ac:dyDescent="0.25">
      <c r="A147" s="44" t="s">
        <v>1181</v>
      </c>
      <c r="B147" s="188" t="s">
        <v>2450</v>
      </c>
      <c r="C147" s="188" t="s">
        <v>97</v>
      </c>
      <c r="D147" s="198" t="s">
        <v>63</v>
      </c>
      <c r="E147" s="188" t="s">
        <v>1566</v>
      </c>
      <c r="F147" s="188"/>
      <c r="G147" s="188" t="s">
        <v>2526</v>
      </c>
      <c r="H147" s="89">
        <v>0</v>
      </c>
      <c r="I147" s="89">
        <v>1</v>
      </c>
      <c r="J147" s="111">
        <f t="shared" si="2"/>
        <v>1</v>
      </c>
      <c r="K147" s="198" t="s">
        <v>134</v>
      </c>
      <c r="L147" s="198" t="s">
        <v>135</v>
      </c>
      <c r="M147" s="194" t="s">
        <v>2451</v>
      </c>
      <c r="N147" s="194"/>
      <c r="O147" s="176">
        <v>78387</v>
      </c>
      <c r="P147" s="176"/>
      <c r="Q147" s="190">
        <v>2.58E-2</v>
      </c>
      <c r="R147" s="190"/>
      <c r="S147" s="187">
        <v>31875</v>
      </c>
      <c r="T147" s="193" t="s">
        <v>2005</v>
      </c>
      <c r="U147" s="193" t="s">
        <v>63</v>
      </c>
      <c r="V147" s="193" t="s">
        <v>2264</v>
      </c>
      <c r="W147" s="193" t="s">
        <v>2452</v>
      </c>
      <c r="X147" s="193" t="s">
        <v>2228</v>
      </c>
      <c r="Y147" s="203"/>
      <c r="Z147" s="203"/>
      <c r="AA147" s="172"/>
    </row>
    <row r="148" spans="1:27" x14ac:dyDescent="0.25">
      <c r="A148" s="40" t="s">
        <v>815</v>
      </c>
      <c r="B148" s="188" t="s">
        <v>2453</v>
      </c>
      <c r="C148" s="188" t="s">
        <v>98</v>
      </c>
      <c r="D148" s="188" t="s">
        <v>61</v>
      </c>
      <c r="E148" s="188" t="s">
        <v>816</v>
      </c>
      <c r="F148" s="188" t="s">
        <v>1989</v>
      </c>
      <c r="G148" s="188" t="s">
        <v>2526</v>
      </c>
      <c r="H148" s="89">
        <v>0</v>
      </c>
      <c r="I148" s="89">
        <v>1</v>
      </c>
      <c r="J148" s="111">
        <f t="shared" si="2"/>
        <v>1</v>
      </c>
      <c r="K148" s="198" t="s">
        <v>135</v>
      </c>
      <c r="L148" s="198" t="s">
        <v>135</v>
      </c>
      <c r="M148" s="194" t="s">
        <v>2454</v>
      </c>
      <c r="N148" s="194"/>
      <c r="O148" s="176">
        <v>0</v>
      </c>
      <c r="P148" s="176"/>
      <c r="Q148" s="190">
        <v>0</v>
      </c>
      <c r="R148" s="190"/>
      <c r="S148" s="187">
        <v>28220</v>
      </c>
      <c r="T148" s="193" t="s">
        <v>2346</v>
      </c>
      <c r="U148" s="193" t="s">
        <v>61</v>
      </c>
      <c r="V148" s="193" t="s">
        <v>2226</v>
      </c>
      <c r="W148" s="193" t="s">
        <v>2262</v>
      </c>
      <c r="X148" s="193" t="s">
        <v>2257</v>
      </c>
      <c r="Y148" s="203">
        <v>0</v>
      </c>
      <c r="Z148" s="203">
        <v>1200000</v>
      </c>
      <c r="AA148" s="172"/>
    </row>
    <row r="149" spans="1:27" x14ac:dyDescent="0.25">
      <c r="A149" s="44" t="s">
        <v>1915</v>
      </c>
      <c r="B149" s="193" t="s">
        <v>2455</v>
      </c>
      <c r="C149" s="188" t="s">
        <v>97</v>
      </c>
      <c r="D149" s="188" t="s">
        <v>59</v>
      </c>
      <c r="E149" s="188" t="s">
        <v>413</v>
      </c>
      <c r="F149" s="188" t="s">
        <v>652</v>
      </c>
      <c r="G149" s="188" t="s">
        <v>2526</v>
      </c>
      <c r="H149" s="89">
        <v>1</v>
      </c>
      <c r="I149" s="89">
        <v>0</v>
      </c>
      <c r="J149" s="111">
        <f t="shared" si="2"/>
        <v>1</v>
      </c>
      <c r="K149" s="198" t="s">
        <v>134</v>
      </c>
      <c r="L149" s="198" t="s">
        <v>135</v>
      </c>
      <c r="M149" s="194" t="s">
        <v>2407</v>
      </c>
      <c r="N149" s="194"/>
      <c r="O149" s="176">
        <v>125862</v>
      </c>
      <c r="P149" s="176"/>
      <c r="Q149" s="190">
        <v>1.89E-2</v>
      </c>
      <c r="R149" s="190"/>
      <c r="S149" s="187">
        <v>19990</v>
      </c>
      <c r="T149" s="193" t="s">
        <v>2456</v>
      </c>
      <c r="U149" s="193" t="s">
        <v>59</v>
      </c>
      <c r="V149" s="193" t="s">
        <v>2226</v>
      </c>
      <c r="W149" s="193" t="s">
        <v>2457</v>
      </c>
      <c r="X149" s="193" t="s">
        <v>2228</v>
      </c>
      <c r="Y149" s="203">
        <v>274610.18</v>
      </c>
      <c r="Z149" s="203">
        <v>3000000</v>
      </c>
      <c r="AA149" s="172"/>
    </row>
    <row r="150" spans="1:27" x14ac:dyDescent="0.25">
      <c r="A150" s="40" t="s">
        <v>2084</v>
      </c>
      <c r="B150" s="198" t="s">
        <v>2458</v>
      </c>
      <c r="C150" s="188" t="s">
        <v>95</v>
      </c>
      <c r="D150" s="198" t="s">
        <v>61</v>
      </c>
      <c r="E150" s="188" t="s">
        <v>484</v>
      </c>
      <c r="F150" s="188" t="s">
        <v>698</v>
      </c>
      <c r="G150" s="188" t="s">
        <v>2526</v>
      </c>
      <c r="H150" s="89">
        <v>1</v>
      </c>
      <c r="I150" s="89">
        <v>0</v>
      </c>
      <c r="J150" s="111">
        <f t="shared" si="2"/>
        <v>1</v>
      </c>
      <c r="K150" s="198" t="s">
        <v>135</v>
      </c>
      <c r="L150" s="198" t="s">
        <v>135</v>
      </c>
      <c r="M150" s="194" t="s">
        <v>2258</v>
      </c>
      <c r="N150" s="194"/>
      <c r="O150" s="176">
        <v>68305</v>
      </c>
      <c r="P150" s="176"/>
      <c r="Q150" s="190">
        <v>4.4600000000000001E-2</v>
      </c>
      <c r="R150" s="190"/>
      <c r="S150" s="187">
        <v>22735</v>
      </c>
      <c r="T150" s="193" t="s">
        <v>2459</v>
      </c>
      <c r="U150" s="193" t="s">
        <v>72</v>
      </c>
      <c r="V150" s="193" t="s">
        <v>2226</v>
      </c>
      <c r="W150" s="193" t="s">
        <v>2234</v>
      </c>
      <c r="X150" s="193" t="s">
        <v>2257</v>
      </c>
      <c r="Y150" s="204"/>
      <c r="Z150" s="204"/>
      <c r="AA150" s="172"/>
    </row>
    <row r="151" spans="1:27" x14ac:dyDescent="0.25">
      <c r="A151" s="40" t="s">
        <v>1340</v>
      </c>
      <c r="B151" s="188"/>
      <c r="C151" s="188" t="s">
        <v>98</v>
      </c>
      <c r="D151" s="188" t="s">
        <v>72</v>
      </c>
      <c r="E151" s="188" t="s">
        <v>415</v>
      </c>
      <c r="F151" s="188"/>
      <c r="G151" s="188" t="s">
        <v>2526</v>
      </c>
      <c r="H151" s="89">
        <v>0</v>
      </c>
      <c r="I151" s="89">
        <v>1</v>
      </c>
      <c r="J151" s="111">
        <f t="shared" si="2"/>
        <v>1</v>
      </c>
      <c r="K151" s="198" t="s">
        <v>134</v>
      </c>
      <c r="L151" s="198" t="s">
        <v>135</v>
      </c>
      <c r="M151" s="194" t="s">
        <v>2451</v>
      </c>
      <c r="N151" s="194"/>
      <c r="O151" s="176">
        <v>60298</v>
      </c>
      <c r="P151" s="176"/>
      <c r="Q151" s="190">
        <v>1.04E-2</v>
      </c>
      <c r="R151" s="190"/>
      <c r="S151" s="187">
        <v>20839</v>
      </c>
      <c r="T151" s="193" t="s">
        <v>2290</v>
      </c>
      <c r="U151" s="193" t="s">
        <v>72</v>
      </c>
      <c r="V151" s="193" t="s">
        <v>2248</v>
      </c>
      <c r="W151" s="193" t="s">
        <v>2227</v>
      </c>
      <c r="X151" s="193" t="s">
        <v>2228</v>
      </c>
      <c r="Y151" s="203">
        <v>794741.17</v>
      </c>
      <c r="Z151" s="203">
        <v>2000000</v>
      </c>
      <c r="AA151" s="173"/>
    </row>
    <row r="152" spans="1:27" x14ac:dyDescent="0.25">
      <c r="A152" s="44" t="s">
        <v>1090</v>
      </c>
      <c r="B152" s="188" t="s">
        <v>2460</v>
      </c>
      <c r="C152" s="188" t="s">
        <v>95</v>
      </c>
      <c r="D152" s="188" t="s">
        <v>73</v>
      </c>
      <c r="E152" s="188" t="s">
        <v>415</v>
      </c>
      <c r="F152" s="188" t="s">
        <v>1091</v>
      </c>
      <c r="G152" s="188" t="s">
        <v>2526</v>
      </c>
      <c r="H152" s="89">
        <v>0</v>
      </c>
      <c r="I152" s="89">
        <v>2</v>
      </c>
      <c r="J152" s="111">
        <f t="shared" si="2"/>
        <v>2</v>
      </c>
      <c r="K152" s="198" t="s">
        <v>134</v>
      </c>
      <c r="L152" s="198" t="s">
        <v>134</v>
      </c>
      <c r="M152" s="194" t="s">
        <v>2263</v>
      </c>
      <c r="N152" s="194" t="s">
        <v>2263</v>
      </c>
      <c r="O152" s="176">
        <v>3242513</v>
      </c>
      <c r="P152" s="176">
        <v>4343298</v>
      </c>
      <c r="Q152" s="190">
        <v>0.40570000000000001</v>
      </c>
      <c r="R152" s="190">
        <v>0.55779999999999996</v>
      </c>
      <c r="S152" s="187">
        <v>20177</v>
      </c>
      <c r="T152" s="193" t="s">
        <v>2461</v>
      </c>
      <c r="U152" s="193" t="s">
        <v>73</v>
      </c>
      <c r="V152" s="193" t="s">
        <v>2226</v>
      </c>
      <c r="W152" s="193" t="s">
        <v>95</v>
      </c>
      <c r="X152" s="193" t="s">
        <v>2228</v>
      </c>
      <c r="Y152" s="203">
        <v>252768.4</v>
      </c>
      <c r="Z152" s="203">
        <v>85000000</v>
      </c>
      <c r="AA152" s="172"/>
    </row>
    <row r="153" spans="1:27" x14ac:dyDescent="0.25">
      <c r="A153" s="40" t="s">
        <v>1070</v>
      </c>
      <c r="B153" s="198" t="s">
        <v>2462</v>
      </c>
      <c r="C153" s="188" t="s">
        <v>98</v>
      </c>
      <c r="D153" s="188" t="s">
        <v>72</v>
      </c>
      <c r="E153" s="188" t="s">
        <v>415</v>
      </c>
      <c r="F153" s="188" t="s">
        <v>2085</v>
      </c>
      <c r="G153" s="188" t="s">
        <v>2526</v>
      </c>
      <c r="H153" s="89">
        <v>0</v>
      </c>
      <c r="I153" s="89">
        <v>1</v>
      </c>
      <c r="J153" s="111">
        <f t="shared" si="2"/>
        <v>1</v>
      </c>
      <c r="K153" s="198" t="s">
        <v>135</v>
      </c>
      <c r="L153" s="198" t="s">
        <v>135</v>
      </c>
      <c r="M153" s="194" t="s">
        <v>2463</v>
      </c>
      <c r="N153" s="194"/>
      <c r="O153" s="176">
        <v>622</v>
      </c>
      <c r="P153" s="176"/>
      <c r="Q153" s="190">
        <v>1E-4</v>
      </c>
      <c r="R153" s="190"/>
      <c r="S153" s="187">
        <v>23773</v>
      </c>
      <c r="T153" s="193" t="s">
        <v>2464</v>
      </c>
      <c r="U153" s="193" t="s">
        <v>72</v>
      </c>
      <c r="V153" s="193" t="s">
        <v>2226</v>
      </c>
      <c r="W153" s="193" t="s">
        <v>2265</v>
      </c>
      <c r="X153" s="193" t="s">
        <v>2228</v>
      </c>
      <c r="Y153" s="203">
        <v>73500</v>
      </c>
      <c r="Z153" s="203">
        <v>2000000</v>
      </c>
      <c r="AA153" s="172"/>
    </row>
    <row r="154" spans="1:27" x14ac:dyDescent="0.25">
      <c r="A154" s="40" t="s">
        <v>1720</v>
      </c>
      <c r="B154" s="198" t="s">
        <v>2465</v>
      </c>
      <c r="C154" s="188" t="s">
        <v>98</v>
      </c>
      <c r="D154" s="188" t="s">
        <v>80</v>
      </c>
      <c r="E154" s="188" t="s">
        <v>484</v>
      </c>
      <c r="F154" s="188"/>
      <c r="G154" s="188" t="s">
        <v>2526</v>
      </c>
      <c r="H154" s="89">
        <v>1</v>
      </c>
      <c r="I154" s="89">
        <v>0</v>
      </c>
      <c r="J154" s="111">
        <f t="shared" si="2"/>
        <v>1</v>
      </c>
      <c r="K154" s="198" t="s">
        <v>135</v>
      </c>
      <c r="L154" s="198" t="s">
        <v>135</v>
      </c>
      <c r="M154" s="194" t="s">
        <v>2466</v>
      </c>
      <c r="N154" s="194"/>
      <c r="O154" s="176">
        <v>57562</v>
      </c>
      <c r="P154" s="176"/>
      <c r="Q154" s="190">
        <v>2.8E-3</v>
      </c>
      <c r="R154" s="190"/>
      <c r="S154" s="187">
        <v>17075</v>
      </c>
      <c r="T154" s="193" t="s">
        <v>2032</v>
      </c>
      <c r="U154" s="193" t="s">
        <v>80</v>
      </c>
      <c r="V154" s="193" t="s">
        <v>2226</v>
      </c>
      <c r="W154" s="193" t="s">
        <v>2249</v>
      </c>
      <c r="X154" s="193" t="s">
        <v>2228</v>
      </c>
      <c r="Y154" s="204"/>
      <c r="Z154" s="204"/>
      <c r="AA154" s="172"/>
    </row>
    <row r="155" spans="1:27" x14ac:dyDescent="0.25">
      <c r="A155" s="40" t="s">
        <v>1442</v>
      </c>
      <c r="B155" s="188"/>
      <c r="C155" s="188" t="s">
        <v>95</v>
      </c>
      <c r="D155" s="188" t="s">
        <v>73</v>
      </c>
      <c r="E155" s="188" t="s">
        <v>413</v>
      </c>
      <c r="F155" s="188" t="s">
        <v>1443</v>
      </c>
      <c r="G155" s="188" t="s">
        <v>2526</v>
      </c>
      <c r="H155" s="89">
        <v>3</v>
      </c>
      <c r="I155" s="89">
        <v>0</v>
      </c>
      <c r="J155" s="111">
        <f t="shared" si="2"/>
        <v>3</v>
      </c>
      <c r="K155" s="198" t="s">
        <v>135</v>
      </c>
      <c r="L155" s="198" t="s">
        <v>135</v>
      </c>
      <c r="M155" s="195" t="s">
        <v>2258</v>
      </c>
      <c r="N155" s="195"/>
      <c r="O155" s="181">
        <v>798897</v>
      </c>
      <c r="P155" s="176"/>
      <c r="Q155" s="190">
        <v>0.1</v>
      </c>
      <c r="R155" s="190"/>
      <c r="S155" s="187">
        <v>25545</v>
      </c>
      <c r="T155" s="193" t="s">
        <v>2011</v>
      </c>
      <c r="U155" s="193" t="s">
        <v>69</v>
      </c>
      <c r="V155" s="193" t="s">
        <v>2226</v>
      </c>
      <c r="W155" s="193" t="s">
        <v>96</v>
      </c>
      <c r="X155" s="193" t="s">
        <v>2257</v>
      </c>
      <c r="Y155" s="203">
        <v>189456.15</v>
      </c>
      <c r="Z155" s="203">
        <v>60000000</v>
      </c>
      <c r="AA155" s="172"/>
    </row>
    <row r="156" spans="1:27" x14ac:dyDescent="0.25">
      <c r="A156" s="40" t="s">
        <v>561</v>
      </c>
      <c r="B156" s="188"/>
      <c r="C156" s="188" t="s">
        <v>97</v>
      </c>
      <c r="D156" s="188" t="s">
        <v>68</v>
      </c>
      <c r="E156" s="188" t="s">
        <v>484</v>
      </c>
      <c r="F156" s="188" t="s">
        <v>562</v>
      </c>
      <c r="G156" s="188" t="s">
        <v>2525</v>
      </c>
      <c r="H156" s="89">
        <v>0</v>
      </c>
      <c r="I156" s="89">
        <v>1</v>
      </c>
      <c r="J156" s="111">
        <f t="shared" si="2"/>
        <v>1</v>
      </c>
      <c r="K156" s="198" t="s">
        <v>135</v>
      </c>
      <c r="L156" s="198" t="s">
        <v>135</v>
      </c>
      <c r="M156" s="195" t="s">
        <v>2467</v>
      </c>
      <c r="N156" s="195"/>
      <c r="O156" s="181">
        <v>14976</v>
      </c>
      <c r="P156" s="176"/>
      <c r="Q156" s="190">
        <v>4.0000000000000001E-3</v>
      </c>
      <c r="R156" s="190"/>
      <c r="S156" s="187">
        <v>29344</v>
      </c>
      <c r="T156" s="193" t="s">
        <v>2468</v>
      </c>
      <c r="U156" s="193" t="s">
        <v>68</v>
      </c>
      <c r="V156" s="193" t="s">
        <v>2226</v>
      </c>
      <c r="W156" s="193" t="s">
        <v>2469</v>
      </c>
      <c r="X156" s="193" t="s">
        <v>2228</v>
      </c>
      <c r="Y156" s="203">
        <v>0</v>
      </c>
      <c r="Z156" s="203">
        <v>4000000</v>
      </c>
      <c r="AA156" s="172"/>
    </row>
    <row r="157" spans="1:27" x14ac:dyDescent="0.25">
      <c r="A157" s="42" t="s">
        <v>684</v>
      </c>
      <c r="B157" s="188"/>
      <c r="C157" s="188" t="s">
        <v>98</v>
      </c>
      <c r="D157" s="188" t="s">
        <v>59</v>
      </c>
      <c r="E157" s="188" t="s">
        <v>685</v>
      </c>
      <c r="F157" s="188" t="s">
        <v>686</v>
      </c>
      <c r="G157" s="188" t="s">
        <v>2526</v>
      </c>
      <c r="H157" s="89">
        <v>0</v>
      </c>
      <c r="I157" s="89">
        <v>1</v>
      </c>
      <c r="J157" s="111">
        <f t="shared" si="2"/>
        <v>1</v>
      </c>
      <c r="K157" s="198" t="s">
        <v>134</v>
      </c>
      <c r="L157" s="198" t="s">
        <v>135</v>
      </c>
      <c r="M157" s="194" t="s">
        <v>2470</v>
      </c>
      <c r="N157" s="194"/>
      <c r="O157" s="176">
        <v>35771</v>
      </c>
      <c r="P157" s="176"/>
      <c r="Q157" s="190">
        <v>5.1999999999999998E-3</v>
      </c>
      <c r="R157" s="190"/>
      <c r="S157" s="187">
        <v>28731</v>
      </c>
      <c r="T157" s="193" t="s">
        <v>2471</v>
      </c>
      <c r="U157" s="193" t="s">
        <v>59</v>
      </c>
      <c r="V157" s="193" t="s">
        <v>2264</v>
      </c>
      <c r="W157" s="193" t="s">
        <v>2274</v>
      </c>
      <c r="X157" s="193" t="s">
        <v>2228</v>
      </c>
      <c r="Y157" s="203">
        <v>495840</v>
      </c>
      <c r="Z157" s="203">
        <v>1500000</v>
      </c>
      <c r="AA157" s="172"/>
    </row>
    <row r="158" spans="1:27" x14ac:dyDescent="0.25">
      <c r="A158" s="40" t="s">
        <v>1780</v>
      </c>
      <c r="B158" s="188"/>
      <c r="C158" s="188" t="s">
        <v>339</v>
      </c>
      <c r="D158" s="188" t="s">
        <v>81</v>
      </c>
      <c r="E158" s="188" t="s">
        <v>685</v>
      </c>
      <c r="F158" s="188" t="s">
        <v>1781</v>
      </c>
      <c r="G158" s="188" t="s">
        <v>2526</v>
      </c>
      <c r="H158" s="89">
        <v>0</v>
      </c>
      <c r="I158" s="89">
        <v>2</v>
      </c>
      <c r="J158" s="111">
        <f t="shared" si="2"/>
        <v>2</v>
      </c>
      <c r="K158" s="198" t="s">
        <v>135</v>
      </c>
      <c r="L158" s="198" t="s">
        <v>135</v>
      </c>
      <c r="M158" s="194" t="s">
        <v>2275</v>
      </c>
      <c r="N158" s="194"/>
      <c r="O158" s="176">
        <v>0</v>
      </c>
      <c r="P158" s="176"/>
      <c r="Q158" s="190">
        <v>0</v>
      </c>
      <c r="R158" s="190"/>
      <c r="S158" s="187">
        <v>25829</v>
      </c>
      <c r="T158" s="193" t="s">
        <v>2472</v>
      </c>
      <c r="U158" s="193" t="s">
        <v>63</v>
      </c>
      <c r="V158" s="193" t="s">
        <v>2226</v>
      </c>
      <c r="W158" s="193" t="s">
        <v>2234</v>
      </c>
      <c r="X158" s="193" t="s">
        <v>2293</v>
      </c>
      <c r="Y158" s="203">
        <v>1952532.38</v>
      </c>
      <c r="Z158" s="203"/>
      <c r="AA158" s="172"/>
    </row>
    <row r="159" spans="1:27" x14ac:dyDescent="0.25">
      <c r="A159" s="40" t="s">
        <v>1436</v>
      </c>
      <c r="B159" s="188"/>
      <c r="C159" s="188" t="s">
        <v>339</v>
      </c>
      <c r="D159" s="188" t="s">
        <v>73</v>
      </c>
      <c r="E159" s="188" t="s">
        <v>72</v>
      </c>
      <c r="F159" s="188" t="s">
        <v>1077</v>
      </c>
      <c r="G159" s="188" t="s">
        <v>2526</v>
      </c>
      <c r="H159" s="89">
        <v>0</v>
      </c>
      <c r="I159" s="89">
        <v>3</v>
      </c>
      <c r="J159" s="111">
        <f t="shared" si="2"/>
        <v>3</v>
      </c>
      <c r="K159" s="198" t="s">
        <v>135</v>
      </c>
      <c r="L159" s="198" t="s">
        <v>135</v>
      </c>
      <c r="M159" s="194" t="s">
        <v>2275</v>
      </c>
      <c r="N159" s="194"/>
      <c r="O159" s="176">
        <v>0</v>
      </c>
      <c r="P159" s="176"/>
      <c r="Q159" s="190">
        <v>0</v>
      </c>
      <c r="R159" s="190"/>
      <c r="S159" s="187">
        <v>28694</v>
      </c>
      <c r="T159" s="193" t="s">
        <v>2044</v>
      </c>
      <c r="U159" s="193" t="s">
        <v>73</v>
      </c>
      <c r="V159" s="193" t="s">
        <v>2226</v>
      </c>
      <c r="W159" s="193" t="s">
        <v>2265</v>
      </c>
      <c r="X159" s="193" t="s">
        <v>2228</v>
      </c>
      <c r="Y159" s="203">
        <v>76665.86</v>
      </c>
      <c r="Z159" s="203"/>
      <c r="AA159" s="172"/>
    </row>
    <row r="160" spans="1:27" x14ac:dyDescent="0.25">
      <c r="A160" s="40" t="s">
        <v>1507</v>
      </c>
      <c r="B160" s="188"/>
      <c r="C160" s="188" t="s">
        <v>98</v>
      </c>
      <c r="D160" s="188" t="s">
        <v>73</v>
      </c>
      <c r="E160" s="188" t="s">
        <v>504</v>
      </c>
      <c r="F160" s="188" t="s">
        <v>1482</v>
      </c>
      <c r="G160" s="188" t="s">
        <v>2526</v>
      </c>
      <c r="H160" s="89">
        <v>0</v>
      </c>
      <c r="I160" s="89">
        <v>1</v>
      </c>
      <c r="J160" s="111">
        <f t="shared" si="2"/>
        <v>1</v>
      </c>
      <c r="K160" s="198" t="s">
        <v>135</v>
      </c>
      <c r="L160" s="198" t="s">
        <v>134</v>
      </c>
      <c r="M160" s="194" t="s">
        <v>2473</v>
      </c>
      <c r="N160" s="194"/>
      <c r="O160" s="176">
        <v>13896</v>
      </c>
      <c r="P160" s="176"/>
      <c r="Q160" s="190">
        <v>1.8E-3</v>
      </c>
      <c r="R160" s="190"/>
      <c r="S160" s="187">
        <v>23505</v>
      </c>
      <c r="T160" s="193" t="s">
        <v>2044</v>
      </c>
      <c r="U160" s="193" t="s">
        <v>73</v>
      </c>
      <c r="V160" s="193" t="s">
        <v>2248</v>
      </c>
      <c r="W160" s="193" t="s">
        <v>2234</v>
      </c>
      <c r="X160" s="193" t="s">
        <v>2228</v>
      </c>
      <c r="Y160" s="203">
        <v>1487086.07</v>
      </c>
      <c r="Z160" s="203">
        <v>4000000</v>
      </c>
      <c r="AA160" s="172"/>
    </row>
    <row r="161" spans="1:27" x14ac:dyDescent="0.25">
      <c r="A161" s="40" t="s">
        <v>1447</v>
      </c>
      <c r="B161" s="188"/>
      <c r="C161" s="188" t="s">
        <v>97</v>
      </c>
      <c r="D161" s="188" t="s">
        <v>73</v>
      </c>
      <c r="E161" s="188" t="s">
        <v>415</v>
      </c>
      <c r="F161" s="188" t="s">
        <v>1420</v>
      </c>
      <c r="G161" s="188" t="s">
        <v>2526</v>
      </c>
      <c r="H161" s="89">
        <v>0</v>
      </c>
      <c r="I161" s="89">
        <v>2</v>
      </c>
      <c r="J161" s="111">
        <f t="shared" si="2"/>
        <v>2</v>
      </c>
      <c r="K161" s="198" t="s">
        <v>134</v>
      </c>
      <c r="L161" s="198" t="s">
        <v>135</v>
      </c>
      <c r="M161" s="194" t="s">
        <v>2356</v>
      </c>
      <c r="N161" s="194"/>
      <c r="O161" s="176">
        <v>119584</v>
      </c>
      <c r="P161" s="176"/>
      <c r="Q161" s="190">
        <v>1.5599999999999999E-2</v>
      </c>
      <c r="R161" s="190"/>
      <c r="S161" s="187">
        <v>33365</v>
      </c>
      <c r="T161" s="193" t="s">
        <v>2044</v>
      </c>
      <c r="U161" s="193" t="s">
        <v>73</v>
      </c>
      <c r="V161" s="193" t="s">
        <v>2264</v>
      </c>
      <c r="W161" s="193" t="s">
        <v>2285</v>
      </c>
      <c r="X161" s="193" t="s">
        <v>2474</v>
      </c>
      <c r="Y161" s="203">
        <v>363319.18</v>
      </c>
      <c r="Z161" s="203">
        <v>6000000</v>
      </c>
      <c r="AA161" s="172"/>
    </row>
    <row r="162" spans="1:27" x14ac:dyDescent="0.25">
      <c r="A162" s="40" t="s">
        <v>2166</v>
      </c>
      <c r="B162" s="188" t="s">
        <v>2475</v>
      </c>
      <c r="C162" s="188" t="s">
        <v>98</v>
      </c>
      <c r="D162" s="188" t="s">
        <v>63</v>
      </c>
      <c r="E162" s="188" t="s">
        <v>484</v>
      </c>
      <c r="F162" s="188" t="s">
        <v>840</v>
      </c>
      <c r="G162" s="188" t="s">
        <v>2526</v>
      </c>
      <c r="H162" s="89">
        <v>0</v>
      </c>
      <c r="I162" s="89">
        <v>1</v>
      </c>
      <c r="J162" s="111">
        <f t="shared" si="2"/>
        <v>1</v>
      </c>
      <c r="K162" s="198" t="s">
        <v>134</v>
      </c>
      <c r="L162" s="198" t="s">
        <v>135</v>
      </c>
      <c r="M162" s="194" t="s">
        <v>2328</v>
      </c>
      <c r="N162" s="194"/>
      <c r="O162" s="176">
        <v>37273</v>
      </c>
      <c r="P162" s="176"/>
      <c r="Q162" s="190">
        <v>1.1900000000000001E-2</v>
      </c>
      <c r="R162" s="190"/>
      <c r="S162" s="187">
        <v>28684</v>
      </c>
      <c r="T162" s="193" t="s">
        <v>2005</v>
      </c>
      <c r="U162" s="193" t="s">
        <v>63</v>
      </c>
      <c r="V162" s="193" t="s">
        <v>2264</v>
      </c>
      <c r="W162" s="193" t="s">
        <v>2249</v>
      </c>
      <c r="X162" s="193" t="s">
        <v>2228</v>
      </c>
      <c r="Y162" s="203">
        <v>1339668.3999999999</v>
      </c>
      <c r="Z162" s="203">
        <v>4500000</v>
      </c>
      <c r="AA162" s="172"/>
    </row>
    <row r="163" spans="1:27" x14ac:dyDescent="0.25">
      <c r="A163" s="42" t="s">
        <v>839</v>
      </c>
      <c r="B163" s="188"/>
      <c r="C163" s="188" t="s">
        <v>95</v>
      </c>
      <c r="D163" s="198" t="s">
        <v>63</v>
      </c>
      <c r="E163" s="188" t="s">
        <v>484</v>
      </c>
      <c r="F163" s="188" t="s">
        <v>840</v>
      </c>
      <c r="G163" s="188" t="s">
        <v>2526</v>
      </c>
      <c r="H163" s="89">
        <v>4</v>
      </c>
      <c r="I163" s="89">
        <v>7</v>
      </c>
      <c r="J163" s="111">
        <f t="shared" si="2"/>
        <v>11</v>
      </c>
      <c r="K163" s="198" t="s">
        <v>134</v>
      </c>
      <c r="L163" s="198" t="s">
        <v>134</v>
      </c>
      <c r="M163" s="194" t="s">
        <v>2263</v>
      </c>
      <c r="N163" s="194" t="s">
        <v>2263</v>
      </c>
      <c r="O163" s="176">
        <v>1451330</v>
      </c>
      <c r="P163" s="176">
        <v>1750977</v>
      </c>
      <c r="Q163" s="190">
        <v>0.45860000000000001</v>
      </c>
      <c r="R163" s="190">
        <v>0.57440000000000002</v>
      </c>
      <c r="S163" s="187">
        <v>23077</v>
      </c>
      <c r="T163" s="193" t="s">
        <v>2476</v>
      </c>
      <c r="U163" s="193" t="s">
        <v>63</v>
      </c>
      <c r="V163" s="193" t="s">
        <v>2226</v>
      </c>
      <c r="W163" s="193" t="s">
        <v>95</v>
      </c>
      <c r="X163" s="193" t="s">
        <v>2228</v>
      </c>
      <c r="Y163" s="203">
        <v>3781522.15</v>
      </c>
      <c r="Z163" s="203">
        <v>26000000</v>
      </c>
      <c r="AA163" s="172"/>
    </row>
    <row r="164" spans="1:27" x14ac:dyDescent="0.25">
      <c r="A164" s="40" t="s">
        <v>645</v>
      </c>
      <c r="B164" s="188"/>
      <c r="C164" s="188" t="s">
        <v>97</v>
      </c>
      <c r="D164" s="188" t="s">
        <v>58</v>
      </c>
      <c r="E164" s="188" t="s">
        <v>646</v>
      </c>
      <c r="F164" s="188" t="s">
        <v>644</v>
      </c>
      <c r="G164" s="188" t="s">
        <v>2526</v>
      </c>
      <c r="H164" s="89">
        <v>1</v>
      </c>
      <c r="I164" s="89">
        <v>0</v>
      </c>
      <c r="J164" s="111">
        <f t="shared" si="2"/>
        <v>1</v>
      </c>
      <c r="K164" s="198" t="s">
        <v>134</v>
      </c>
      <c r="L164" s="198" t="s">
        <v>135</v>
      </c>
      <c r="M164" s="194">
        <v>7</v>
      </c>
      <c r="N164" s="194"/>
      <c r="O164" s="176">
        <v>12485</v>
      </c>
      <c r="P164" s="176"/>
      <c r="Q164" s="190">
        <v>3.2300000000000002E-2</v>
      </c>
      <c r="R164" s="190"/>
      <c r="S164" s="187">
        <v>22195</v>
      </c>
      <c r="T164" s="193" t="s">
        <v>2000</v>
      </c>
      <c r="U164" s="193" t="s">
        <v>58</v>
      </c>
      <c r="V164" s="193" t="s">
        <v>2360</v>
      </c>
      <c r="W164" s="193" t="s">
        <v>2477</v>
      </c>
      <c r="X164" s="193" t="s">
        <v>2228</v>
      </c>
      <c r="Y164" s="203">
        <v>0</v>
      </c>
      <c r="Z164" s="203">
        <v>3000000</v>
      </c>
      <c r="AA164" s="172"/>
    </row>
    <row r="165" spans="1:27" x14ac:dyDescent="0.25">
      <c r="A165" s="40" t="s">
        <v>682</v>
      </c>
      <c r="B165" s="188" t="s">
        <v>2478</v>
      </c>
      <c r="C165" s="188" t="s">
        <v>97</v>
      </c>
      <c r="D165" s="188" t="s">
        <v>58</v>
      </c>
      <c r="E165" s="188" t="s">
        <v>413</v>
      </c>
      <c r="F165" s="188"/>
      <c r="G165" s="188" t="s">
        <v>2526</v>
      </c>
      <c r="H165" s="89">
        <v>0</v>
      </c>
      <c r="I165" s="89">
        <v>1</v>
      </c>
      <c r="J165" s="111">
        <f t="shared" si="2"/>
        <v>1</v>
      </c>
      <c r="K165" s="198" t="s">
        <v>135</v>
      </c>
      <c r="L165" s="198" t="s">
        <v>135</v>
      </c>
      <c r="M165" s="194" t="s">
        <v>2310</v>
      </c>
      <c r="N165" s="194"/>
      <c r="O165" s="176">
        <v>6563</v>
      </c>
      <c r="P165" s="176"/>
      <c r="Q165" s="190">
        <v>1.7000000000000001E-2</v>
      </c>
      <c r="R165" s="190"/>
      <c r="S165" s="187">
        <v>26042</v>
      </c>
      <c r="T165" s="193" t="s">
        <v>2000</v>
      </c>
      <c r="U165" s="193" t="s">
        <v>58</v>
      </c>
      <c r="V165" s="193" t="s">
        <v>2248</v>
      </c>
      <c r="W165" s="193" t="s">
        <v>2227</v>
      </c>
      <c r="X165" s="193" t="s">
        <v>2228</v>
      </c>
      <c r="Y165" s="203"/>
      <c r="Z165" s="203"/>
      <c r="AA165" s="172"/>
    </row>
    <row r="166" spans="1:27" x14ac:dyDescent="0.25">
      <c r="A166" s="40" t="s">
        <v>1269</v>
      </c>
      <c r="B166" s="188"/>
      <c r="C166" s="188" t="s">
        <v>97</v>
      </c>
      <c r="D166" s="188" t="s">
        <v>65</v>
      </c>
      <c r="E166" s="188" t="s">
        <v>484</v>
      </c>
      <c r="F166" s="188" t="s">
        <v>1270</v>
      </c>
      <c r="G166" s="188" t="s">
        <v>2526</v>
      </c>
      <c r="H166" s="89">
        <v>0</v>
      </c>
      <c r="I166" s="89">
        <v>3</v>
      </c>
      <c r="J166" s="111">
        <f t="shared" si="2"/>
        <v>3</v>
      </c>
      <c r="K166" s="198" t="s">
        <v>134</v>
      </c>
      <c r="L166" s="198" t="s">
        <v>134</v>
      </c>
      <c r="M166" s="194">
        <v>15</v>
      </c>
      <c r="N166" s="194"/>
      <c r="O166" s="176">
        <v>131687</v>
      </c>
      <c r="P166" s="176"/>
      <c r="Q166" s="190">
        <v>1.2999999999999999E-2</v>
      </c>
      <c r="R166" s="190"/>
      <c r="S166" s="187">
        <v>22080</v>
      </c>
      <c r="T166" s="193" t="s">
        <v>2479</v>
      </c>
      <c r="U166" s="193" t="s">
        <v>65</v>
      </c>
      <c r="V166" s="193" t="s">
        <v>2248</v>
      </c>
      <c r="W166" s="193" t="s">
        <v>2234</v>
      </c>
      <c r="X166" s="193" t="s">
        <v>2228</v>
      </c>
      <c r="Y166" s="203">
        <v>556000</v>
      </c>
      <c r="Z166" s="203">
        <v>7000000</v>
      </c>
      <c r="AA166" s="172"/>
    </row>
    <row r="167" spans="1:27" x14ac:dyDescent="0.25">
      <c r="A167" s="40" t="s">
        <v>968</v>
      </c>
      <c r="B167" s="188"/>
      <c r="C167" s="188" t="s">
        <v>339</v>
      </c>
      <c r="D167" s="188" t="s">
        <v>71</v>
      </c>
      <c r="E167" s="188" t="s">
        <v>488</v>
      </c>
      <c r="F167" s="188" t="s">
        <v>967</v>
      </c>
      <c r="G167" s="188" t="s">
        <v>2525</v>
      </c>
      <c r="H167" s="89">
        <v>0</v>
      </c>
      <c r="I167" s="89">
        <v>1</v>
      </c>
      <c r="J167" s="111">
        <f t="shared" si="2"/>
        <v>1</v>
      </c>
      <c r="K167" s="198" t="s">
        <v>134</v>
      </c>
      <c r="L167" s="198" t="s">
        <v>135</v>
      </c>
      <c r="M167" s="194" t="s">
        <v>2275</v>
      </c>
      <c r="N167" s="194"/>
      <c r="O167" s="176">
        <v>0</v>
      </c>
      <c r="P167" s="176"/>
      <c r="Q167" s="190">
        <v>0</v>
      </c>
      <c r="R167" s="190"/>
      <c r="S167" s="187">
        <v>22352</v>
      </c>
      <c r="T167" s="193" t="s">
        <v>2480</v>
      </c>
      <c r="U167" s="193" t="s">
        <v>71</v>
      </c>
      <c r="V167" s="193" t="s">
        <v>2226</v>
      </c>
      <c r="W167" s="193" t="s">
        <v>2234</v>
      </c>
      <c r="X167" s="193" t="s">
        <v>2228</v>
      </c>
      <c r="Y167" s="203">
        <v>308585.37</v>
      </c>
      <c r="Z167" s="203"/>
      <c r="AA167" s="172"/>
    </row>
    <row r="168" spans="1:27" x14ac:dyDescent="0.25">
      <c r="A168" s="40" t="s">
        <v>1026</v>
      </c>
      <c r="B168" s="188" t="s">
        <v>2481</v>
      </c>
      <c r="C168" s="188" t="s">
        <v>339</v>
      </c>
      <c r="D168" s="188" t="s">
        <v>72</v>
      </c>
      <c r="E168" s="188" t="s">
        <v>522</v>
      </c>
      <c r="F168" s="188" t="s">
        <v>1025</v>
      </c>
      <c r="G168" s="188" t="s">
        <v>2525</v>
      </c>
      <c r="H168" s="89">
        <v>6</v>
      </c>
      <c r="I168" s="89">
        <v>7</v>
      </c>
      <c r="J168" s="111">
        <f t="shared" si="2"/>
        <v>13</v>
      </c>
      <c r="K168" s="198" t="s">
        <v>134</v>
      </c>
      <c r="L168" s="198" t="s">
        <v>135</v>
      </c>
      <c r="M168" s="194" t="s">
        <v>2275</v>
      </c>
      <c r="N168" s="194"/>
      <c r="O168" s="176">
        <v>0</v>
      </c>
      <c r="P168" s="176"/>
      <c r="Q168" s="190">
        <v>0</v>
      </c>
      <c r="R168" s="190"/>
      <c r="S168" s="187">
        <v>23791</v>
      </c>
      <c r="T168" s="193" t="s">
        <v>2482</v>
      </c>
      <c r="U168" s="193" t="s">
        <v>78</v>
      </c>
      <c r="V168" s="193" t="s">
        <v>2226</v>
      </c>
      <c r="W168" s="193" t="s">
        <v>2234</v>
      </c>
      <c r="X168" s="193" t="s">
        <v>2228</v>
      </c>
      <c r="Y168" s="203">
        <v>805911.56</v>
      </c>
      <c r="Z168" s="203"/>
      <c r="AA168" s="172"/>
    </row>
    <row r="169" spans="1:27" x14ac:dyDescent="0.25">
      <c r="A169" s="40" t="s">
        <v>1481</v>
      </c>
      <c r="B169" s="188" t="s">
        <v>2483</v>
      </c>
      <c r="C169" s="188" t="s">
        <v>98</v>
      </c>
      <c r="D169" s="188" t="s">
        <v>73</v>
      </c>
      <c r="E169" s="188" t="s">
        <v>504</v>
      </c>
      <c r="F169" s="188" t="s">
        <v>1482</v>
      </c>
      <c r="G169" s="188" t="s">
        <v>2525</v>
      </c>
      <c r="H169" s="111">
        <v>0</v>
      </c>
      <c r="I169" s="111">
        <v>1</v>
      </c>
      <c r="J169" s="111">
        <f t="shared" si="2"/>
        <v>1</v>
      </c>
      <c r="K169" s="198" t="s">
        <v>134</v>
      </c>
      <c r="L169" s="198" t="s">
        <v>134</v>
      </c>
      <c r="M169" s="194">
        <v>10</v>
      </c>
      <c r="N169" s="194"/>
      <c r="O169" s="176">
        <v>75492</v>
      </c>
      <c r="P169" s="176"/>
      <c r="Q169" s="190">
        <v>9.5999999999999992E-3</v>
      </c>
      <c r="R169" s="190"/>
      <c r="S169" s="187">
        <v>15589</v>
      </c>
      <c r="T169" s="193" t="s">
        <v>1993</v>
      </c>
      <c r="U169" s="193" t="s">
        <v>80</v>
      </c>
      <c r="V169" s="193" t="s">
        <v>2226</v>
      </c>
      <c r="W169" s="193" t="s">
        <v>2234</v>
      </c>
      <c r="X169" s="193" t="s">
        <v>2228</v>
      </c>
      <c r="Y169" s="203">
        <v>37731.589999999997</v>
      </c>
      <c r="Z169" s="203">
        <v>4000000</v>
      </c>
      <c r="AA169" s="172"/>
    </row>
    <row r="170" spans="1:27" x14ac:dyDescent="0.25">
      <c r="A170" s="40" t="s">
        <v>1508</v>
      </c>
      <c r="B170" s="188"/>
      <c r="C170" s="188" t="s">
        <v>97</v>
      </c>
      <c r="D170" s="188" t="s">
        <v>73</v>
      </c>
      <c r="E170" s="188" t="s">
        <v>504</v>
      </c>
      <c r="F170" s="188" t="s">
        <v>1482</v>
      </c>
      <c r="G170" s="188" t="s">
        <v>2525</v>
      </c>
      <c r="H170" s="89">
        <v>0</v>
      </c>
      <c r="I170" s="89">
        <v>1</v>
      </c>
      <c r="J170" s="111">
        <f t="shared" si="2"/>
        <v>1</v>
      </c>
      <c r="K170" s="198" t="s">
        <v>135</v>
      </c>
      <c r="L170" s="198" t="s">
        <v>135</v>
      </c>
      <c r="M170" s="194">
        <v>845</v>
      </c>
      <c r="N170" s="194"/>
      <c r="O170" s="176">
        <v>0</v>
      </c>
      <c r="P170" s="176"/>
      <c r="Q170" s="190">
        <v>0</v>
      </c>
      <c r="R170" s="190"/>
      <c r="S170" s="187">
        <v>17483</v>
      </c>
      <c r="T170" s="193" t="s">
        <v>2044</v>
      </c>
      <c r="U170" s="193" t="s">
        <v>73</v>
      </c>
      <c r="V170" s="193" t="s">
        <v>2264</v>
      </c>
      <c r="W170" s="193" t="s">
        <v>2440</v>
      </c>
      <c r="X170" s="193" t="s">
        <v>2228</v>
      </c>
      <c r="Y170" s="203">
        <v>274610.90000000002</v>
      </c>
      <c r="Z170" s="203">
        <v>6000000</v>
      </c>
      <c r="AA170" s="172"/>
    </row>
    <row r="171" spans="1:27" x14ac:dyDescent="0.25">
      <c r="A171" s="44" t="s">
        <v>2103</v>
      </c>
      <c r="B171" s="188"/>
      <c r="C171" s="188" t="s">
        <v>339</v>
      </c>
      <c r="D171" s="188" t="s">
        <v>74</v>
      </c>
      <c r="E171" s="188" t="s">
        <v>413</v>
      </c>
      <c r="F171" s="188"/>
      <c r="G171" s="188" t="s">
        <v>2525</v>
      </c>
      <c r="H171" s="111">
        <v>0</v>
      </c>
      <c r="I171" s="111">
        <v>1</v>
      </c>
      <c r="J171" s="111">
        <f t="shared" si="2"/>
        <v>1</v>
      </c>
      <c r="K171" s="198" t="s">
        <v>135</v>
      </c>
      <c r="L171" s="198" t="s">
        <v>135</v>
      </c>
      <c r="M171" s="194" t="s">
        <v>2275</v>
      </c>
      <c r="N171" s="194"/>
      <c r="O171" s="176">
        <v>0</v>
      </c>
      <c r="P171" s="176"/>
      <c r="Q171" s="190">
        <v>0</v>
      </c>
      <c r="R171" s="190"/>
      <c r="S171" s="187">
        <v>25974</v>
      </c>
      <c r="T171" s="193" t="s">
        <v>2026</v>
      </c>
      <c r="U171" s="193" t="s">
        <v>74</v>
      </c>
      <c r="V171" s="193" t="s">
        <v>2226</v>
      </c>
      <c r="W171" s="193" t="s">
        <v>2274</v>
      </c>
      <c r="X171" s="193" t="s">
        <v>2228</v>
      </c>
      <c r="Y171" s="203">
        <v>28000</v>
      </c>
      <c r="Z171" s="203"/>
      <c r="AA171" s="172"/>
    </row>
    <row r="172" spans="1:27" x14ac:dyDescent="0.25">
      <c r="A172" s="40" t="s">
        <v>1351</v>
      </c>
      <c r="B172" s="188"/>
      <c r="C172" s="188" t="s">
        <v>339</v>
      </c>
      <c r="D172" s="188" t="s">
        <v>60</v>
      </c>
      <c r="E172" s="188" t="s">
        <v>522</v>
      </c>
      <c r="F172" s="188" t="s">
        <v>1348</v>
      </c>
      <c r="G172" s="188" t="s">
        <v>2525</v>
      </c>
      <c r="H172" s="89">
        <v>0</v>
      </c>
      <c r="I172" s="89">
        <v>11</v>
      </c>
      <c r="J172" s="111">
        <f t="shared" si="2"/>
        <v>11</v>
      </c>
      <c r="K172" s="198" t="s">
        <v>134</v>
      </c>
      <c r="L172" s="198" t="s">
        <v>135</v>
      </c>
      <c r="M172" s="194" t="s">
        <v>2275</v>
      </c>
      <c r="N172" s="194" t="s">
        <v>2275</v>
      </c>
      <c r="O172" s="176">
        <v>0</v>
      </c>
      <c r="P172" s="176">
        <v>0</v>
      </c>
      <c r="Q172" s="190">
        <v>0</v>
      </c>
      <c r="R172" s="190">
        <v>0</v>
      </c>
      <c r="S172" s="187">
        <v>22045</v>
      </c>
      <c r="T172" s="193" t="s">
        <v>2420</v>
      </c>
      <c r="U172" s="193" t="s">
        <v>60</v>
      </c>
      <c r="V172" s="193" t="s">
        <v>2226</v>
      </c>
      <c r="W172" s="193" t="s">
        <v>2312</v>
      </c>
      <c r="X172" s="193" t="s">
        <v>2228</v>
      </c>
      <c r="Y172" s="203">
        <v>344240</v>
      </c>
      <c r="Z172" s="203"/>
      <c r="AA172" s="172"/>
    </row>
    <row r="173" spans="1:27" x14ac:dyDescent="0.25">
      <c r="A173" s="40" t="s">
        <v>662</v>
      </c>
      <c r="B173" s="188"/>
      <c r="C173" s="188" t="s">
        <v>339</v>
      </c>
      <c r="D173" s="188" t="s">
        <v>55</v>
      </c>
      <c r="E173" s="188" t="s">
        <v>413</v>
      </c>
      <c r="F173" s="188" t="s">
        <v>663</v>
      </c>
      <c r="G173" s="188" t="s">
        <v>2525</v>
      </c>
      <c r="H173" s="89">
        <v>0</v>
      </c>
      <c r="I173" s="89">
        <v>1</v>
      </c>
      <c r="J173" s="111">
        <f t="shared" si="2"/>
        <v>1</v>
      </c>
      <c r="K173" s="198" t="s">
        <v>134</v>
      </c>
      <c r="L173" s="198" t="s">
        <v>135</v>
      </c>
      <c r="M173" s="194" t="s">
        <v>2275</v>
      </c>
      <c r="N173" s="194" t="s">
        <v>2275</v>
      </c>
      <c r="O173" s="176">
        <v>0</v>
      </c>
      <c r="P173" s="176">
        <v>0</v>
      </c>
      <c r="Q173" s="190">
        <v>0</v>
      </c>
      <c r="R173" s="190">
        <v>0</v>
      </c>
      <c r="S173" s="187">
        <v>24479</v>
      </c>
      <c r="T173" s="193" t="s">
        <v>2044</v>
      </c>
      <c r="U173" s="193" t="s">
        <v>73</v>
      </c>
      <c r="V173" s="193" t="s">
        <v>2226</v>
      </c>
      <c r="W173" s="193" t="s">
        <v>191</v>
      </c>
      <c r="X173" s="193" t="s">
        <v>2228</v>
      </c>
      <c r="Y173" s="203">
        <v>1061344.52</v>
      </c>
      <c r="Z173" s="203"/>
      <c r="AA173" s="172"/>
    </row>
    <row r="174" spans="1:27" x14ac:dyDescent="0.25">
      <c r="A174" s="44" t="s">
        <v>2104</v>
      </c>
      <c r="B174" s="188"/>
      <c r="C174" s="188" t="s">
        <v>98</v>
      </c>
      <c r="D174" s="188" t="s">
        <v>73</v>
      </c>
      <c r="E174" s="188" t="s">
        <v>1417</v>
      </c>
      <c r="F174" s="188" t="s">
        <v>2088</v>
      </c>
      <c r="G174" s="188" t="s">
        <v>2526</v>
      </c>
      <c r="H174" s="111">
        <v>0</v>
      </c>
      <c r="I174" s="111">
        <v>1</v>
      </c>
      <c r="J174" s="111">
        <f t="shared" si="2"/>
        <v>1</v>
      </c>
      <c r="K174" s="198" t="s">
        <v>135</v>
      </c>
      <c r="L174" s="198" t="s">
        <v>135</v>
      </c>
      <c r="M174" s="194">
        <v>133</v>
      </c>
      <c r="N174" s="194"/>
      <c r="O174" s="176">
        <v>11411</v>
      </c>
      <c r="P174" s="176"/>
      <c r="Q174" s="190">
        <v>1.4E-3</v>
      </c>
      <c r="R174" s="190"/>
      <c r="S174" s="187">
        <v>28296</v>
      </c>
      <c r="T174" s="193" t="s">
        <v>2044</v>
      </c>
      <c r="U174" s="193" t="s">
        <v>73</v>
      </c>
      <c r="V174" s="193" t="s">
        <v>2264</v>
      </c>
      <c r="W174" s="193" t="s">
        <v>2249</v>
      </c>
      <c r="X174" s="193" t="s">
        <v>2257</v>
      </c>
      <c r="Y174" s="203">
        <v>485000</v>
      </c>
      <c r="Z174" s="203">
        <v>1000000</v>
      </c>
      <c r="AA174" s="172"/>
    </row>
    <row r="175" spans="1:27" x14ac:dyDescent="0.25">
      <c r="A175" s="40" t="s">
        <v>1516</v>
      </c>
      <c r="B175" s="188" t="s">
        <v>2484</v>
      </c>
      <c r="C175" s="188" t="s">
        <v>95</v>
      </c>
      <c r="D175" s="188" t="s">
        <v>74</v>
      </c>
      <c r="E175" s="188" t="s">
        <v>413</v>
      </c>
      <c r="F175" s="188" t="s">
        <v>2089</v>
      </c>
      <c r="G175" s="188" t="s">
        <v>2526</v>
      </c>
      <c r="H175" s="89">
        <v>0</v>
      </c>
      <c r="I175" s="89">
        <v>2</v>
      </c>
      <c r="J175" s="111">
        <f t="shared" si="2"/>
        <v>2</v>
      </c>
      <c r="K175" s="198" t="s">
        <v>135</v>
      </c>
      <c r="L175" s="198" t="s">
        <v>135</v>
      </c>
      <c r="M175" s="194">
        <v>4</v>
      </c>
      <c r="N175" s="194"/>
      <c r="O175" s="176">
        <v>101612</v>
      </c>
      <c r="P175" s="176"/>
      <c r="Q175" s="190">
        <v>0.12640000000000001</v>
      </c>
      <c r="R175" s="190"/>
      <c r="S175" s="187">
        <v>25146</v>
      </c>
      <c r="T175" s="193" t="s">
        <v>2363</v>
      </c>
      <c r="U175" s="193" t="s">
        <v>71</v>
      </c>
      <c r="V175" s="193" t="s">
        <v>2264</v>
      </c>
      <c r="W175" s="193" t="s">
        <v>2234</v>
      </c>
      <c r="X175" s="193" t="s">
        <v>2228</v>
      </c>
      <c r="Y175" s="203">
        <v>246681.59</v>
      </c>
      <c r="Z175" s="203">
        <v>10000000</v>
      </c>
      <c r="AA175" s="172"/>
    </row>
    <row r="176" spans="1:27" x14ac:dyDescent="0.25">
      <c r="A176" s="40" t="s">
        <v>1042</v>
      </c>
      <c r="B176" s="188" t="s">
        <v>2485</v>
      </c>
      <c r="C176" s="188" t="s">
        <v>98</v>
      </c>
      <c r="D176" s="188" t="s">
        <v>72</v>
      </c>
      <c r="E176" s="188" t="s">
        <v>415</v>
      </c>
      <c r="F176" s="188" t="s">
        <v>2085</v>
      </c>
      <c r="G176" s="188" t="s">
        <v>2526</v>
      </c>
      <c r="H176" s="89">
        <v>1</v>
      </c>
      <c r="I176" s="89">
        <v>2</v>
      </c>
      <c r="J176" s="111">
        <f t="shared" si="2"/>
        <v>3</v>
      </c>
      <c r="K176" s="198" t="s">
        <v>134</v>
      </c>
      <c r="L176" s="198" t="s">
        <v>135</v>
      </c>
      <c r="M176" s="194">
        <v>22</v>
      </c>
      <c r="N176" s="194"/>
      <c r="O176" s="176">
        <v>50167</v>
      </c>
      <c r="P176" s="176"/>
      <c r="Q176" s="190">
        <v>8.6999999999999994E-3</v>
      </c>
      <c r="R176" s="190"/>
      <c r="S176" s="187">
        <v>29152</v>
      </c>
      <c r="T176" s="193" t="s">
        <v>2019</v>
      </c>
      <c r="U176" s="193" t="s">
        <v>72</v>
      </c>
      <c r="V176" s="193" t="s">
        <v>2226</v>
      </c>
      <c r="W176" s="193" t="s">
        <v>2227</v>
      </c>
      <c r="X176" s="193" t="s">
        <v>2228</v>
      </c>
      <c r="Y176" s="203">
        <v>1222498.8700000001</v>
      </c>
      <c r="Z176" s="203">
        <v>2000000</v>
      </c>
      <c r="AA176" s="172"/>
    </row>
    <row r="177" spans="1:27" x14ac:dyDescent="0.25">
      <c r="A177" s="42" t="s">
        <v>1510</v>
      </c>
      <c r="B177" s="188"/>
      <c r="C177" s="188" t="s">
        <v>98</v>
      </c>
      <c r="D177" s="188" t="s">
        <v>74</v>
      </c>
      <c r="E177" s="188" t="s">
        <v>488</v>
      </c>
      <c r="F177" s="188" t="s">
        <v>1511</v>
      </c>
      <c r="G177" s="188" t="s">
        <v>2526</v>
      </c>
      <c r="H177" s="89">
        <v>0</v>
      </c>
      <c r="I177" s="89">
        <v>1</v>
      </c>
      <c r="J177" s="111">
        <f t="shared" si="2"/>
        <v>1</v>
      </c>
      <c r="K177" s="198" t="s">
        <v>134</v>
      </c>
      <c r="L177" s="198" t="s">
        <v>134</v>
      </c>
      <c r="M177" s="194">
        <v>4</v>
      </c>
      <c r="N177" s="194"/>
      <c r="O177" s="176">
        <v>16249</v>
      </c>
      <c r="P177" s="176"/>
      <c r="Q177" s="190">
        <v>1.9800000000000002E-2</v>
      </c>
      <c r="R177" s="190"/>
      <c r="S177" s="187">
        <v>23811</v>
      </c>
      <c r="T177" s="193" t="s">
        <v>2486</v>
      </c>
      <c r="U177" s="193" t="s">
        <v>72</v>
      </c>
      <c r="V177" s="193" t="s">
        <v>2226</v>
      </c>
      <c r="W177" s="193" t="s">
        <v>2234</v>
      </c>
      <c r="X177" s="193" t="s">
        <v>2357</v>
      </c>
      <c r="Y177" s="203">
        <v>1070491.97</v>
      </c>
      <c r="Z177" s="203">
        <v>1500000</v>
      </c>
      <c r="AA177" s="172"/>
    </row>
    <row r="178" spans="1:27" x14ac:dyDescent="0.25">
      <c r="A178" s="42" t="s">
        <v>1865</v>
      </c>
      <c r="B178" s="188"/>
      <c r="C178" s="188" t="s">
        <v>97</v>
      </c>
      <c r="D178" s="188" t="s">
        <v>77</v>
      </c>
      <c r="E178" s="188" t="s">
        <v>415</v>
      </c>
      <c r="F178" s="188"/>
      <c r="G178" s="188" t="s">
        <v>2526</v>
      </c>
      <c r="H178" s="89">
        <v>0</v>
      </c>
      <c r="I178" s="89">
        <v>1</v>
      </c>
      <c r="J178" s="111">
        <f t="shared" si="2"/>
        <v>1</v>
      </c>
      <c r="K178" s="198" t="s">
        <v>135</v>
      </c>
      <c r="L178" s="198" t="s">
        <v>135</v>
      </c>
      <c r="M178" s="194" t="s">
        <v>2487</v>
      </c>
      <c r="N178" s="194"/>
      <c r="O178" s="176">
        <v>40503</v>
      </c>
      <c r="P178" s="176"/>
      <c r="Q178" s="190">
        <v>6.7999999999999996E-3</v>
      </c>
      <c r="R178" s="190"/>
      <c r="S178" s="187">
        <v>21429</v>
      </c>
      <c r="T178" s="193" t="s">
        <v>2488</v>
      </c>
      <c r="U178" s="193" t="s">
        <v>80</v>
      </c>
      <c r="V178" s="193" t="s">
        <v>2226</v>
      </c>
      <c r="W178" s="193" t="s">
        <v>2489</v>
      </c>
      <c r="X178" s="193" t="s">
        <v>2293</v>
      </c>
      <c r="Y178" s="203"/>
      <c r="Z178" s="203"/>
      <c r="AA178" s="172"/>
    </row>
    <row r="179" spans="1:27" x14ac:dyDescent="0.25">
      <c r="A179" s="42" t="s">
        <v>651</v>
      </c>
      <c r="B179" s="198"/>
      <c r="C179" s="188" t="s">
        <v>97</v>
      </c>
      <c r="D179" s="198" t="s">
        <v>59</v>
      </c>
      <c r="E179" s="188" t="s">
        <v>413</v>
      </c>
      <c r="F179" s="188" t="s">
        <v>652</v>
      </c>
      <c r="G179" s="188" t="s">
        <v>2525</v>
      </c>
      <c r="H179" s="89">
        <v>2</v>
      </c>
      <c r="I179" s="89">
        <v>0</v>
      </c>
      <c r="J179" s="111">
        <f t="shared" si="2"/>
        <v>2</v>
      </c>
      <c r="K179" s="198" t="s">
        <v>134</v>
      </c>
      <c r="L179" s="198" t="s">
        <v>135</v>
      </c>
      <c r="M179" s="194">
        <v>33</v>
      </c>
      <c r="N179" s="194"/>
      <c r="O179" s="176">
        <v>81414</v>
      </c>
      <c r="P179" s="183"/>
      <c r="Q179" s="196">
        <v>1.2200000000000001E-2</v>
      </c>
      <c r="R179" s="190"/>
      <c r="S179" s="187">
        <v>21370</v>
      </c>
      <c r="T179" s="193" t="s">
        <v>2001</v>
      </c>
      <c r="U179" s="193" t="s">
        <v>59</v>
      </c>
      <c r="V179" s="193" t="s">
        <v>2264</v>
      </c>
      <c r="W179" s="193" t="s">
        <v>2490</v>
      </c>
      <c r="X179" s="193" t="s">
        <v>2228</v>
      </c>
      <c r="Y179" s="203">
        <v>290000</v>
      </c>
      <c r="Z179" s="203">
        <v>3000000</v>
      </c>
      <c r="AA179" s="172"/>
    </row>
    <row r="180" spans="1:27" x14ac:dyDescent="0.25">
      <c r="A180" s="43" t="s">
        <v>429</v>
      </c>
      <c r="B180" s="198"/>
      <c r="C180" s="188" t="s">
        <v>95</v>
      </c>
      <c r="D180" s="188" t="s">
        <v>66</v>
      </c>
      <c r="E180" s="188" t="s">
        <v>415</v>
      </c>
      <c r="F180" s="188" t="s">
        <v>448</v>
      </c>
      <c r="G180" s="188" t="s">
        <v>2526</v>
      </c>
      <c r="H180" s="89">
        <v>0</v>
      </c>
      <c r="I180" s="89">
        <v>2</v>
      </c>
      <c r="J180" s="111">
        <f t="shared" si="2"/>
        <v>2</v>
      </c>
      <c r="K180" s="198" t="s">
        <v>135</v>
      </c>
      <c r="L180" s="198" t="s">
        <v>135</v>
      </c>
      <c r="M180" s="194">
        <v>3</v>
      </c>
      <c r="N180" s="194"/>
      <c r="O180" s="176">
        <v>217093</v>
      </c>
      <c r="P180" s="176"/>
      <c r="Q180" s="190">
        <v>0.16420000000000001</v>
      </c>
      <c r="R180" s="190"/>
      <c r="S180" s="187">
        <v>22529</v>
      </c>
      <c r="T180" s="193" t="s">
        <v>1996</v>
      </c>
      <c r="U180" s="193" t="s">
        <v>66</v>
      </c>
      <c r="V180" s="193" t="s">
        <v>2226</v>
      </c>
      <c r="W180" s="193" t="s">
        <v>2265</v>
      </c>
      <c r="X180" s="193" t="s">
        <v>2228</v>
      </c>
      <c r="Y180" s="203">
        <v>2908834.1</v>
      </c>
      <c r="Z180" s="203">
        <v>30000000</v>
      </c>
      <c r="AA180" s="172"/>
    </row>
    <row r="181" spans="1:27" x14ac:dyDescent="0.25">
      <c r="A181" s="44" t="s">
        <v>2055</v>
      </c>
      <c r="B181" s="188"/>
      <c r="C181" s="188" t="s">
        <v>339</v>
      </c>
      <c r="D181" s="188" t="s">
        <v>74</v>
      </c>
      <c r="E181" s="188" t="s">
        <v>1478</v>
      </c>
      <c r="F181" s="188" t="s">
        <v>1569</v>
      </c>
      <c r="G181" s="188"/>
      <c r="H181" s="89">
        <v>0</v>
      </c>
      <c r="I181" s="89">
        <v>1</v>
      </c>
      <c r="J181" s="111">
        <f t="shared" si="2"/>
        <v>1</v>
      </c>
      <c r="K181" s="198" t="s">
        <v>135</v>
      </c>
      <c r="L181" s="198" t="s">
        <v>135</v>
      </c>
      <c r="M181" s="194" t="s">
        <v>2275</v>
      </c>
      <c r="N181" s="194"/>
      <c r="O181" s="176">
        <v>0</v>
      </c>
      <c r="P181" s="176"/>
      <c r="Q181" s="190">
        <v>0</v>
      </c>
      <c r="R181" s="190"/>
      <c r="S181" s="187">
        <v>20839</v>
      </c>
      <c r="T181" s="193" t="s">
        <v>2491</v>
      </c>
      <c r="U181" s="193" t="s">
        <v>77</v>
      </c>
      <c r="V181" s="193" t="s">
        <v>2226</v>
      </c>
      <c r="W181" s="193" t="s">
        <v>2234</v>
      </c>
      <c r="X181" s="193" t="s">
        <v>2293</v>
      </c>
      <c r="Y181" s="203">
        <v>0</v>
      </c>
      <c r="Z181" s="203"/>
      <c r="AA181" s="172"/>
    </row>
    <row r="182" spans="1:27" x14ac:dyDescent="0.25">
      <c r="A182" s="40" t="s">
        <v>1784</v>
      </c>
      <c r="B182" s="188"/>
      <c r="C182" s="188" t="s">
        <v>98</v>
      </c>
      <c r="D182" s="188" t="s">
        <v>81</v>
      </c>
      <c r="E182" s="188" t="s">
        <v>484</v>
      </c>
      <c r="F182" s="188" t="s">
        <v>1785</v>
      </c>
      <c r="G182" s="188" t="s">
        <v>2526</v>
      </c>
      <c r="H182" s="89">
        <v>0</v>
      </c>
      <c r="I182" s="89">
        <v>1</v>
      </c>
      <c r="J182" s="111">
        <f t="shared" si="2"/>
        <v>1</v>
      </c>
      <c r="K182" s="198" t="s">
        <v>134</v>
      </c>
      <c r="L182" s="198" t="s">
        <v>135</v>
      </c>
      <c r="M182" s="194">
        <v>8</v>
      </c>
      <c r="N182" s="194"/>
      <c r="O182" s="176">
        <v>17199</v>
      </c>
      <c r="P182" s="176"/>
      <c r="Q182" s="190">
        <v>2.2700000000000001E-2</v>
      </c>
      <c r="R182" s="190"/>
      <c r="S182" s="187">
        <v>31660</v>
      </c>
      <c r="T182" s="193" t="s">
        <v>2005</v>
      </c>
      <c r="U182" s="193" t="s">
        <v>63</v>
      </c>
      <c r="V182" s="193" t="s">
        <v>2226</v>
      </c>
      <c r="W182" s="193" t="s">
        <v>2301</v>
      </c>
      <c r="X182" s="193" t="s">
        <v>2228</v>
      </c>
      <c r="Y182" s="203">
        <v>169997.82</v>
      </c>
      <c r="Z182" s="203">
        <v>1500000</v>
      </c>
      <c r="AA182" s="172"/>
    </row>
    <row r="183" spans="1:27" x14ac:dyDescent="0.25">
      <c r="A183" s="40" t="s">
        <v>1790</v>
      </c>
      <c r="B183" s="188"/>
      <c r="C183" s="188" t="s">
        <v>98</v>
      </c>
      <c r="D183" s="188" t="s">
        <v>81</v>
      </c>
      <c r="E183" s="188" t="s">
        <v>488</v>
      </c>
      <c r="F183" s="188" t="s">
        <v>1785</v>
      </c>
      <c r="G183" s="188" t="s">
        <v>2526</v>
      </c>
      <c r="H183" s="89">
        <v>0</v>
      </c>
      <c r="I183" s="89">
        <v>1</v>
      </c>
      <c r="J183" s="111">
        <f t="shared" si="2"/>
        <v>1</v>
      </c>
      <c r="K183" s="198" t="s">
        <v>135</v>
      </c>
      <c r="L183" s="198" t="s">
        <v>135</v>
      </c>
      <c r="M183" s="194">
        <v>66</v>
      </c>
      <c r="N183" s="194"/>
      <c r="O183" s="176">
        <v>2007</v>
      </c>
      <c r="P183" s="176"/>
      <c r="Q183" s="190">
        <v>2.7000000000000001E-3</v>
      </c>
      <c r="R183" s="190"/>
      <c r="S183" s="187">
        <v>26527</v>
      </c>
      <c r="T183" s="193" t="s">
        <v>2005</v>
      </c>
      <c r="U183" s="193" t="s">
        <v>63</v>
      </c>
      <c r="V183" s="193" t="s">
        <v>2226</v>
      </c>
      <c r="W183" s="193" t="s">
        <v>2249</v>
      </c>
      <c r="X183" s="193" t="s">
        <v>2228</v>
      </c>
      <c r="Y183" s="203">
        <v>198384.46</v>
      </c>
      <c r="Z183" s="203">
        <v>1500000</v>
      </c>
      <c r="AA183" s="172"/>
    </row>
    <row r="184" spans="1:27" x14ac:dyDescent="0.25">
      <c r="A184" s="40" t="s">
        <v>1492</v>
      </c>
      <c r="B184" s="188"/>
      <c r="C184" s="188" t="s">
        <v>98</v>
      </c>
      <c r="D184" s="188" t="s">
        <v>80</v>
      </c>
      <c r="E184" s="188" t="s">
        <v>484</v>
      </c>
      <c r="F184" s="188" t="s">
        <v>1726</v>
      </c>
      <c r="G184" s="188" t="s">
        <v>2526</v>
      </c>
      <c r="H184" s="111">
        <v>1</v>
      </c>
      <c r="I184" s="111">
        <v>0</v>
      </c>
      <c r="J184" s="111">
        <f t="shared" si="2"/>
        <v>1</v>
      </c>
      <c r="K184" s="198" t="s">
        <v>134</v>
      </c>
      <c r="L184" s="198" t="s">
        <v>135</v>
      </c>
      <c r="M184" s="194">
        <v>2</v>
      </c>
      <c r="N184" s="194"/>
      <c r="O184" s="176">
        <v>254074</v>
      </c>
      <c r="P184" s="176"/>
      <c r="Q184" s="190">
        <v>1.2200000000000001E-2</v>
      </c>
      <c r="R184" s="190"/>
      <c r="S184" s="187">
        <v>22564</v>
      </c>
      <c r="T184" s="193" t="s">
        <v>1993</v>
      </c>
      <c r="U184" s="193" t="s">
        <v>80</v>
      </c>
      <c r="V184" s="193" t="s">
        <v>2226</v>
      </c>
      <c r="W184" s="193" t="s">
        <v>2274</v>
      </c>
      <c r="X184" s="193" t="s">
        <v>2228</v>
      </c>
      <c r="Y184" s="203">
        <v>2045948.25</v>
      </c>
      <c r="Z184" s="203">
        <v>4000000</v>
      </c>
      <c r="AA184" s="172"/>
    </row>
    <row r="185" spans="1:27" x14ac:dyDescent="0.25">
      <c r="A185" s="40" t="s">
        <v>1729</v>
      </c>
      <c r="B185" s="188" t="s">
        <v>2492</v>
      </c>
      <c r="C185" s="188" t="s">
        <v>97</v>
      </c>
      <c r="D185" s="188" t="s">
        <v>65</v>
      </c>
      <c r="E185" s="188" t="s">
        <v>413</v>
      </c>
      <c r="F185" s="198" t="s">
        <v>1493</v>
      </c>
      <c r="G185" s="198" t="s">
        <v>2526</v>
      </c>
      <c r="H185" s="111">
        <v>1</v>
      </c>
      <c r="I185" s="111">
        <v>0</v>
      </c>
      <c r="J185" s="111">
        <f t="shared" si="2"/>
        <v>1</v>
      </c>
      <c r="K185" s="198" t="s">
        <v>134</v>
      </c>
      <c r="L185" s="198" t="s">
        <v>135</v>
      </c>
      <c r="M185" s="194">
        <v>11</v>
      </c>
      <c r="N185" s="194"/>
      <c r="O185" s="176">
        <v>147175</v>
      </c>
      <c r="P185" s="176"/>
      <c r="Q185" s="190">
        <v>1.4500000000000001E-2</v>
      </c>
      <c r="R185" s="190"/>
      <c r="S185" s="187">
        <v>19019</v>
      </c>
      <c r="T185" s="193" t="s">
        <v>2493</v>
      </c>
      <c r="U185" s="193" t="s">
        <v>65</v>
      </c>
      <c r="V185" s="193" t="s">
        <v>2226</v>
      </c>
      <c r="W185" s="193" t="s">
        <v>2265</v>
      </c>
      <c r="X185" s="193" t="s">
        <v>2228</v>
      </c>
      <c r="Y185" s="203">
        <v>236336.09</v>
      </c>
      <c r="Z185" s="203">
        <v>5000000</v>
      </c>
      <c r="AA185" s="172"/>
    </row>
    <row r="186" spans="1:27" x14ac:dyDescent="0.25">
      <c r="A186" s="40" t="s">
        <v>799</v>
      </c>
      <c r="B186" s="188"/>
      <c r="C186" s="188" t="s">
        <v>95</v>
      </c>
      <c r="D186" s="188" t="s">
        <v>62</v>
      </c>
      <c r="E186" s="188" t="s">
        <v>415</v>
      </c>
      <c r="F186" s="188" t="s">
        <v>800</v>
      </c>
      <c r="G186" s="188" t="s">
        <v>2526</v>
      </c>
      <c r="H186" s="89">
        <v>1</v>
      </c>
      <c r="I186" s="89">
        <v>2</v>
      </c>
      <c r="J186" s="111">
        <f t="shared" si="2"/>
        <v>3</v>
      </c>
      <c r="K186" s="198" t="s">
        <v>134</v>
      </c>
      <c r="L186" s="198" t="s">
        <v>135</v>
      </c>
      <c r="M186" s="194">
        <v>1</v>
      </c>
      <c r="N186" s="194"/>
      <c r="O186" s="176">
        <v>1020440</v>
      </c>
      <c r="P186" s="176"/>
      <c r="Q186" s="190">
        <v>0.53439999999999999</v>
      </c>
      <c r="R186" s="190"/>
      <c r="S186" s="187">
        <v>20931</v>
      </c>
      <c r="T186" s="193" t="s">
        <v>2416</v>
      </c>
      <c r="U186" s="193" t="s">
        <v>62</v>
      </c>
      <c r="V186" s="193" t="s">
        <v>2226</v>
      </c>
      <c r="W186" s="193" t="s">
        <v>2313</v>
      </c>
      <c r="X186" s="193" t="s">
        <v>2228</v>
      </c>
      <c r="Y186" s="203">
        <v>979023.35</v>
      </c>
      <c r="Z186" s="203">
        <v>8500000</v>
      </c>
      <c r="AA186" s="172"/>
    </row>
    <row r="187" spans="1:27" x14ac:dyDescent="0.25">
      <c r="A187" s="40" t="s">
        <v>632</v>
      </c>
      <c r="B187" s="188"/>
      <c r="C187" s="188" t="s">
        <v>95</v>
      </c>
      <c r="D187" s="188" t="s">
        <v>70</v>
      </c>
      <c r="E187" s="188" t="s">
        <v>509</v>
      </c>
      <c r="F187" s="188" t="s">
        <v>633</v>
      </c>
      <c r="G187" s="188" t="s">
        <v>2526</v>
      </c>
      <c r="H187" s="89">
        <v>1</v>
      </c>
      <c r="I187" s="89">
        <v>6</v>
      </c>
      <c r="J187" s="111">
        <f t="shared" si="2"/>
        <v>7</v>
      </c>
      <c r="K187" s="198" t="s">
        <v>134</v>
      </c>
      <c r="L187" s="198" t="s">
        <v>135</v>
      </c>
      <c r="M187" s="194">
        <v>1</v>
      </c>
      <c r="N187" s="194"/>
      <c r="O187" s="176">
        <v>3009087</v>
      </c>
      <c r="P187" s="176"/>
      <c r="Q187" s="190">
        <v>0.68079999999999996</v>
      </c>
      <c r="R187" s="190"/>
      <c r="S187" s="187">
        <v>26519</v>
      </c>
      <c r="T187" s="193" t="s">
        <v>2013</v>
      </c>
      <c r="U187" s="193" t="s">
        <v>70</v>
      </c>
      <c r="V187" s="193" t="s">
        <v>2226</v>
      </c>
      <c r="W187" s="193" t="s">
        <v>2313</v>
      </c>
      <c r="X187" s="193" t="s">
        <v>2228</v>
      </c>
      <c r="Y187" s="203">
        <v>364299.89</v>
      </c>
      <c r="Z187" s="203">
        <v>19500000</v>
      </c>
      <c r="AA187" s="172"/>
    </row>
    <row r="188" spans="1:27" x14ac:dyDescent="0.25">
      <c r="A188" s="42" t="s">
        <v>1661</v>
      </c>
      <c r="B188" s="188"/>
      <c r="C188" s="188" t="s">
        <v>96</v>
      </c>
      <c r="D188" s="188" t="s">
        <v>78</v>
      </c>
      <c r="E188" s="188" t="s">
        <v>509</v>
      </c>
      <c r="F188" s="188" t="s">
        <v>1658</v>
      </c>
      <c r="G188" s="188" t="s">
        <v>2526</v>
      </c>
      <c r="H188" s="89">
        <v>3</v>
      </c>
      <c r="I188" s="89">
        <v>1</v>
      </c>
      <c r="J188" s="111">
        <f t="shared" si="2"/>
        <v>4</v>
      </c>
      <c r="K188" s="198" t="s">
        <v>135</v>
      </c>
      <c r="L188" s="198" t="s">
        <v>135</v>
      </c>
      <c r="M188" s="194">
        <v>2</v>
      </c>
      <c r="N188" s="194"/>
      <c r="O188" s="176">
        <v>1172948</v>
      </c>
      <c r="P188" s="176"/>
      <c r="Q188" s="190">
        <v>0.38379999999999997</v>
      </c>
      <c r="R188" s="190"/>
      <c r="S188" s="187">
        <v>23273</v>
      </c>
      <c r="T188" s="193" t="s">
        <v>2494</v>
      </c>
      <c r="U188" s="193" t="s">
        <v>78</v>
      </c>
      <c r="V188" s="193" t="s">
        <v>2226</v>
      </c>
      <c r="W188" s="193" t="s">
        <v>2227</v>
      </c>
      <c r="X188" s="193" t="s">
        <v>2228</v>
      </c>
      <c r="Y188" s="203">
        <v>677972.59</v>
      </c>
      <c r="Z188" s="203">
        <v>15000000</v>
      </c>
      <c r="AA188" s="172"/>
    </row>
    <row r="189" spans="1:27" x14ac:dyDescent="0.25">
      <c r="A189" s="40" t="s">
        <v>1657</v>
      </c>
      <c r="B189" s="188"/>
      <c r="C189" s="188" t="s">
        <v>95</v>
      </c>
      <c r="D189" s="188" t="s">
        <v>78</v>
      </c>
      <c r="E189" s="188" t="s">
        <v>484</v>
      </c>
      <c r="F189" s="188" t="s">
        <v>1658</v>
      </c>
      <c r="G189" s="188" t="s">
        <v>2526</v>
      </c>
      <c r="H189" s="89">
        <v>0</v>
      </c>
      <c r="I189" s="89">
        <v>1</v>
      </c>
      <c r="J189" s="111">
        <f t="shared" si="2"/>
        <v>1</v>
      </c>
      <c r="K189" s="198" t="s">
        <v>135</v>
      </c>
      <c r="L189" s="198" t="s">
        <v>135</v>
      </c>
      <c r="M189" s="194">
        <v>2</v>
      </c>
      <c r="N189" s="194"/>
      <c r="O189" s="176">
        <v>1026722</v>
      </c>
      <c r="P189" s="176"/>
      <c r="Q189" s="190">
        <v>0.29899999999999999</v>
      </c>
      <c r="R189" s="190"/>
      <c r="S189" s="187">
        <v>20899</v>
      </c>
      <c r="T189" s="193" t="s">
        <v>2495</v>
      </c>
      <c r="U189" s="193" t="s">
        <v>78</v>
      </c>
      <c r="V189" s="193" t="s">
        <v>2226</v>
      </c>
      <c r="W189" s="193" t="s">
        <v>96</v>
      </c>
      <c r="X189" s="193" t="s">
        <v>2228</v>
      </c>
      <c r="Y189" s="203">
        <v>929560.75</v>
      </c>
      <c r="Z189" s="203">
        <v>30000000</v>
      </c>
      <c r="AA189" s="172"/>
    </row>
    <row r="190" spans="1:27" x14ac:dyDescent="0.25">
      <c r="A190" s="44" t="s">
        <v>2105</v>
      </c>
      <c r="B190" s="188"/>
      <c r="C190" s="188" t="s">
        <v>2036</v>
      </c>
      <c r="D190" s="188" t="s">
        <v>70</v>
      </c>
      <c r="E190" s="188" t="s">
        <v>504</v>
      </c>
      <c r="F190" s="188" t="s">
        <v>907</v>
      </c>
      <c r="G190" s="188" t="s">
        <v>2526</v>
      </c>
      <c r="H190" s="89">
        <v>0</v>
      </c>
      <c r="I190" s="89">
        <v>1</v>
      </c>
      <c r="J190" s="111">
        <f t="shared" si="2"/>
        <v>1</v>
      </c>
      <c r="K190" s="198" t="s">
        <v>135</v>
      </c>
      <c r="L190" s="198" t="s">
        <v>135</v>
      </c>
      <c r="M190" s="194" t="s">
        <v>2275</v>
      </c>
      <c r="N190" s="194"/>
      <c r="O190" s="176">
        <v>0</v>
      </c>
      <c r="P190" s="176"/>
      <c r="Q190" s="190">
        <v>0</v>
      </c>
      <c r="R190" s="190"/>
      <c r="S190" s="187">
        <v>20287</v>
      </c>
      <c r="T190" s="193" t="s">
        <v>2044</v>
      </c>
      <c r="U190" s="193" t="s">
        <v>73</v>
      </c>
      <c r="V190" s="193" t="s">
        <v>2248</v>
      </c>
      <c r="W190" s="193" t="s">
        <v>191</v>
      </c>
      <c r="X190" s="193" t="s">
        <v>2228</v>
      </c>
      <c r="Y190" s="203">
        <v>267000</v>
      </c>
      <c r="Z190" s="203"/>
      <c r="AA190" s="172"/>
    </row>
    <row r="191" spans="1:27" x14ac:dyDescent="0.25">
      <c r="A191" s="40" t="s">
        <v>1497</v>
      </c>
      <c r="B191" s="198"/>
      <c r="C191" s="188" t="s">
        <v>97</v>
      </c>
      <c r="D191" s="188" t="s">
        <v>65</v>
      </c>
      <c r="E191" s="188" t="s">
        <v>425</v>
      </c>
      <c r="F191" s="188" t="s">
        <v>1270</v>
      </c>
      <c r="G191" s="188" t="s">
        <v>2526</v>
      </c>
      <c r="H191" s="89">
        <v>0</v>
      </c>
      <c r="I191" s="89">
        <v>1</v>
      </c>
      <c r="J191" s="111">
        <f t="shared" si="2"/>
        <v>1</v>
      </c>
      <c r="K191" s="198" t="s">
        <v>135</v>
      </c>
      <c r="L191" s="198" t="s">
        <v>135</v>
      </c>
      <c r="M191" s="194">
        <v>96</v>
      </c>
      <c r="N191" s="194"/>
      <c r="O191" s="176">
        <v>16920</v>
      </c>
      <c r="P191" s="176"/>
      <c r="Q191" s="190">
        <v>1.6999999999999999E-3</v>
      </c>
      <c r="R191" s="190"/>
      <c r="S191" s="187">
        <v>17965</v>
      </c>
      <c r="T191" s="193" t="s">
        <v>2014</v>
      </c>
      <c r="U191" s="193" t="s">
        <v>65</v>
      </c>
      <c r="V191" s="193" t="s">
        <v>2226</v>
      </c>
      <c r="W191" s="193" t="s">
        <v>191</v>
      </c>
      <c r="X191" s="193" t="s">
        <v>2228</v>
      </c>
      <c r="Y191" s="203">
        <v>994265.35</v>
      </c>
      <c r="Z191" s="203">
        <v>9000000</v>
      </c>
      <c r="AA191" s="172"/>
    </row>
    <row r="192" spans="1:27" x14ac:dyDescent="0.25">
      <c r="A192" s="40" t="s">
        <v>1714</v>
      </c>
      <c r="B192" s="188"/>
      <c r="C192" s="188" t="s">
        <v>97</v>
      </c>
      <c r="D192" s="188" t="s">
        <v>80</v>
      </c>
      <c r="E192" s="188" t="s">
        <v>488</v>
      </c>
      <c r="F192" s="188" t="s">
        <v>1715</v>
      </c>
      <c r="G192" s="188" t="s">
        <v>2526</v>
      </c>
      <c r="H192" s="89">
        <v>0</v>
      </c>
      <c r="I192" s="89">
        <v>1</v>
      </c>
      <c r="J192" s="111">
        <f t="shared" si="2"/>
        <v>1</v>
      </c>
      <c r="K192" s="198" t="s">
        <v>134</v>
      </c>
      <c r="L192" s="198" t="s">
        <v>134</v>
      </c>
      <c r="M192" s="197" t="s">
        <v>2496</v>
      </c>
      <c r="N192" s="194"/>
      <c r="O192" s="176">
        <v>250296</v>
      </c>
      <c r="P192" s="176"/>
      <c r="Q192" s="190">
        <v>1.18E-2</v>
      </c>
      <c r="R192" s="190"/>
      <c r="S192" s="187">
        <v>11569</v>
      </c>
      <c r="T192" s="193" t="s">
        <v>1993</v>
      </c>
      <c r="U192" s="193" t="s">
        <v>80</v>
      </c>
      <c r="V192" s="193" t="s">
        <v>2226</v>
      </c>
      <c r="W192" s="193" t="s">
        <v>2291</v>
      </c>
      <c r="X192" s="193" t="s">
        <v>2228</v>
      </c>
      <c r="Y192" s="203">
        <v>39036449.140000001</v>
      </c>
      <c r="Z192" s="203">
        <v>8000000</v>
      </c>
      <c r="AA192" s="172"/>
    </row>
    <row r="193" spans="1:27" x14ac:dyDescent="0.25">
      <c r="A193" s="42" t="s">
        <v>653</v>
      </c>
      <c r="B193" s="188"/>
      <c r="C193" s="188" t="s">
        <v>95</v>
      </c>
      <c r="D193" s="188" t="s">
        <v>59</v>
      </c>
      <c r="E193" s="188" t="s">
        <v>648</v>
      </c>
      <c r="F193" s="188" t="s">
        <v>654</v>
      </c>
      <c r="G193" s="188" t="s">
        <v>2526</v>
      </c>
      <c r="H193" s="89">
        <v>5</v>
      </c>
      <c r="I193" s="89">
        <v>1</v>
      </c>
      <c r="J193" s="111">
        <f t="shared" si="2"/>
        <v>6</v>
      </c>
      <c r="K193" s="198" t="s">
        <v>135</v>
      </c>
      <c r="L193" s="198" t="s">
        <v>135</v>
      </c>
      <c r="M193" s="194">
        <v>2</v>
      </c>
      <c r="N193" s="194"/>
      <c r="O193" s="176">
        <v>2440409</v>
      </c>
      <c r="P193" s="176"/>
      <c r="Q193" s="190">
        <v>0.37390000000000001</v>
      </c>
      <c r="R193" s="190"/>
      <c r="S193" s="187">
        <v>16029</v>
      </c>
      <c r="T193" s="193" t="s">
        <v>2497</v>
      </c>
      <c r="U193" s="193" t="s">
        <v>59</v>
      </c>
      <c r="V193" s="193" t="s">
        <v>2226</v>
      </c>
      <c r="W193" s="193" t="s">
        <v>2498</v>
      </c>
      <c r="X193" s="193" t="s">
        <v>2228</v>
      </c>
      <c r="Y193" s="203">
        <v>1543816.62</v>
      </c>
      <c r="Z193" s="203">
        <v>38000000</v>
      </c>
      <c r="AA193" s="172"/>
    </row>
    <row r="194" spans="1:27" x14ac:dyDescent="0.25">
      <c r="A194" s="40" t="s">
        <v>1764</v>
      </c>
      <c r="B194" s="188" t="s">
        <v>2499</v>
      </c>
      <c r="C194" s="188" t="s">
        <v>98</v>
      </c>
      <c r="D194" s="188" t="s">
        <v>80</v>
      </c>
      <c r="E194" s="188" t="s">
        <v>1765</v>
      </c>
      <c r="F194" s="188" t="s">
        <v>1757</v>
      </c>
      <c r="G194" s="188" t="s">
        <v>2526</v>
      </c>
      <c r="H194" s="89">
        <v>0</v>
      </c>
      <c r="I194" s="89">
        <v>1</v>
      </c>
      <c r="J194" s="111">
        <f t="shared" ref="J194:J227" si="3">H194+I194</f>
        <v>1</v>
      </c>
      <c r="K194" s="198" t="s">
        <v>135</v>
      </c>
      <c r="L194" s="198" t="s">
        <v>135</v>
      </c>
      <c r="M194" s="194">
        <v>145</v>
      </c>
      <c r="N194" s="194"/>
      <c r="O194" s="176">
        <v>32971</v>
      </c>
      <c r="P194" s="176"/>
      <c r="Q194" s="190">
        <v>1.6000000000000001E-3</v>
      </c>
      <c r="R194" s="190"/>
      <c r="S194" s="187">
        <v>20994</v>
      </c>
      <c r="T194" s="193" t="s">
        <v>2500</v>
      </c>
      <c r="U194" s="193" t="s">
        <v>72</v>
      </c>
      <c r="V194" s="193" t="s">
        <v>2248</v>
      </c>
      <c r="W194" s="193" t="s">
        <v>2227</v>
      </c>
      <c r="X194" s="193" t="s">
        <v>2228</v>
      </c>
      <c r="Y194" s="203">
        <v>3265510.83</v>
      </c>
      <c r="Z194" s="203">
        <v>4000000</v>
      </c>
      <c r="AA194" s="172"/>
    </row>
    <row r="195" spans="1:27" x14ac:dyDescent="0.25">
      <c r="A195" s="40" t="s">
        <v>2167</v>
      </c>
      <c r="B195" s="188"/>
      <c r="C195" s="188" t="s">
        <v>97</v>
      </c>
      <c r="D195" s="188" t="s">
        <v>73</v>
      </c>
      <c r="E195" s="188" t="s">
        <v>415</v>
      </c>
      <c r="F195" s="188" t="s">
        <v>1420</v>
      </c>
      <c r="G195" s="188" t="s">
        <v>2526</v>
      </c>
      <c r="H195" s="89">
        <v>0</v>
      </c>
      <c r="I195" s="89">
        <v>1</v>
      </c>
      <c r="J195" s="111">
        <f t="shared" si="3"/>
        <v>1</v>
      </c>
      <c r="K195" s="198" t="s">
        <v>134</v>
      </c>
      <c r="L195" s="198" t="s">
        <v>134</v>
      </c>
      <c r="M195" s="194">
        <v>6</v>
      </c>
      <c r="N195" s="194"/>
      <c r="O195" s="176">
        <v>162403</v>
      </c>
      <c r="P195" s="176"/>
      <c r="Q195" s="190">
        <v>2.12E-2</v>
      </c>
      <c r="R195" s="190"/>
      <c r="S195" s="187">
        <v>26479</v>
      </c>
      <c r="T195" s="193" t="s">
        <v>2044</v>
      </c>
      <c r="U195" s="193" t="s">
        <v>73</v>
      </c>
      <c r="V195" s="193" t="s">
        <v>2248</v>
      </c>
      <c r="W195" s="193" t="s">
        <v>2234</v>
      </c>
      <c r="X195" s="193" t="s">
        <v>2228</v>
      </c>
      <c r="Y195" s="203">
        <v>553144.11</v>
      </c>
      <c r="Z195" s="203">
        <v>6000000</v>
      </c>
      <c r="AA195" s="172"/>
    </row>
    <row r="196" spans="1:27" x14ac:dyDescent="0.25">
      <c r="A196" s="40" t="s">
        <v>1775</v>
      </c>
      <c r="B196" s="188"/>
      <c r="C196" s="188" t="s">
        <v>97</v>
      </c>
      <c r="D196" s="188" t="s">
        <v>81</v>
      </c>
      <c r="E196" s="188" t="s">
        <v>415</v>
      </c>
      <c r="F196" s="188" t="s">
        <v>1776</v>
      </c>
      <c r="G196" s="188" t="s">
        <v>2526</v>
      </c>
      <c r="H196" s="89">
        <v>0</v>
      </c>
      <c r="I196" s="89">
        <v>1</v>
      </c>
      <c r="J196" s="111">
        <f t="shared" si="3"/>
        <v>1</v>
      </c>
      <c r="K196" s="198" t="s">
        <v>135</v>
      </c>
      <c r="L196" s="198" t="s">
        <v>134</v>
      </c>
      <c r="M196" s="194" t="s">
        <v>2356</v>
      </c>
      <c r="N196" s="194"/>
      <c r="O196" s="176">
        <v>43270</v>
      </c>
      <c r="P196" s="176"/>
      <c r="Q196" s="190">
        <v>5.8999999999999997E-2</v>
      </c>
      <c r="R196" s="190"/>
      <c r="S196" s="187">
        <v>23829</v>
      </c>
      <c r="T196" s="193" t="s">
        <v>2501</v>
      </c>
      <c r="U196" s="193" t="s">
        <v>81</v>
      </c>
      <c r="V196" s="193" t="s">
        <v>2226</v>
      </c>
      <c r="W196" s="193" t="s">
        <v>2234</v>
      </c>
      <c r="X196" s="193" t="s">
        <v>2228</v>
      </c>
      <c r="Y196" s="203">
        <v>2000000</v>
      </c>
      <c r="Z196" s="203">
        <v>3500000</v>
      </c>
      <c r="AA196" s="172"/>
    </row>
    <row r="197" spans="1:27" x14ac:dyDescent="0.25">
      <c r="A197" s="40" t="s">
        <v>638</v>
      </c>
      <c r="B197" s="198"/>
      <c r="C197" s="188" t="s">
        <v>339</v>
      </c>
      <c r="D197" s="188" t="s">
        <v>57</v>
      </c>
      <c r="E197" s="188" t="s">
        <v>488</v>
      </c>
      <c r="F197" s="188" t="s">
        <v>636</v>
      </c>
      <c r="G197" s="188" t="s">
        <v>2525</v>
      </c>
      <c r="H197" s="89">
        <v>1</v>
      </c>
      <c r="I197" s="89">
        <v>0</v>
      </c>
      <c r="J197" s="111">
        <f t="shared" si="3"/>
        <v>1</v>
      </c>
      <c r="K197" s="198" t="s">
        <v>135</v>
      </c>
      <c r="L197" s="198" t="s">
        <v>135</v>
      </c>
      <c r="M197" s="194" t="s">
        <v>2275</v>
      </c>
      <c r="N197" s="194" t="s">
        <v>2275</v>
      </c>
      <c r="O197" s="176">
        <v>0</v>
      </c>
      <c r="P197" s="176">
        <v>0</v>
      </c>
      <c r="Q197" s="190">
        <v>0</v>
      </c>
      <c r="R197" s="190">
        <v>0</v>
      </c>
      <c r="S197" s="187">
        <v>26782</v>
      </c>
      <c r="T197" s="193" t="s">
        <v>1997</v>
      </c>
      <c r="U197" s="193" t="s">
        <v>57</v>
      </c>
      <c r="V197" s="193" t="s">
        <v>2226</v>
      </c>
      <c r="W197" s="193" t="s">
        <v>2234</v>
      </c>
      <c r="X197" s="193" t="s">
        <v>2228</v>
      </c>
      <c r="Y197" s="203">
        <v>3540072.01</v>
      </c>
      <c r="Z197" s="203"/>
      <c r="AA197" s="172"/>
    </row>
    <row r="198" spans="1:27" x14ac:dyDescent="0.25">
      <c r="A198" s="42" t="s">
        <v>483</v>
      </c>
      <c r="B198" s="198"/>
      <c r="C198" s="198" t="s">
        <v>95</v>
      </c>
      <c r="D198" s="198" t="s">
        <v>66</v>
      </c>
      <c r="E198" s="198" t="s">
        <v>484</v>
      </c>
      <c r="F198" s="198" t="s">
        <v>449</v>
      </c>
      <c r="G198" s="198" t="s">
        <v>2526</v>
      </c>
      <c r="H198" s="89">
        <v>0</v>
      </c>
      <c r="I198" s="89">
        <v>1</v>
      </c>
      <c r="J198" s="111">
        <f t="shared" si="3"/>
        <v>1</v>
      </c>
      <c r="K198" s="198" t="s">
        <v>134</v>
      </c>
      <c r="L198" s="198" t="s">
        <v>135</v>
      </c>
      <c r="M198" s="194">
        <v>2</v>
      </c>
      <c r="N198" s="194">
        <v>1</v>
      </c>
      <c r="O198" s="176">
        <v>516744</v>
      </c>
      <c r="P198" s="176">
        <v>741516</v>
      </c>
      <c r="Q198" s="190">
        <v>0.39090000000000003</v>
      </c>
      <c r="R198" s="190">
        <v>0.5534</v>
      </c>
      <c r="S198" s="187">
        <v>23144</v>
      </c>
      <c r="T198" s="193" t="s">
        <v>1996</v>
      </c>
      <c r="U198" s="193" t="s">
        <v>66</v>
      </c>
      <c r="V198" s="193" t="s">
        <v>2226</v>
      </c>
      <c r="W198" s="193" t="s">
        <v>2445</v>
      </c>
      <c r="X198" s="193" t="s">
        <v>2257</v>
      </c>
      <c r="Y198" s="203">
        <v>37850615.729999997</v>
      </c>
      <c r="Z198" s="203">
        <v>35000000</v>
      </c>
      <c r="AA198" s="172"/>
    </row>
    <row r="199" spans="1:27" x14ac:dyDescent="0.25">
      <c r="A199" s="40" t="s">
        <v>539</v>
      </c>
      <c r="B199" s="188"/>
      <c r="C199" s="188" t="s">
        <v>98</v>
      </c>
      <c r="D199" s="188" t="s">
        <v>67</v>
      </c>
      <c r="E199" s="188" t="s">
        <v>425</v>
      </c>
      <c r="F199" s="188" t="s">
        <v>540</v>
      </c>
      <c r="G199" s="188" t="s">
        <v>2526</v>
      </c>
      <c r="H199" s="89">
        <v>0</v>
      </c>
      <c r="I199" s="89">
        <v>1</v>
      </c>
      <c r="J199" s="111">
        <f t="shared" si="3"/>
        <v>1</v>
      </c>
      <c r="K199" s="198" t="s">
        <v>135</v>
      </c>
      <c r="L199" s="198" t="s">
        <v>135</v>
      </c>
      <c r="M199" s="194">
        <v>94</v>
      </c>
      <c r="N199" s="194"/>
      <c r="O199" s="176">
        <v>2248</v>
      </c>
      <c r="P199" s="176"/>
      <c r="Q199" s="190">
        <v>1.5E-3</v>
      </c>
      <c r="R199" s="190"/>
      <c r="S199" s="187">
        <v>28254</v>
      </c>
      <c r="T199" s="193" t="s">
        <v>2019</v>
      </c>
      <c r="U199" s="193" t="s">
        <v>72</v>
      </c>
      <c r="V199" s="193" t="s">
        <v>2226</v>
      </c>
      <c r="W199" s="193" t="s">
        <v>2502</v>
      </c>
      <c r="X199" s="193" t="s">
        <v>2228</v>
      </c>
      <c r="Y199" s="203">
        <v>150000</v>
      </c>
      <c r="Z199" s="203">
        <v>4000000</v>
      </c>
      <c r="AA199" s="172"/>
    </row>
    <row r="200" spans="1:27" ht="45" x14ac:dyDescent="0.25">
      <c r="A200" s="40" t="s">
        <v>593</v>
      </c>
      <c r="B200" s="188"/>
      <c r="C200" s="188" t="s">
        <v>95</v>
      </c>
      <c r="D200" s="188" t="s">
        <v>69</v>
      </c>
      <c r="E200" s="188" t="s">
        <v>509</v>
      </c>
      <c r="F200" s="188" t="s">
        <v>594</v>
      </c>
      <c r="G200" s="188" t="s">
        <v>2526</v>
      </c>
      <c r="H200" s="89">
        <v>6</v>
      </c>
      <c r="I200" s="89">
        <v>1</v>
      </c>
      <c r="J200" s="111">
        <f t="shared" si="3"/>
        <v>7</v>
      </c>
      <c r="K200" s="198" t="s">
        <v>134</v>
      </c>
      <c r="L200" s="198" t="s">
        <v>134</v>
      </c>
      <c r="M200" s="194">
        <v>2</v>
      </c>
      <c r="N200" s="194">
        <v>1</v>
      </c>
      <c r="O200" s="176">
        <v>937009</v>
      </c>
      <c r="P200" s="176">
        <v>1125956</v>
      </c>
      <c r="Q200" s="190">
        <v>0.46050000000000002</v>
      </c>
      <c r="R200" s="190">
        <v>0.52610000000000001</v>
      </c>
      <c r="S200" s="187">
        <v>22238</v>
      </c>
      <c r="T200" s="193" t="s">
        <v>2504</v>
      </c>
      <c r="U200" s="193" t="s">
        <v>69</v>
      </c>
      <c r="V200" s="193" t="s">
        <v>2226</v>
      </c>
      <c r="W200" s="193" t="s">
        <v>95</v>
      </c>
      <c r="X200" s="193" t="s">
        <v>2228</v>
      </c>
      <c r="Y200" s="203">
        <v>1405603.81</v>
      </c>
      <c r="Z200" s="203">
        <v>25000000</v>
      </c>
      <c r="AA200" s="177" t="s">
        <v>2503</v>
      </c>
    </row>
    <row r="201" spans="1:27" x14ac:dyDescent="0.25">
      <c r="A201" s="40" t="s">
        <v>1080</v>
      </c>
      <c r="B201" s="188" t="s">
        <v>2505</v>
      </c>
      <c r="C201" s="198" t="s">
        <v>98</v>
      </c>
      <c r="D201" s="188" t="s">
        <v>72</v>
      </c>
      <c r="E201" s="188" t="s">
        <v>1081</v>
      </c>
      <c r="F201" s="188"/>
      <c r="G201" s="188" t="s">
        <v>2526</v>
      </c>
      <c r="H201" s="89">
        <v>0</v>
      </c>
      <c r="I201" s="89">
        <v>1</v>
      </c>
      <c r="J201" s="111">
        <f t="shared" si="3"/>
        <v>1</v>
      </c>
      <c r="K201" s="198" t="s">
        <v>135</v>
      </c>
      <c r="L201" s="198" t="s">
        <v>135</v>
      </c>
      <c r="M201" s="194">
        <v>161</v>
      </c>
      <c r="N201" s="194"/>
      <c r="O201" s="176">
        <v>4188</v>
      </c>
      <c r="P201" s="176"/>
      <c r="Q201" s="190">
        <v>4.0000000000000002E-4</v>
      </c>
      <c r="R201" s="190"/>
      <c r="S201" s="187">
        <v>18031</v>
      </c>
      <c r="T201" s="193" t="s">
        <v>2506</v>
      </c>
      <c r="U201" s="193" t="s">
        <v>65</v>
      </c>
      <c r="V201" s="193" t="s">
        <v>2255</v>
      </c>
      <c r="W201" s="193" t="s">
        <v>2242</v>
      </c>
      <c r="X201" s="193" t="s">
        <v>2507</v>
      </c>
      <c r="Y201" s="203">
        <v>0</v>
      </c>
      <c r="Z201" s="203">
        <v>800000</v>
      </c>
      <c r="AA201" s="172"/>
    </row>
    <row r="202" spans="1:27" x14ac:dyDescent="0.25">
      <c r="A202" s="40" t="s">
        <v>1032</v>
      </c>
      <c r="B202" s="188"/>
      <c r="C202" s="188" t="s">
        <v>95</v>
      </c>
      <c r="D202" s="188" t="s">
        <v>72</v>
      </c>
      <c r="E202" s="188" t="s">
        <v>415</v>
      </c>
      <c r="F202" s="188" t="s">
        <v>1030</v>
      </c>
      <c r="G202" s="188" t="s">
        <v>2526</v>
      </c>
      <c r="H202" s="89">
        <v>9</v>
      </c>
      <c r="I202" s="89">
        <v>20</v>
      </c>
      <c r="J202" s="111">
        <f t="shared" si="3"/>
        <v>29</v>
      </c>
      <c r="K202" s="198" t="s">
        <v>135</v>
      </c>
      <c r="L202" s="198" t="s">
        <v>135</v>
      </c>
      <c r="M202" s="194">
        <v>2</v>
      </c>
      <c r="N202" s="194"/>
      <c r="O202" s="176">
        <v>1634316</v>
      </c>
      <c r="P202" s="176"/>
      <c r="Q202" s="190">
        <v>0.27560000000000001</v>
      </c>
      <c r="R202" s="190"/>
      <c r="S202" s="187">
        <v>15040</v>
      </c>
      <c r="T202" s="193" t="s">
        <v>2019</v>
      </c>
      <c r="U202" s="193" t="s">
        <v>72</v>
      </c>
      <c r="V202" s="193" t="s">
        <v>2226</v>
      </c>
      <c r="W202" s="193" t="s">
        <v>96</v>
      </c>
      <c r="X202" s="193" t="s">
        <v>2228</v>
      </c>
      <c r="Y202" s="203">
        <v>1190564.33</v>
      </c>
      <c r="Z202" s="203">
        <v>30000000</v>
      </c>
      <c r="AA202" s="172"/>
    </row>
    <row r="203" spans="1:27" x14ac:dyDescent="0.25">
      <c r="A203" s="40" t="s">
        <v>779</v>
      </c>
      <c r="B203" s="188"/>
      <c r="C203" s="188" t="s">
        <v>95</v>
      </c>
      <c r="D203" s="188" t="s">
        <v>61</v>
      </c>
      <c r="E203" s="188" t="s">
        <v>509</v>
      </c>
      <c r="F203" s="188" t="s">
        <v>780</v>
      </c>
      <c r="G203" s="188" t="s">
        <v>2526</v>
      </c>
      <c r="H203" s="89">
        <v>7</v>
      </c>
      <c r="I203" s="89">
        <v>3</v>
      </c>
      <c r="J203" s="111">
        <f t="shared" si="3"/>
        <v>10</v>
      </c>
      <c r="K203" s="198" t="s">
        <v>134</v>
      </c>
      <c r="L203" s="198" t="s">
        <v>135</v>
      </c>
      <c r="M203" s="194">
        <v>1</v>
      </c>
      <c r="N203" s="194"/>
      <c r="O203" s="176">
        <v>692855</v>
      </c>
      <c r="P203" s="176">
        <v>812036</v>
      </c>
      <c r="Q203" s="190">
        <v>0.45229999999999998</v>
      </c>
      <c r="R203" s="190">
        <v>0.55559999999999998</v>
      </c>
      <c r="S203" s="187">
        <v>21744</v>
      </c>
      <c r="T203" s="193" t="s">
        <v>2044</v>
      </c>
      <c r="U203" s="193" t="s">
        <v>73</v>
      </c>
      <c r="V203" s="193" t="s">
        <v>2226</v>
      </c>
      <c r="W203" s="193" t="s">
        <v>96</v>
      </c>
      <c r="X203" s="193" t="s">
        <v>2228</v>
      </c>
      <c r="Y203" s="203">
        <v>764233.36</v>
      </c>
      <c r="Z203" s="203">
        <v>30000000</v>
      </c>
      <c r="AA203" s="172"/>
    </row>
    <row r="204" spans="1:27" x14ac:dyDescent="0.25">
      <c r="A204" s="42" t="s">
        <v>1173</v>
      </c>
      <c r="B204" s="188"/>
      <c r="C204" s="188" t="s">
        <v>96</v>
      </c>
      <c r="D204" s="198" t="s">
        <v>63</v>
      </c>
      <c r="E204" s="188" t="s">
        <v>648</v>
      </c>
      <c r="F204" s="188" t="s">
        <v>806</v>
      </c>
      <c r="G204" s="188" t="s">
        <v>2526</v>
      </c>
      <c r="H204" s="89">
        <v>0</v>
      </c>
      <c r="I204" s="89">
        <v>2</v>
      </c>
      <c r="J204" s="111">
        <f t="shared" si="3"/>
        <v>2</v>
      </c>
      <c r="K204" s="198" t="s">
        <v>134</v>
      </c>
      <c r="L204" s="198" t="s">
        <v>135</v>
      </c>
      <c r="M204" s="194">
        <v>1</v>
      </c>
      <c r="N204" s="194"/>
      <c r="O204" s="176">
        <v>1283665</v>
      </c>
      <c r="P204" s="176"/>
      <c r="Q204" s="190">
        <v>0.47570000000000001</v>
      </c>
      <c r="R204" s="190"/>
      <c r="S204" s="187">
        <v>18166</v>
      </c>
      <c r="T204" s="193" t="s">
        <v>2508</v>
      </c>
      <c r="U204" s="193" t="s">
        <v>63</v>
      </c>
      <c r="V204" s="193" t="s">
        <v>2226</v>
      </c>
      <c r="W204" s="193" t="s">
        <v>2252</v>
      </c>
      <c r="X204" s="193" t="s">
        <v>2228</v>
      </c>
      <c r="Y204" s="203">
        <v>7232461.9199999999</v>
      </c>
      <c r="Z204" s="203">
        <v>15000000</v>
      </c>
      <c r="AA204" s="172"/>
    </row>
    <row r="205" spans="1:27" x14ac:dyDescent="0.25">
      <c r="A205" s="42" t="s">
        <v>1083</v>
      </c>
      <c r="B205" s="188" t="s">
        <v>2509</v>
      </c>
      <c r="C205" s="198" t="s">
        <v>98</v>
      </c>
      <c r="D205" s="188" t="s">
        <v>72</v>
      </c>
      <c r="E205" s="188" t="s">
        <v>629</v>
      </c>
      <c r="F205" s="188"/>
      <c r="G205" s="188" t="s">
        <v>2526</v>
      </c>
      <c r="H205" s="89">
        <v>0</v>
      </c>
      <c r="I205" s="89">
        <v>1</v>
      </c>
      <c r="J205" s="111">
        <f t="shared" si="3"/>
        <v>1</v>
      </c>
      <c r="K205" s="198" t="s">
        <v>135</v>
      </c>
      <c r="L205" s="198" t="s">
        <v>135</v>
      </c>
      <c r="M205" s="194">
        <v>130</v>
      </c>
      <c r="N205" s="194"/>
      <c r="O205" s="176">
        <v>10288</v>
      </c>
      <c r="P205" s="176"/>
      <c r="Q205" s="190">
        <v>1.8E-3</v>
      </c>
      <c r="R205" s="190"/>
      <c r="S205" s="187">
        <v>24846</v>
      </c>
      <c r="T205" s="193" t="s">
        <v>2290</v>
      </c>
      <c r="U205" s="193" t="s">
        <v>72</v>
      </c>
      <c r="V205" s="193" t="s">
        <v>2264</v>
      </c>
      <c r="W205" s="193" t="s">
        <v>2274</v>
      </c>
      <c r="X205" s="193" t="s">
        <v>2228</v>
      </c>
      <c r="Y205" s="203">
        <v>67155.41</v>
      </c>
      <c r="Z205" s="203">
        <v>2500000</v>
      </c>
      <c r="AA205" s="172"/>
    </row>
    <row r="206" spans="1:27" x14ac:dyDescent="0.25">
      <c r="A206" s="40" t="s">
        <v>1483</v>
      </c>
      <c r="B206" s="188"/>
      <c r="C206" s="188" t="s">
        <v>98</v>
      </c>
      <c r="D206" s="188" t="s">
        <v>73</v>
      </c>
      <c r="E206" s="188" t="s">
        <v>415</v>
      </c>
      <c r="F206" s="188" t="s">
        <v>1420</v>
      </c>
      <c r="G206" s="188" t="s">
        <v>2526</v>
      </c>
      <c r="H206" s="89">
        <v>0</v>
      </c>
      <c r="I206" s="89">
        <v>2</v>
      </c>
      <c r="J206" s="111">
        <f t="shared" si="3"/>
        <v>2</v>
      </c>
      <c r="K206" s="198" t="s">
        <v>134</v>
      </c>
      <c r="L206" s="198" t="s">
        <v>134</v>
      </c>
      <c r="M206" s="194">
        <v>33</v>
      </c>
      <c r="N206" s="194"/>
      <c r="O206" s="176">
        <v>43045</v>
      </c>
      <c r="P206" s="176"/>
      <c r="Q206" s="190">
        <v>5.4999999999999997E-3</v>
      </c>
      <c r="R206" s="190"/>
      <c r="S206" s="187">
        <v>28424</v>
      </c>
      <c r="T206" s="193" t="s">
        <v>2510</v>
      </c>
      <c r="U206" s="193" t="s">
        <v>73</v>
      </c>
      <c r="V206" s="193" t="s">
        <v>2226</v>
      </c>
      <c r="W206" s="193" t="s">
        <v>2234</v>
      </c>
      <c r="X206" s="193" t="s">
        <v>2357</v>
      </c>
      <c r="Y206" s="203">
        <v>141519.28</v>
      </c>
      <c r="Z206" s="203">
        <v>4500000</v>
      </c>
      <c r="AA206" s="172"/>
    </row>
    <row r="207" spans="1:27" x14ac:dyDescent="0.25">
      <c r="A207" s="42" t="s">
        <v>485</v>
      </c>
      <c r="B207" s="198" t="s">
        <v>2511</v>
      </c>
      <c r="C207" s="198" t="s">
        <v>339</v>
      </c>
      <c r="D207" s="198" t="s">
        <v>66</v>
      </c>
      <c r="E207" s="198" t="s">
        <v>484</v>
      </c>
      <c r="F207" s="198" t="s">
        <v>449</v>
      </c>
      <c r="G207" s="198" t="s">
        <v>2525</v>
      </c>
      <c r="H207" s="89">
        <v>0</v>
      </c>
      <c r="I207" s="89">
        <v>1</v>
      </c>
      <c r="J207" s="111">
        <f t="shared" si="3"/>
        <v>1</v>
      </c>
      <c r="K207" s="198" t="s">
        <v>134</v>
      </c>
      <c r="L207" s="198" t="s">
        <v>135</v>
      </c>
      <c r="M207" s="194" t="s">
        <v>2275</v>
      </c>
      <c r="N207" s="194" t="s">
        <v>2275</v>
      </c>
      <c r="O207" s="176">
        <v>0</v>
      </c>
      <c r="P207" s="176">
        <v>0</v>
      </c>
      <c r="Q207" s="190">
        <v>0</v>
      </c>
      <c r="R207" s="190">
        <v>0</v>
      </c>
      <c r="S207" s="187">
        <v>28541</v>
      </c>
      <c r="T207" s="193" t="s">
        <v>1996</v>
      </c>
      <c r="U207" s="193" t="s">
        <v>66</v>
      </c>
      <c r="V207" s="193" t="s">
        <v>2264</v>
      </c>
      <c r="W207" s="193" t="s">
        <v>2274</v>
      </c>
      <c r="X207" s="193" t="s">
        <v>2228</v>
      </c>
      <c r="Y207" s="203">
        <v>139356.74</v>
      </c>
      <c r="Z207" s="203"/>
      <c r="AA207" s="172"/>
    </row>
    <row r="208" spans="1:27" x14ac:dyDescent="0.25">
      <c r="A208" s="40" t="s">
        <v>590</v>
      </c>
      <c r="B208" s="188" t="s">
        <v>2512</v>
      </c>
      <c r="C208" s="188" t="s">
        <v>98</v>
      </c>
      <c r="D208" s="188" t="s">
        <v>69</v>
      </c>
      <c r="E208" s="188" t="s">
        <v>509</v>
      </c>
      <c r="F208" s="188" t="s">
        <v>591</v>
      </c>
      <c r="G208" s="188" t="s">
        <v>2526</v>
      </c>
      <c r="H208" s="89">
        <v>0</v>
      </c>
      <c r="I208" s="89">
        <v>2</v>
      </c>
      <c r="J208" s="111">
        <f t="shared" si="3"/>
        <v>2</v>
      </c>
      <c r="K208" s="198" t="s">
        <v>134</v>
      </c>
      <c r="L208" s="198" t="s">
        <v>135</v>
      </c>
      <c r="M208" s="194">
        <v>25</v>
      </c>
      <c r="N208" s="194"/>
      <c r="O208" s="176">
        <v>29586</v>
      </c>
      <c r="P208" s="176"/>
      <c r="Q208" s="190">
        <v>1.47E-2</v>
      </c>
      <c r="R208" s="190"/>
      <c r="S208" s="187">
        <v>20076</v>
      </c>
      <c r="T208" s="193" t="s">
        <v>2513</v>
      </c>
      <c r="U208" s="193" t="s">
        <v>69</v>
      </c>
      <c r="V208" s="193" t="s">
        <v>2226</v>
      </c>
      <c r="W208" s="193" t="s">
        <v>2514</v>
      </c>
      <c r="X208" s="193" t="s">
        <v>2228</v>
      </c>
      <c r="Y208" s="203">
        <v>445000</v>
      </c>
      <c r="Z208" s="203">
        <v>2000000</v>
      </c>
      <c r="AA208" s="172"/>
    </row>
    <row r="209" spans="1:27" x14ac:dyDescent="0.25">
      <c r="A209" s="40" t="s">
        <v>532</v>
      </c>
      <c r="B209" s="188"/>
      <c r="C209" s="188" t="s">
        <v>96</v>
      </c>
      <c r="D209" s="188" t="s">
        <v>67</v>
      </c>
      <c r="E209" s="188" t="s">
        <v>425</v>
      </c>
      <c r="F209" s="188" t="s">
        <v>528</v>
      </c>
      <c r="G209" s="188" t="s">
        <v>2526</v>
      </c>
      <c r="H209" s="89">
        <v>0</v>
      </c>
      <c r="I209" s="89">
        <v>2</v>
      </c>
      <c r="J209" s="111">
        <f t="shared" si="3"/>
        <v>2</v>
      </c>
      <c r="K209" s="198" t="s">
        <v>135</v>
      </c>
      <c r="L209" s="198" t="s">
        <v>135</v>
      </c>
      <c r="M209" s="194">
        <v>3</v>
      </c>
      <c r="N209" s="194"/>
      <c r="O209" s="176">
        <v>137380</v>
      </c>
      <c r="P209" s="176"/>
      <c r="Q209" s="190">
        <v>0.1024</v>
      </c>
      <c r="R209" s="190"/>
      <c r="S209" s="187">
        <v>23130</v>
      </c>
      <c r="T209" s="193" t="s">
        <v>1996</v>
      </c>
      <c r="U209" s="193" t="s">
        <v>66</v>
      </c>
      <c r="V209" s="193" t="s">
        <v>2226</v>
      </c>
      <c r="W209" s="193" t="s">
        <v>2502</v>
      </c>
      <c r="X209" s="193" t="s">
        <v>2228</v>
      </c>
      <c r="Y209" s="203">
        <v>1082694.17</v>
      </c>
      <c r="Z209" s="203">
        <v>30000000</v>
      </c>
      <c r="AA209" s="172"/>
    </row>
    <row r="210" spans="1:27" x14ac:dyDescent="0.25">
      <c r="A210" s="42" t="s">
        <v>649</v>
      </c>
      <c r="B210" s="188"/>
      <c r="C210" s="188" t="s">
        <v>95</v>
      </c>
      <c r="D210" s="188" t="s">
        <v>59</v>
      </c>
      <c r="E210" s="188" t="s">
        <v>413</v>
      </c>
      <c r="F210" s="188" t="s">
        <v>650</v>
      </c>
      <c r="G210" s="188" t="s">
        <v>2526</v>
      </c>
      <c r="H210" s="89">
        <v>6</v>
      </c>
      <c r="I210" s="89">
        <v>4</v>
      </c>
      <c r="J210" s="111">
        <f t="shared" si="3"/>
        <v>10</v>
      </c>
      <c r="K210" s="198" t="s">
        <v>134</v>
      </c>
      <c r="L210" s="198" t="s">
        <v>135</v>
      </c>
      <c r="M210" s="194">
        <v>1</v>
      </c>
      <c r="N210" s="194"/>
      <c r="O210" s="176">
        <v>3558975</v>
      </c>
      <c r="P210" s="176"/>
      <c r="Q210" s="190">
        <v>0.54530000000000001</v>
      </c>
      <c r="R210" s="190"/>
      <c r="S210" s="187">
        <v>23029</v>
      </c>
      <c r="T210" s="193" t="s">
        <v>2001</v>
      </c>
      <c r="U210" s="193" t="s">
        <v>59</v>
      </c>
      <c r="V210" s="193" t="s">
        <v>2226</v>
      </c>
      <c r="W210" s="193" t="s">
        <v>2234</v>
      </c>
      <c r="X210" s="193" t="s">
        <v>2228</v>
      </c>
      <c r="Y210" s="203">
        <v>189544.79</v>
      </c>
      <c r="Z210" s="203">
        <v>65000000</v>
      </c>
      <c r="AA210" s="172"/>
    </row>
    <row r="211" spans="1:27" x14ac:dyDescent="0.25">
      <c r="A211" s="40" t="s">
        <v>1796</v>
      </c>
      <c r="B211" s="188"/>
      <c r="C211" s="188" t="s">
        <v>95</v>
      </c>
      <c r="D211" s="188" t="s">
        <v>81</v>
      </c>
      <c r="E211" s="188" t="s">
        <v>1566</v>
      </c>
      <c r="F211" s="188" t="s">
        <v>1797</v>
      </c>
      <c r="G211" s="188" t="s">
        <v>2526</v>
      </c>
      <c r="H211" s="111">
        <v>0</v>
      </c>
      <c r="I211" s="111">
        <v>2</v>
      </c>
      <c r="J211" s="111">
        <f t="shared" si="3"/>
        <v>2</v>
      </c>
      <c r="K211" s="198" t="s">
        <v>135</v>
      </c>
      <c r="L211" s="198" t="s">
        <v>134</v>
      </c>
      <c r="M211" s="194">
        <v>2</v>
      </c>
      <c r="N211" s="194"/>
      <c r="O211" s="176">
        <v>314392</v>
      </c>
      <c r="P211" s="176"/>
      <c r="Q211" s="190">
        <v>0.44719999999999999</v>
      </c>
      <c r="R211" s="190"/>
      <c r="S211" s="187">
        <v>28203</v>
      </c>
      <c r="T211" s="193" t="s">
        <v>2005</v>
      </c>
      <c r="U211" s="193" t="s">
        <v>63</v>
      </c>
      <c r="V211" s="193" t="s">
        <v>2226</v>
      </c>
      <c r="W211" s="193" t="s">
        <v>95</v>
      </c>
      <c r="X211" s="193" t="s">
        <v>2293</v>
      </c>
      <c r="Y211" s="203">
        <v>14172651.560000001</v>
      </c>
      <c r="Z211" s="203">
        <v>20000000</v>
      </c>
      <c r="AA211" s="172"/>
    </row>
    <row r="212" spans="1:27" x14ac:dyDescent="0.25">
      <c r="A212" s="42" t="s">
        <v>1983</v>
      </c>
      <c r="B212" s="188" t="s">
        <v>2515</v>
      </c>
      <c r="C212" s="188" t="s">
        <v>98</v>
      </c>
      <c r="D212" s="198" t="s">
        <v>59</v>
      </c>
      <c r="E212" s="188" t="s">
        <v>648</v>
      </c>
      <c r="F212" s="188" t="s">
        <v>657</v>
      </c>
      <c r="G212" s="188" t="s">
        <v>2526</v>
      </c>
      <c r="H212" s="111">
        <v>1</v>
      </c>
      <c r="I212" s="111">
        <v>0</v>
      </c>
      <c r="J212" s="111">
        <f t="shared" si="3"/>
        <v>1</v>
      </c>
      <c r="K212" s="198" t="s">
        <v>134</v>
      </c>
      <c r="L212" s="198" t="s">
        <v>134</v>
      </c>
      <c r="M212" s="194">
        <v>10</v>
      </c>
      <c r="N212" s="194"/>
      <c r="O212" s="176">
        <v>83355</v>
      </c>
      <c r="P212" s="176"/>
      <c r="Q212" s="190">
        <v>1.2200000000000001E-2</v>
      </c>
      <c r="R212" s="190"/>
      <c r="S212" s="187">
        <v>26655</v>
      </c>
      <c r="T212" s="193" t="s">
        <v>2001</v>
      </c>
      <c r="U212" s="193" t="s">
        <v>59</v>
      </c>
      <c r="V212" s="193" t="s">
        <v>2226</v>
      </c>
      <c r="W212" s="193" t="s">
        <v>2234</v>
      </c>
      <c r="X212" s="193" t="s">
        <v>2228</v>
      </c>
      <c r="Y212" s="203">
        <v>1186470.79</v>
      </c>
      <c r="Z212" s="203">
        <v>2500000</v>
      </c>
      <c r="AA212" s="172"/>
    </row>
    <row r="213" spans="1:27" x14ac:dyDescent="0.25">
      <c r="A213" s="40" t="s">
        <v>1808</v>
      </c>
      <c r="B213" s="188"/>
      <c r="C213" s="188" t="s">
        <v>98</v>
      </c>
      <c r="D213" s="188" t="s">
        <v>79</v>
      </c>
      <c r="E213" s="188" t="s">
        <v>504</v>
      </c>
      <c r="F213" s="188" t="s">
        <v>1809</v>
      </c>
      <c r="G213" s="188" t="s">
        <v>2525</v>
      </c>
      <c r="H213" s="89">
        <v>1</v>
      </c>
      <c r="I213" s="89">
        <v>0</v>
      </c>
      <c r="J213" s="111">
        <f t="shared" si="3"/>
        <v>1</v>
      </c>
      <c r="K213" s="198" t="s">
        <v>134</v>
      </c>
      <c r="L213" s="198" t="s">
        <v>135</v>
      </c>
      <c r="M213" s="194">
        <v>1</v>
      </c>
      <c r="N213" s="194"/>
      <c r="O213" s="176">
        <v>42613</v>
      </c>
      <c r="P213" s="176"/>
      <c r="Q213" s="190">
        <v>4.0500000000000001E-2</v>
      </c>
      <c r="R213" s="190"/>
      <c r="S213" s="187">
        <v>25320</v>
      </c>
      <c r="T213" s="193" t="s">
        <v>2184</v>
      </c>
      <c r="U213" s="193" t="s">
        <v>79</v>
      </c>
      <c r="V213" s="193" t="s">
        <v>2226</v>
      </c>
      <c r="W213" s="193" t="s">
        <v>191</v>
      </c>
      <c r="X213" s="193" t="s">
        <v>2257</v>
      </c>
      <c r="Y213" s="203">
        <v>120000</v>
      </c>
      <c r="Z213" s="203">
        <v>2000000</v>
      </c>
      <c r="AA213" s="172"/>
    </row>
    <row r="214" spans="1:27" x14ac:dyDescent="0.25">
      <c r="A214" s="40" t="s">
        <v>975</v>
      </c>
      <c r="B214" s="188"/>
      <c r="C214" s="188" t="s">
        <v>339</v>
      </c>
      <c r="D214" s="188" t="s">
        <v>71</v>
      </c>
      <c r="E214" s="188" t="s">
        <v>484</v>
      </c>
      <c r="F214" s="188" t="s">
        <v>965</v>
      </c>
      <c r="G214" s="188" t="s">
        <v>2526</v>
      </c>
      <c r="H214" s="89">
        <v>0</v>
      </c>
      <c r="I214" s="89">
        <v>2</v>
      </c>
      <c r="J214" s="111">
        <f t="shared" si="3"/>
        <v>2</v>
      </c>
      <c r="K214" s="198" t="s">
        <v>135</v>
      </c>
      <c r="L214" s="198" t="s">
        <v>135</v>
      </c>
      <c r="M214" s="194" t="s">
        <v>2275</v>
      </c>
      <c r="N214" s="194"/>
      <c r="O214" s="176">
        <v>0</v>
      </c>
      <c r="P214" s="176"/>
      <c r="Q214" s="190">
        <v>0</v>
      </c>
      <c r="R214" s="190"/>
      <c r="S214" s="187">
        <v>18141</v>
      </c>
      <c r="T214" s="193" t="s">
        <v>2040</v>
      </c>
      <c r="U214" s="193" t="s">
        <v>71</v>
      </c>
      <c r="V214" s="193" t="s">
        <v>2226</v>
      </c>
      <c r="W214" s="193" t="s">
        <v>2252</v>
      </c>
      <c r="X214" s="193" t="s">
        <v>2228</v>
      </c>
      <c r="Y214" s="203">
        <v>771683.13</v>
      </c>
      <c r="Z214" s="203"/>
      <c r="AA214" s="172"/>
    </row>
    <row r="215" spans="1:27" x14ac:dyDescent="0.25">
      <c r="A215" s="40" t="s">
        <v>552</v>
      </c>
      <c r="B215" s="188"/>
      <c r="C215" s="188" t="s">
        <v>95</v>
      </c>
      <c r="D215" s="188" t="s">
        <v>68</v>
      </c>
      <c r="E215" s="188" t="s">
        <v>484</v>
      </c>
      <c r="F215" s="188" t="s">
        <v>548</v>
      </c>
      <c r="G215" s="188" t="s">
        <v>2526</v>
      </c>
      <c r="H215" s="89">
        <v>1</v>
      </c>
      <c r="I215" s="89">
        <v>0</v>
      </c>
      <c r="J215" s="111">
        <f t="shared" si="3"/>
        <v>1</v>
      </c>
      <c r="K215" s="198" t="s">
        <v>134</v>
      </c>
      <c r="L215" s="198" t="s">
        <v>134</v>
      </c>
      <c r="M215" s="194">
        <v>2</v>
      </c>
      <c r="N215" s="194">
        <v>1</v>
      </c>
      <c r="O215" s="176">
        <v>1745442</v>
      </c>
      <c r="P215" s="176">
        <v>1858869</v>
      </c>
      <c r="Q215" s="190">
        <v>0.47639999999999999</v>
      </c>
      <c r="R215" s="190">
        <v>0.51919999999999999</v>
      </c>
      <c r="S215" s="187">
        <v>17990</v>
      </c>
      <c r="T215" s="193" t="s">
        <v>2010</v>
      </c>
      <c r="U215" s="193" t="s">
        <v>68</v>
      </c>
      <c r="V215" s="193" t="s">
        <v>2226</v>
      </c>
      <c r="W215" s="193" t="s">
        <v>95</v>
      </c>
      <c r="X215" s="193" t="s">
        <v>2228</v>
      </c>
      <c r="Y215" s="203">
        <v>3218362.52</v>
      </c>
      <c r="Z215" s="203">
        <v>18000000</v>
      </c>
      <c r="AA215" s="172"/>
    </row>
    <row r="216" spans="1:27" x14ac:dyDescent="0.25">
      <c r="A216" s="43" t="s">
        <v>420</v>
      </c>
      <c r="B216" s="188"/>
      <c r="C216" s="188" t="s">
        <v>96</v>
      </c>
      <c r="D216" s="188" t="s">
        <v>66</v>
      </c>
      <c r="E216" s="188" t="s">
        <v>415</v>
      </c>
      <c r="F216" s="188" t="s">
        <v>448</v>
      </c>
      <c r="G216" s="188" t="s">
        <v>2525</v>
      </c>
      <c r="H216" s="89">
        <v>1</v>
      </c>
      <c r="I216" s="89">
        <v>0</v>
      </c>
      <c r="J216" s="111">
        <f t="shared" si="3"/>
        <v>1</v>
      </c>
      <c r="K216" s="198" t="s">
        <v>134</v>
      </c>
      <c r="L216" s="198" t="s">
        <v>135</v>
      </c>
      <c r="M216" s="194">
        <v>1</v>
      </c>
      <c r="N216" s="194"/>
      <c r="O216" s="176">
        <v>640336</v>
      </c>
      <c r="P216" s="176"/>
      <c r="Q216" s="190">
        <v>0.52610000000000001</v>
      </c>
      <c r="R216" s="190"/>
      <c r="S216" s="187">
        <v>25621</v>
      </c>
      <c r="T216" s="193" t="s">
        <v>2516</v>
      </c>
      <c r="U216" s="193" t="s">
        <v>66</v>
      </c>
      <c r="V216" s="193" t="s">
        <v>2226</v>
      </c>
      <c r="W216" s="193" t="s">
        <v>191</v>
      </c>
      <c r="X216" s="193" t="s">
        <v>2228</v>
      </c>
      <c r="Y216" s="203">
        <v>1575566.39</v>
      </c>
      <c r="Z216" s="203">
        <v>10000000</v>
      </c>
      <c r="AA216" s="172"/>
    </row>
    <row r="217" spans="1:27" x14ac:dyDescent="0.25">
      <c r="A217" s="40" t="s">
        <v>1827</v>
      </c>
      <c r="B217" s="188"/>
      <c r="C217" s="188" t="s">
        <v>95</v>
      </c>
      <c r="D217" s="188" t="s">
        <v>77</v>
      </c>
      <c r="E217" s="188" t="s">
        <v>413</v>
      </c>
      <c r="F217" s="188" t="s">
        <v>1828</v>
      </c>
      <c r="G217" s="188" t="s">
        <v>2526</v>
      </c>
      <c r="H217" s="89">
        <v>0</v>
      </c>
      <c r="I217" s="89">
        <v>1</v>
      </c>
      <c r="J217" s="111">
        <f t="shared" si="3"/>
        <v>1</v>
      </c>
      <c r="K217" s="198" t="s">
        <v>135</v>
      </c>
      <c r="L217" s="198" t="s">
        <v>134</v>
      </c>
      <c r="M217" s="194">
        <v>2</v>
      </c>
      <c r="N217" s="194">
        <v>2</v>
      </c>
      <c r="O217" s="176">
        <v>2005743</v>
      </c>
      <c r="P217" s="176">
        <v>2445664</v>
      </c>
      <c r="Q217" s="190">
        <v>0.32569999999999999</v>
      </c>
      <c r="R217" s="190">
        <v>0.38790000000000002</v>
      </c>
      <c r="S217" s="187">
        <v>17232</v>
      </c>
      <c r="T217" s="193" t="s">
        <v>2517</v>
      </c>
      <c r="U217" s="193" t="s">
        <v>77</v>
      </c>
      <c r="V217" s="193" t="s">
        <v>2226</v>
      </c>
      <c r="W217" s="193" t="s">
        <v>2227</v>
      </c>
      <c r="X217" s="193" t="s">
        <v>2228</v>
      </c>
      <c r="Y217" s="203">
        <v>2731057.4</v>
      </c>
      <c r="Z217" s="203">
        <v>15000000</v>
      </c>
      <c r="AA217" s="172"/>
    </row>
    <row r="218" spans="1:27" x14ac:dyDescent="0.25">
      <c r="A218" s="40" t="s">
        <v>1834</v>
      </c>
      <c r="B218" s="188"/>
      <c r="C218" s="188" t="s">
        <v>98</v>
      </c>
      <c r="D218" s="188" t="s">
        <v>77</v>
      </c>
      <c r="E218" s="188" t="s">
        <v>488</v>
      </c>
      <c r="F218" s="188"/>
      <c r="G218" s="188" t="s">
        <v>2525</v>
      </c>
      <c r="H218" s="111">
        <v>0</v>
      </c>
      <c r="I218" s="111">
        <v>1</v>
      </c>
      <c r="J218" s="111">
        <f t="shared" si="3"/>
        <v>1</v>
      </c>
      <c r="K218" s="198" t="s">
        <v>135</v>
      </c>
      <c r="L218" s="198" t="s">
        <v>135</v>
      </c>
      <c r="M218" s="194">
        <v>554</v>
      </c>
      <c r="N218" s="194"/>
      <c r="O218" s="176">
        <v>210</v>
      </c>
      <c r="P218" s="176"/>
      <c r="Q218" s="190">
        <v>0</v>
      </c>
      <c r="R218" s="190"/>
      <c r="S218" s="187">
        <v>24355</v>
      </c>
      <c r="T218" s="193" t="s">
        <v>2518</v>
      </c>
      <c r="U218" s="193" t="s">
        <v>77</v>
      </c>
      <c r="V218" s="193" t="s">
        <v>2264</v>
      </c>
      <c r="W218" s="193" t="s">
        <v>2440</v>
      </c>
      <c r="X218" s="193" t="s">
        <v>2228</v>
      </c>
      <c r="Y218" s="203">
        <v>2818.59</v>
      </c>
      <c r="Z218" s="203">
        <v>2000000</v>
      </c>
      <c r="AA218" s="172"/>
    </row>
    <row r="219" spans="1:27" x14ac:dyDescent="0.25">
      <c r="A219" s="42" t="s">
        <v>1166</v>
      </c>
      <c r="B219" s="188"/>
      <c r="C219" s="188" t="s">
        <v>97</v>
      </c>
      <c r="D219" s="198" t="s">
        <v>63</v>
      </c>
      <c r="E219" s="188" t="s">
        <v>425</v>
      </c>
      <c r="F219" s="188" t="s">
        <v>840</v>
      </c>
      <c r="G219" s="188" t="s">
        <v>2526</v>
      </c>
      <c r="H219" s="89">
        <v>1</v>
      </c>
      <c r="I219" s="89">
        <v>0</v>
      </c>
      <c r="J219" s="111">
        <f t="shared" si="3"/>
        <v>1</v>
      </c>
      <c r="K219" s="198" t="s">
        <v>134</v>
      </c>
      <c r="L219" s="198" t="s">
        <v>134</v>
      </c>
      <c r="M219" s="194">
        <v>15</v>
      </c>
      <c r="N219" s="194"/>
      <c r="O219" s="176">
        <v>79666</v>
      </c>
      <c r="P219" s="176"/>
      <c r="Q219" s="190">
        <v>2.63E-2</v>
      </c>
      <c r="R219" s="190"/>
      <c r="S219" s="187">
        <v>27232</v>
      </c>
      <c r="T219" s="193" t="s">
        <v>2346</v>
      </c>
      <c r="U219" s="193" t="s">
        <v>61</v>
      </c>
      <c r="V219" s="193" t="s">
        <v>2226</v>
      </c>
      <c r="W219" s="193" t="s">
        <v>2234</v>
      </c>
      <c r="X219" s="193" t="s">
        <v>2228</v>
      </c>
      <c r="Y219" s="203">
        <v>755321.8</v>
      </c>
      <c r="Z219" s="203">
        <v>8000000</v>
      </c>
      <c r="AA219" s="172"/>
    </row>
    <row r="220" spans="1:27" x14ac:dyDescent="0.25">
      <c r="A220" s="42" t="s">
        <v>1177</v>
      </c>
      <c r="B220" s="188"/>
      <c r="C220" s="188" t="s">
        <v>95</v>
      </c>
      <c r="D220" s="198" t="s">
        <v>63</v>
      </c>
      <c r="E220" s="188" t="s">
        <v>509</v>
      </c>
      <c r="F220" s="188" t="s">
        <v>1165</v>
      </c>
      <c r="G220" s="188" t="s">
        <v>2526</v>
      </c>
      <c r="H220" s="89">
        <v>1</v>
      </c>
      <c r="I220" s="89">
        <v>1</v>
      </c>
      <c r="J220" s="111">
        <f t="shared" si="3"/>
        <v>2</v>
      </c>
      <c r="K220" s="198" t="s">
        <v>135</v>
      </c>
      <c r="L220" s="198" t="s">
        <v>135</v>
      </c>
      <c r="M220" s="194">
        <v>3</v>
      </c>
      <c r="N220" s="194"/>
      <c r="O220" s="176">
        <v>474090</v>
      </c>
      <c r="P220" s="176"/>
      <c r="Q220" s="190">
        <v>0.14979999999999999</v>
      </c>
      <c r="R220" s="190"/>
      <c r="S220" s="187">
        <v>22965</v>
      </c>
      <c r="T220" s="193" t="s">
        <v>2519</v>
      </c>
      <c r="U220" s="193" t="s">
        <v>63</v>
      </c>
      <c r="V220" s="193" t="s">
        <v>2226</v>
      </c>
      <c r="W220" s="193" t="s">
        <v>2249</v>
      </c>
      <c r="X220" s="193" t="s">
        <v>2357</v>
      </c>
      <c r="Y220" s="203">
        <v>30011401.210000001</v>
      </c>
      <c r="Z220" s="203">
        <v>25000000</v>
      </c>
      <c r="AA220" s="172"/>
    </row>
    <row r="221" spans="1:27" x14ac:dyDescent="0.25">
      <c r="A221" s="40" t="s">
        <v>1180</v>
      </c>
      <c r="B221" s="188"/>
      <c r="C221" s="188" t="s">
        <v>96</v>
      </c>
      <c r="D221" s="188" t="s">
        <v>63</v>
      </c>
      <c r="E221" s="188" t="s">
        <v>425</v>
      </c>
      <c r="F221" s="188" t="s">
        <v>840</v>
      </c>
      <c r="G221" s="188"/>
      <c r="H221" s="89">
        <v>0</v>
      </c>
      <c r="I221" s="89">
        <v>1</v>
      </c>
      <c r="J221" s="111">
        <f t="shared" si="3"/>
        <v>1</v>
      </c>
      <c r="K221" s="198" t="s">
        <v>135</v>
      </c>
      <c r="L221" s="198" t="s">
        <v>135</v>
      </c>
      <c r="M221" s="194">
        <v>2</v>
      </c>
      <c r="N221" s="194"/>
      <c r="O221" s="176">
        <v>1012496</v>
      </c>
      <c r="P221" s="176"/>
      <c r="Q221" s="190">
        <v>0.37519999999999998</v>
      </c>
      <c r="R221" s="190"/>
      <c r="S221" s="187">
        <v>18673</v>
      </c>
      <c r="T221" s="193" t="s">
        <v>2520</v>
      </c>
      <c r="U221" s="193" t="s">
        <v>63</v>
      </c>
      <c r="V221" s="193" t="s">
        <v>2226</v>
      </c>
      <c r="W221" s="193" t="s">
        <v>2234</v>
      </c>
      <c r="X221" s="193" t="s">
        <v>2228</v>
      </c>
      <c r="Y221" s="203">
        <v>1235463.3600000001</v>
      </c>
      <c r="Z221" s="203">
        <v>12000000</v>
      </c>
      <c r="AA221" s="172"/>
    </row>
    <row r="222" spans="1:27" x14ac:dyDescent="0.25">
      <c r="A222" s="40" t="s">
        <v>524</v>
      </c>
      <c r="B222" s="188"/>
      <c r="C222" s="188" t="s">
        <v>98</v>
      </c>
      <c r="D222" s="188" t="s">
        <v>67</v>
      </c>
      <c r="E222" s="188" t="s">
        <v>509</v>
      </c>
      <c r="F222" s="188" t="s">
        <v>525</v>
      </c>
      <c r="G222" s="188" t="s">
        <v>2526</v>
      </c>
      <c r="H222" s="89">
        <v>0</v>
      </c>
      <c r="I222" s="89">
        <v>1</v>
      </c>
      <c r="J222" s="111">
        <f t="shared" si="3"/>
        <v>1</v>
      </c>
      <c r="K222" s="198" t="s">
        <v>135</v>
      </c>
      <c r="L222" s="198" t="s">
        <v>135</v>
      </c>
      <c r="M222" s="194">
        <v>103</v>
      </c>
      <c r="N222" s="194"/>
      <c r="O222" s="176">
        <v>1535</v>
      </c>
      <c r="P222" s="176"/>
      <c r="Q222" s="190">
        <v>1E-3</v>
      </c>
      <c r="R222" s="190"/>
      <c r="S222" s="187">
        <v>33022</v>
      </c>
      <c r="T222" s="193" t="s">
        <v>2521</v>
      </c>
      <c r="U222" s="193" t="s">
        <v>67</v>
      </c>
      <c r="V222" s="193" t="s">
        <v>2264</v>
      </c>
      <c r="W222" s="193" t="s">
        <v>2227</v>
      </c>
      <c r="X222" s="193" t="s">
        <v>2228</v>
      </c>
      <c r="Y222" s="203">
        <v>1834.24</v>
      </c>
      <c r="Z222" s="203">
        <v>3000000</v>
      </c>
      <c r="AA222" s="172"/>
    </row>
    <row r="223" spans="1:27" x14ac:dyDescent="0.25">
      <c r="A223" s="40" t="s">
        <v>959</v>
      </c>
      <c r="B223" s="188"/>
      <c r="C223" s="188" t="s">
        <v>98</v>
      </c>
      <c r="D223" s="188" t="s">
        <v>70</v>
      </c>
      <c r="E223" s="188" t="s">
        <v>509</v>
      </c>
      <c r="F223" s="188" t="s">
        <v>946</v>
      </c>
      <c r="G223" s="188" t="s">
        <v>2526</v>
      </c>
      <c r="H223" s="89">
        <v>0</v>
      </c>
      <c r="I223" s="89">
        <v>1</v>
      </c>
      <c r="J223" s="111">
        <f t="shared" si="3"/>
        <v>1</v>
      </c>
      <c r="K223" s="198" t="s">
        <v>134</v>
      </c>
      <c r="L223" s="198" t="s">
        <v>134</v>
      </c>
      <c r="M223" s="194">
        <v>22</v>
      </c>
      <c r="N223" s="194"/>
      <c r="O223" s="176">
        <v>49450</v>
      </c>
      <c r="P223" s="176"/>
      <c r="Q223" s="190">
        <v>1.0699999999999999E-2</v>
      </c>
      <c r="R223" s="190"/>
      <c r="S223" s="187">
        <v>28364</v>
      </c>
      <c r="T223" s="193" t="s">
        <v>2013</v>
      </c>
      <c r="U223" s="193" t="s">
        <v>70</v>
      </c>
      <c r="V223" s="193" t="s">
        <v>2226</v>
      </c>
      <c r="W223" s="193" t="s">
        <v>2234</v>
      </c>
      <c r="X223" s="193" t="s">
        <v>2257</v>
      </c>
      <c r="Y223" s="203">
        <v>1915800</v>
      </c>
      <c r="Z223" s="203">
        <v>3000000</v>
      </c>
      <c r="AA223" s="172"/>
    </row>
    <row r="224" spans="1:27" x14ac:dyDescent="0.25">
      <c r="A224" s="40" t="s">
        <v>1429</v>
      </c>
      <c r="B224" s="188"/>
      <c r="C224" s="188" t="s">
        <v>97</v>
      </c>
      <c r="D224" s="188" t="s">
        <v>73</v>
      </c>
      <c r="E224" s="188" t="s">
        <v>72</v>
      </c>
      <c r="F224" s="188" t="s">
        <v>1430</v>
      </c>
      <c r="G224" s="188" t="s">
        <v>2526</v>
      </c>
      <c r="H224" s="89">
        <v>0</v>
      </c>
      <c r="I224" s="89">
        <v>1</v>
      </c>
      <c r="J224" s="111">
        <f t="shared" si="3"/>
        <v>1</v>
      </c>
      <c r="K224" s="198" t="s">
        <v>135</v>
      </c>
      <c r="L224" s="198" t="s">
        <v>135</v>
      </c>
      <c r="M224" s="194">
        <v>121</v>
      </c>
      <c r="N224" s="194"/>
      <c r="O224" s="176">
        <v>10810</v>
      </c>
      <c r="P224" s="176"/>
      <c r="Q224" s="190">
        <v>1.4E-3</v>
      </c>
      <c r="R224" s="190"/>
      <c r="S224" s="187">
        <v>25181</v>
      </c>
      <c r="T224" s="193" t="s">
        <v>2522</v>
      </c>
      <c r="U224" s="193" t="s">
        <v>73</v>
      </c>
      <c r="V224" s="193" t="s">
        <v>2226</v>
      </c>
      <c r="W224" s="193" t="s">
        <v>2249</v>
      </c>
      <c r="X224" s="193" t="s">
        <v>2293</v>
      </c>
      <c r="Y224" s="203">
        <v>8633581.8399999999</v>
      </c>
      <c r="Z224" s="203">
        <v>3000000</v>
      </c>
      <c r="AA224" s="172"/>
    </row>
    <row r="225" spans="1:27" x14ac:dyDescent="0.25">
      <c r="A225" s="42" t="s">
        <v>683</v>
      </c>
      <c r="B225" s="188"/>
      <c r="C225" s="188" t="s">
        <v>98</v>
      </c>
      <c r="D225" s="188" t="s">
        <v>58</v>
      </c>
      <c r="E225" s="188" t="s">
        <v>509</v>
      </c>
      <c r="F225" s="188"/>
      <c r="G225" s="188" t="s">
        <v>2526</v>
      </c>
      <c r="H225" s="89">
        <v>0</v>
      </c>
      <c r="I225" s="89">
        <v>1</v>
      </c>
      <c r="J225" s="111">
        <f t="shared" si="3"/>
        <v>1</v>
      </c>
      <c r="K225" s="198" t="s">
        <v>135</v>
      </c>
      <c r="L225" s="198" t="s">
        <v>135</v>
      </c>
      <c r="M225" s="194">
        <v>40</v>
      </c>
      <c r="N225" s="194"/>
      <c r="O225" s="176">
        <v>3871</v>
      </c>
      <c r="P225" s="176"/>
      <c r="Q225" s="190">
        <v>9.7999999999999997E-3</v>
      </c>
      <c r="R225" s="190"/>
      <c r="S225" s="187">
        <v>27041</v>
      </c>
      <c r="T225" s="193" t="s">
        <v>2000</v>
      </c>
      <c r="U225" s="193" t="s">
        <v>58</v>
      </c>
      <c r="V225" s="193" t="s">
        <v>2264</v>
      </c>
      <c r="W225" s="193" t="s">
        <v>2274</v>
      </c>
      <c r="X225" s="193" t="s">
        <v>2228</v>
      </c>
      <c r="Y225" s="203">
        <v>0</v>
      </c>
      <c r="Z225" s="203">
        <v>750000</v>
      </c>
      <c r="AA225" s="172"/>
    </row>
    <row r="226" spans="1:27" x14ac:dyDescent="0.25">
      <c r="A226" s="40" t="s">
        <v>1618</v>
      </c>
      <c r="B226" s="188"/>
      <c r="C226" s="188" t="s">
        <v>96</v>
      </c>
      <c r="D226" s="188" t="s">
        <v>75</v>
      </c>
      <c r="E226" s="188" t="s">
        <v>509</v>
      </c>
      <c r="F226" s="188" t="s">
        <v>1615</v>
      </c>
      <c r="G226" s="188" t="s">
        <v>2525</v>
      </c>
      <c r="H226" s="89">
        <v>0</v>
      </c>
      <c r="I226" s="89">
        <v>1</v>
      </c>
      <c r="J226" s="111">
        <f t="shared" si="3"/>
        <v>1</v>
      </c>
      <c r="K226" s="198" t="s">
        <v>135</v>
      </c>
      <c r="L226" s="198" t="s">
        <v>135</v>
      </c>
      <c r="M226" s="194">
        <v>2</v>
      </c>
      <c r="N226" s="194"/>
      <c r="O226" s="176">
        <v>636896</v>
      </c>
      <c r="P226" s="176"/>
      <c r="Q226" s="190">
        <v>0.43230000000000002</v>
      </c>
      <c r="R226" s="190"/>
      <c r="S226" s="187">
        <v>16485</v>
      </c>
      <c r="T226" s="193" t="s">
        <v>2523</v>
      </c>
      <c r="U226" s="193" t="s">
        <v>75</v>
      </c>
      <c r="V226" s="193" t="s">
        <v>2248</v>
      </c>
      <c r="W226" s="193" t="s">
        <v>2242</v>
      </c>
      <c r="X226" s="193" t="s">
        <v>2228</v>
      </c>
      <c r="Y226" s="203">
        <v>1036820.81</v>
      </c>
      <c r="Z226" s="203">
        <v>15000000</v>
      </c>
      <c r="AA226" s="172"/>
    </row>
    <row r="227" spans="1:27" x14ac:dyDescent="0.25">
      <c r="A227" s="40" t="s">
        <v>1625</v>
      </c>
      <c r="B227" s="188"/>
      <c r="C227" s="188" t="s">
        <v>97</v>
      </c>
      <c r="D227" s="188" t="s">
        <v>75</v>
      </c>
      <c r="E227" s="188" t="s">
        <v>72</v>
      </c>
      <c r="F227" s="188" t="s">
        <v>1626</v>
      </c>
      <c r="G227" s="188" t="s">
        <v>2525</v>
      </c>
      <c r="H227" s="89">
        <v>0</v>
      </c>
      <c r="I227" s="89">
        <v>1</v>
      </c>
      <c r="J227" s="111">
        <f t="shared" si="3"/>
        <v>1</v>
      </c>
      <c r="K227" s="198" t="s">
        <v>134</v>
      </c>
      <c r="L227" s="198" t="s">
        <v>135</v>
      </c>
      <c r="M227" s="194">
        <v>4</v>
      </c>
      <c r="N227" s="194"/>
      <c r="O227" s="176">
        <v>134588</v>
      </c>
      <c r="P227" s="176"/>
      <c r="Q227" s="190">
        <v>8.5099999999999995E-2</v>
      </c>
      <c r="R227" s="190"/>
      <c r="S227" s="187">
        <v>20055</v>
      </c>
      <c r="T227" s="193" t="s">
        <v>2524</v>
      </c>
      <c r="U227" s="193" t="s">
        <v>69</v>
      </c>
      <c r="V227" s="193" t="s">
        <v>2226</v>
      </c>
      <c r="W227" s="193" t="s">
        <v>2252</v>
      </c>
      <c r="X227" s="193" t="s">
        <v>2228</v>
      </c>
      <c r="Y227" s="203">
        <v>1455381.34</v>
      </c>
      <c r="Z227" s="203">
        <v>3000000</v>
      </c>
      <c r="AA227" s="172"/>
    </row>
    <row r="228" spans="1:27" x14ac:dyDescent="0.25">
      <c r="AA228" s="172"/>
    </row>
    <row r="229" spans="1:27" x14ac:dyDescent="0.25">
      <c r="A229" s="179"/>
      <c r="B229" s="174"/>
      <c r="C229" s="174"/>
      <c r="D229" s="174"/>
      <c r="E229" s="174"/>
      <c r="F229" s="174"/>
      <c r="G229" s="174"/>
      <c r="H229" s="130"/>
      <c r="I229" s="130"/>
      <c r="J229" s="130"/>
    </row>
    <row r="230" spans="1:27" x14ac:dyDescent="0.25">
      <c r="B230" s="174"/>
      <c r="C230" s="174"/>
      <c r="D230" s="174"/>
      <c r="E230" s="174"/>
      <c r="F230" s="174"/>
      <c r="G230" s="174"/>
    </row>
    <row r="231" spans="1:27" x14ac:dyDescent="0.25">
      <c r="B231" s="174"/>
      <c r="C231" s="174"/>
      <c r="D231" s="174"/>
      <c r="E231" s="174"/>
      <c r="F231" s="174"/>
      <c r="G231" s="174"/>
    </row>
    <row r="232" spans="1:27" x14ac:dyDescent="0.25">
      <c r="B232" s="174"/>
      <c r="C232" s="174"/>
      <c r="D232" s="174"/>
      <c r="E232" s="174"/>
      <c r="F232" s="174"/>
      <c r="G232" s="174"/>
    </row>
    <row r="233" spans="1:27" x14ac:dyDescent="0.25">
      <c r="B233" s="178"/>
      <c r="C233" s="178"/>
      <c r="D233" s="178"/>
      <c r="E233" s="178"/>
      <c r="F233" s="178"/>
      <c r="G233" s="178"/>
    </row>
    <row r="234" spans="1:27" x14ac:dyDescent="0.25">
      <c r="B234" s="178"/>
      <c r="C234" s="178"/>
      <c r="D234" s="178"/>
      <c r="E234" s="178"/>
      <c r="F234" s="178"/>
      <c r="G234" s="178"/>
    </row>
    <row r="235" spans="1:27" x14ac:dyDescent="0.25">
      <c r="B235" s="178"/>
      <c r="C235" s="178"/>
      <c r="D235" s="178"/>
      <c r="E235" s="178"/>
      <c r="F235" s="178"/>
      <c r="G235" s="178"/>
    </row>
    <row r="236" spans="1:27" x14ac:dyDescent="0.25">
      <c r="B236" s="178"/>
      <c r="C236" s="178"/>
      <c r="D236" s="178"/>
      <c r="E236" s="178"/>
      <c r="F236" s="178"/>
      <c r="G236" s="178"/>
    </row>
    <row r="237" spans="1:27" x14ac:dyDescent="0.25">
      <c r="B237" s="178"/>
      <c r="C237" s="178"/>
      <c r="D237" s="178"/>
      <c r="E237" s="178"/>
      <c r="F237" s="178"/>
      <c r="G237" s="178"/>
    </row>
    <row r="238" spans="1:27" x14ac:dyDescent="0.25">
      <c r="B238" s="178"/>
      <c r="C238" s="178"/>
      <c r="D238" s="178"/>
      <c r="E238" s="178"/>
      <c r="F238" s="178"/>
      <c r="G238" s="178"/>
    </row>
    <row r="239" spans="1:27" x14ac:dyDescent="0.25">
      <c r="B239" s="178"/>
      <c r="C239" s="178"/>
      <c r="D239" s="178"/>
      <c r="E239" s="178"/>
      <c r="F239" s="178"/>
      <c r="G239" s="178"/>
    </row>
    <row r="240" spans="1:27" x14ac:dyDescent="0.25">
      <c r="B240" s="178"/>
      <c r="C240" s="178"/>
      <c r="D240" s="178"/>
      <c r="E240" s="178"/>
      <c r="F240" s="178"/>
      <c r="G240" s="178"/>
    </row>
    <row r="241" spans="2:7" x14ac:dyDescent="0.25">
      <c r="B241" s="178"/>
      <c r="C241" s="178"/>
      <c r="D241" s="178"/>
      <c r="E241" s="178"/>
      <c r="F241" s="178"/>
      <c r="G241" s="178"/>
    </row>
    <row r="242" spans="2:7" x14ac:dyDescent="0.25">
      <c r="B242" s="178"/>
      <c r="C242" s="178"/>
      <c r="D242" s="178"/>
      <c r="E242" s="178"/>
      <c r="F242" s="178"/>
      <c r="G242" s="178"/>
    </row>
    <row r="243" spans="2:7" x14ac:dyDescent="0.25">
      <c r="B243" s="178"/>
      <c r="C243" s="178"/>
      <c r="D243" s="178"/>
      <c r="E243" s="178"/>
      <c r="F243" s="178"/>
      <c r="G243" s="178"/>
    </row>
    <row r="244" spans="2:7" x14ac:dyDescent="0.25">
      <c r="B244" s="178"/>
      <c r="C244" s="178"/>
      <c r="D244" s="178"/>
      <c r="E244" s="178"/>
      <c r="F244" s="178"/>
      <c r="G244" s="178"/>
    </row>
    <row r="245" spans="2:7" x14ac:dyDescent="0.25">
      <c r="B245" s="178"/>
      <c r="C245" s="178"/>
      <c r="D245" s="178"/>
      <c r="E245" s="178"/>
      <c r="F245" s="178"/>
      <c r="G245" s="178"/>
    </row>
    <row r="246" spans="2:7" x14ac:dyDescent="0.25">
      <c r="B246" s="178"/>
      <c r="C246" s="178"/>
      <c r="D246" s="178"/>
      <c r="E246" s="178"/>
      <c r="F246" s="178"/>
      <c r="G246" s="178"/>
    </row>
    <row r="247" spans="2:7" x14ac:dyDescent="0.25">
      <c r="B247" s="178"/>
      <c r="C247" s="178"/>
      <c r="D247" s="178"/>
      <c r="E247" s="178"/>
      <c r="F247" s="178"/>
      <c r="G247" s="178"/>
    </row>
    <row r="248" spans="2:7" x14ac:dyDescent="0.25">
      <c r="B248" s="178"/>
      <c r="C248" s="178"/>
      <c r="D248" s="178"/>
      <c r="E248" s="178"/>
      <c r="F248" s="178"/>
      <c r="G248" s="178"/>
    </row>
    <row r="249" spans="2:7" x14ac:dyDescent="0.25">
      <c r="B249" s="178"/>
      <c r="C249" s="178"/>
      <c r="D249" s="178"/>
      <c r="E249" s="178"/>
      <c r="F249" s="178"/>
      <c r="G249" s="178"/>
    </row>
    <row r="250" spans="2:7" x14ac:dyDescent="0.25">
      <c r="B250" s="178"/>
      <c r="C250" s="178"/>
      <c r="D250" s="178"/>
      <c r="E250" s="178"/>
      <c r="F250" s="178"/>
      <c r="G250" s="178"/>
    </row>
    <row r="251" spans="2:7" x14ac:dyDescent="0.25">
      <c r="B251" s="178"/>
      <c r="C251" s="178"/>
      <c r="D251" s="178"/>
      <c r="E251" s="178"/>
      <c r="F251" s="178"/>
      <c r="G251" s="178"/>
    </row>
    <row r="252" spans="2:7" x14ac:dyDescent="0.25">
      <c r="B252" s="178"/>
      <c r="C252" s="178"/>
      <c r="D252" s="178"/>
      <c r="E252" s="178"/>
      <c r="F252" s="178"/>
      <c r="G252" s="178"/>
    </row>
    <row r="253" spans="2:7" x14ac:dyDescent="0.25">
      <c r="B253" s="178"/>
      <c r="C253" s="178"/>
      <c r="D253" s="178"/>
      <c r="E253" s="178"/>
      <c r="F253" s="178"/>
      <c r="G253" s="178"/>
    </row>
    <row r="254" spans="2:7" x14ac:dyDescent="0.25">
      <c r="B254" s="178"/>
      <c r="C254" s="178"/>
      <c r="D254" s="178"/>
      <c r="E254" s="178"/>
      <c r="F254" s="178"/>
      <c r="G254" s="178"/>
    </row>
    <row r="255" spans="2:7" x14ac:dyDescent="0.25">
      <c r="B255" s="178"/>
      <c r="C255" s="178"/>
      <c r="D255" s="178"/>
      <c r="E255" s="178"/>
      <c r="F255" s="178"/>
      <c r="G255" s="178"/>
    </row>
    <row r="256" spans="2:7" x14ac:dyDescent="0.25">
      <c r="B256" s="178"/>
      <c r="C256" s="178"/>
      <c r="D256" s="178"/>
      <c r="E256" s="178"/>
      <c r="F256" s="178"/>
      <c r="G256" s="178"/>
    </row>
    <row r="257" spans="2:7" x14ac:dyDescent="0.25">
      <c r="B257" s="178"/>
      <c r="C257" s="178"/>
      <c r="D257" s="178"/>
      <c r="E257" s="178"/>
      <c r="F257" s="178"/>
      <c r="G257" s="178"/>
    </row>
    <row r="258" spans="2:7" x14ac:dyDescent="0.25">
      <c r="B258" s="178"/>
      <c r="C258" s="178"/>
      <c r="D258" s="178"/>
      <c r="E258" s="178"/>
      <c r="F258" s="178"/>
      <c r="G258" s="178"/>
    </row>
    <row r="259" spans="2:7" x14ac:dyDescent="0.25">
      <c r="B259" s="178"/>
      <c r="C259" s="178"/>
      <c r="D259" s="178"/>
      <c r="E259" s="178"/>
      <c r="F259" s="178"/>
      <c r="G259" s="178"/>
    </row>
    <row r="260" spans="2:7" x14ac:dyDescent="0.25">
      <c r="B260" s="178"/>
      <c r="C260" s="178"/>
      <c r="D260" s="178"/>
      <c r="E260" s="178"/>
      <c r="F260" s="178"/>
      <c r="G260" s="178"/>
    </row>
    <row r="261" spans="2:7" x14ac:dyDescent="0.25">
      <c r="B261" s="178"/>
      <c r="C261" s="178"/>
      <c r="D261" s="178"/>
      <c r="E261" s="178"/>
      <c r="F261" s="178"/>
      <c r="G261" s="178"/>
    </row>
    <row r="262" spans="2:7" x14ac:dyDescent="0.25">
      <c r="B262" s="178"/>
      <c r="C262" s="178"/>
      <c r="D262" s="178"/>
      <c r="E262" s="178"/>
      <c r="F262" s="178"/>
      <c r="G262" s="178"/>
    </row>
    <row r="263" spans="2:7" x14ac:dyDescent="0.25">
      <c r="B263" s="178"/>
      <c r="C263" s="178"/>
      <c r="D263" s="178"/>
      <c r="E263" s="178"/>
      <c r="F263" s="178"/>
      <c r="G263" s="178"/>
    </row>
    <row r="264" spans="2:7" x14ac:dyDescent="0.25">
      <c r="B264" s="178"/>
      <c r="C264" s="178"/>
      <c r="D264" s="178"/>
      <c r="E264" s="178"/>
      <c r="F264" s="178"/>
      <c r="G264" s="178"/>
    </row>
    <row r="265" spans="2:7" x14ac:dyDescent="0.25">
      <c r="B265" s="178"/>
      <c r="C265" s="178"/>
      <c r="D265" s="178"/>
      <c r="E265" s="178"/>
      <c r="F265" s="178"/>
      <c r="G265" s="178"/>
    </row>
    <row r="266" spans="2:7" x14ac:dyDescent="0.25">
      <c r="B266" s="178"/>
      <c r="C266" s="178"/>
      <c r="D266" s="178"/>
      <c r="E266" s="178"/>
      <c r="F266" s="178"/>
      <c r="G266" s="178"/>
    </row>
    <row r="267" spans="2:7" x14ac:dyDescent="0.25">
      <c r="B267" s="178"/>
      <c r="C267" s="178"/>
      <c r="D267" s="178"/>
      <c r="E267" s="178"/>
      <c r="F267" s="178"/>
      <c r="G267" s="178"/>
    </row>
    <row r="268" spans="2:7" x14ac:dyDescent="0.25">
      <c r="B268" s="178"/>
      <c r="C268" s="178"/>
      <c r="D268" s="178"/>
      <c r="E268" s="178"/>
      <c r="F268" s="178"/>
      <c r="G268" s="178"/>
    </row>
    <row r="269" spans="2:7" x14ac:dyDescent="0.25">
      <c r="B269" s="178"/>
      <c r="C269" s="178"/>
      <c r="D269" s="178"/>
      <c r="E269" s="178"/>
      <c r="F269" s="178"/>
      <c r="G269" s="178"/>
    </row>
    <row r="270" spans="2:7" x14ac:dyDescent="0.25">
      <c r="B270" s="178"/>
      <c r="C270" s="178"/>
      <c r="D270" s="178"/>
      <c r="E270" s="178"/>
      <c r="F270" s="178"/>
      <c r="G270" s="178"/>
    </row>
    <row r="271" spans="2:7" x14ac:dyDescent="0.25">
      <c r="B271" s="178"/>
      <c r="C271" s="178"/>
      <c r="D271" s="178"/>
      <c r="E271" s="178"/>
      <c r="F271" s="178"/>
      <c r="G271" s="178"/>
    </row>
    <row r="272" spans="2:7" x14ac:dyDescent="0.25">
      <c r="B272" s="178"/>
      <c r="C272" s="178"/>
      <c r="D272" s="178"/>
      <c r="E272" s="178"/>
      <c r="F272" s="178"/>
      <c r="G272" s="178"/>
    </row>
    <row r="273" spans="2:7" x14ac:dyDescent="0.25">
      <c r="B273" s="178"/>
      <c r="C273" s="178"/>
      <c r="D273" s="178"/>
      <c r="E273" s="178"/>
      <c r="F273" s="178"/>
      <c r="G273" s="178"/>
    </row>
    <row r="274" spans="2:7" x14ac:dyDescent="0.25">
      <c r="B274" s="178"/>
      <c r="C274" s="178"/>
      <c r="D274" s="178"/>
      <c r="E274" s="178"/>
      <c r="F274" s="178"/>
      <c r="G274" s="178"/>
    </row>
    <row r="275" spans="2:7" x14ac:dyDescent="0.25">
      <c r="B275" s="178"/>
      <c r="C275" s="178"/>
      <c r="D275" s="178"/>
      <c r="E275" s="178"/>
      <c r="F275" s="178"/>
      <c r="G275" s="178"/>
    </row>
    <row r="276" spans="2:7" x14ac:dyDescent="0.25">
      <c r="B276" s="178"/>
      <c r="C276" s="178"/>
      <c r="D276" s="178"/>
      <c r="E276" s="178"/>
      <c r="F276" s="178"/>
      <c r="G276" s="178"/>
    </row>
    <row r="277" spans="2:7" x14ac:dyDescent="0.25">
      <c r="B277" s="178"/>
      <c r="C277" s="178"/>
      <c r="D277" s="178"/>
      <c r="E277" s="178"/>
      <c r="F277" s="178"/>
      <c r="G277" s="178"/>
    </row>
    <row r="278" spans="2:7" x14ac:dyDescent="0.25">
      <c r="B278" s="178"/>
      <c r="C278" s="178"/>
      <c r="D278" s="178"/>
      <c r="E278" s="178"/>
      <c r="F278" s="178"/>
      <c r="G278" s="178"/>
    </row>
    <row r="279" spans="2:7" x14ac:dyDescent="0.25">
      <c r="B279" s="178"/>
      <c r="C279" s="178"/>
      <c r="D279" s="178"/>
      <c r="E279" s="178"/>
      <c r="F279" s="178"/>
      <c r="G279" s="178"/>
    </row>
    <row r="280" spans="2:7" x14ac:dyDescent="0.25">
      <c r="B280" s="178"/>
      <c r="C280" s="178"/>
      <c r="D280" s="178"/>
      <c r="E280" s="178"/>
      <c r="F280" s="178"/>
      <c r="G280" s="178"/>
    </row>
    <row r="281" spans="2:7" x14ac:dyDescent="0.25">
      <c r="B281" s="178"/>
      <c r="C281" s="178"/>
      <c r="D281" s="178"/>
      <c r="E281" s="178"/>
      <c r="F281" s="178"/>
      <c r="G281" s="178"/>
    </row>
    <row r="282" spans="2:7" x14ac:dyDescent="0.25">
      <c r="B282" s="178"/>
      <c r="C282" s="178"/>
      <c r="D282" s="178"/>
      <c r="E282" s="178"/>
      <c r="F282" s="178"/>
      <c r="G282" s="178"/>
    </row>
    <row r="283" spans="2:7" x14ac:dyDescent="0.25">
      <c r="B283" s="178"/>
      <c r="C283" s="178"/>
      <c r="D283" s="178"/>
      <c r="E283" s="178"/>
      <c r="F283" s="178"/>
      <c r="G283" s="178"/>
    </row>
    <row r="284" spans="2:7" x14ac:dyDescent="0.25">
      <c r="B284" s="178"/>
      <c r="C284" s="178"/>
      <c r="D284" s="178"/>
      <c r="E284" s="178"/>
      <c r="F284" s="178"/>
      <c r="G284" s="178"/>
    </row>
    <row r="285" spans="2:7" x14ac:dyDescent="0.25">
      <c r="B285" s="178"/>
      <c r="C285" s="178"/>
      <c r="D285" s="178"/>
      <c r="E285" s="178"/>
      <c r="F285" s="178"/>
      <c r="G285" s="178"/>
    </row>
    <row r="286" spans="2:7" x14ac:dyDescent="0.25">
      <c r="B286" s="178"/>
      <c r="C286" s="178"/>
      <c r="D286" s="178"/>
      <c r="E286" s="178"/>
      <c r="F286" s="178"/>
      <c r="G286" s="178"/>
    </row>
    <row r="287" spans="2:7" x14ac:dyDescent="0.25">
      <c r="B287" s="178"/>
      <c r="C287" s="178"/>
      <c r="D287" s="178"/>
      <c r="E287" s="178"/>
      <c r="F287" s="178"/>
      <c r="G287" s="178"/>
    </row>
    <row r="288" spans="2:7" x14ac:dyDescent="0.25">
      <c r="B288" s="178"/>
      <c r="C288" s="178"/>
      <c r="D288" s="178"/>
      <c r="E288" s="178"/>
      <c r="F288" s="178"/>
      <c r="G288" s="178"/>
    </row>
    <row r="289" spans="2:7" x14ac:dyDescent="0.25">
      <c r="B289" s="178"/>
      <c r="C289" s="178"/>
      <c r="D289" s="178"/>
      <c r="E289" s="178"/>
      <c r="F289" s="178"/>
      <c r="G289" s="178"/>
    </row>
    <row r="290" spans="2:7" x14ac:dyDescent="0.25">
      <c r="B290" s="178"/>
      <c r="C290" s="178"/>
      <c r="D290" s="178"/>
      <c r="E290" s="178"/>
      <c r="F290" s="178"/>
      <c r="G290" s="178"/>
    </row>
    <row r="291" spans="2:7" x14ac:dyDescent="0.25">
      <c r="B291" s="178"/>
      <c r="C291" s="178"/>
      <c r="D291" s="178"/>
      <c r="E291" s="178"/>
      <c r="F291" s="178"/>
      <c r="G291" s="178"/>
    </row>
    <row r="292" spans="2:7" x14ac:dyDescent="0.25">
      <c r="B292" s="178"/>
      <c r="C292" s="178"/>
      <c r="D292" s="178"/>
      <c r="E292" s="178"/>
      <c r="F292" s="178"/>
      <c r="G292" s="178"/>
    </row>
    <row r="293" spans="2:7" x14ac:dyDescent="0.25">
      <c r="B293" s="178"/>
      <c r="C293" s="178"/>
      <c r="D293" s="178"/>
      <c r="E293" s="178"/>
      <c r="F293" s="178"/>
      <c r="G293" s="178"/>
    </row>
    <row r="294" spans="2:7" x14ac:dyDescent="0.25">
      <c r="B294" s="178"/>
      <c r="C294" s="178"/>
      <c r="D294" s="178"/>
      <c r="E294" s="178"/>
      <c r="F294" s="178"/>
      <c r="G294" s="178"/>
    </row>
    <row r="295" spans="2:7" x14ac:dyDescent="0.25">
      <c r="B295" s="178"/>
      <c r="C295" s="178"/>
      <c r="D295" s="178"/>
      <c r="E295" s="178"/>
      <c r="F295" s="178"/>
      <c r="G295" s="178"/>
    </row>
    <row r="296" spans="2:7" x14ac:dyDescent="0.25">
      <c r="B296" s="178"/>
      <c r="C296" s="178"/>
      <c r="D296" s="178"/>
      <c r="E296" s="178"/>
      <c r="F296" s="178"/>
      <c r="G296" s="178"/>
    </row>
    <row r="297" spans="2:7" x14ac:dyDescent="0.25">
      <c r="B297" s="178"/>
      <c r="C297" s="178"/>
      <c r="D297" s="178"/>
      <c r="E297" s="178"/>
      <c r="F297" s="178"/>
      <c r="G297" s="178"/>
    </row>
    <row r="298" spans="2:7" x14ac:dyDescent="0.25">
      <c r="B298" s="178"/>
      <c r="C298" s="178"/>
      <c r="D298" s="178"/>
      <c r="E298" s="178"/>
      <c r="F298" s="178"/>
      <c r="G298" s="178"/>
    </row>
    <row r="299" spans="2:7" x14ac:dyDescent="0.25">
      <c r="B299" s="178"/>
      <c r="C299" s="178"/>
      <c r="D299" s="178"/>
      <c r="E299" s="178"/>
      <c r="F299" s="178"/>
      <c r="G299" s="178"/>
    </row>
    <row r="300" spans="2:7" x14ac:dyDescent="0.25">
      <c r="B300" s="178"/>
      <c r="C300" s="178"/>
      <c r="D300" s="178"/>
      <c r="E300" s="178"/>
      <c r="F300" s="178"/>
      <c r="G300" s="178"/>
    </row>
    <row r="301" spans="2:7" x14ac:dyDescent="0.25">
      <c r="B301" s="178"/>
      <c r="C301" s="178"/>
      <c r="D301" s="178"/>
      <c r="E301" s="178"/>
      <c r="F301" s="178"/>
      <c r="G301" s="178"/>
    </row>
    <row r="302" spans="2:7" x14ac:dyDescent="0.25">
      <c r="B302" s="178"/>
      <c r="C302" s="178"/>
      <c r="D302" s="178"/>
      <c r="E302" s="178"/>
      <c r="F302" s="178"/>
      <c r="G302" s="178"/>
    </row>
    <row r="303" spans="2:7" x14ac:dyDescent="0.25">
      <c r="B303" s="178"/>
      <c r="C303" s="178"/>
      <c r="D303" s="178"/>
      <c r="E303" s="178"/>
      <c r="F303" s="178"/>
      <c r="G303" s="178"/>
    </row>
    <row r="304" spans="2:7" x14ac:dyDescent="0.25">
      <c r="B304" s="178"/>
      <c r="C304" s="178"/>
      <c r="D304" s="178"/>
      <c r="E304" s="178"/>
      <c r="F304" s="178"/>
      <c r="G304" s="178"/>
    </row>
    <row r="305" spans="2:7" x14ac:dyDescent="0.25">
      <c r="B305" s="178"/>
      <c r="C305" s="178"/>
      <c r="D305" s="178"/>
      <c r="E305" s="178"/>
      <c r="F305" s="178"/>
      <c r="G305" s="178"/>
    </row>
    <row r="306" spans="2:7" x14ac:dyDescent="0.25">
      <c r="B306" s="178"/>
      <c r="C306" s="178"/>
      <c r="D306" s="178"/>
      <c r="E306" s="178"/>
      <c r="F306" s="178"/>
      <c r="G306" s="178"/>
    </row>
    <row r="307" spans="2:7" x14ac:dyDescent="0.25">
      <c r="B307" s="178"/>
      <c r="C307" s="178"/>
      <c r="D307" s="178"/>
      <c r="E307" s="178"/>
      <c r="F307" s="178"/>
      <c r="G307" s="178"/>
    </row>
    <row r="308" spans="2:7" x14ac:dyDescent="0.25">
      <c r="B308" s="178"/>
      <c r="C308" s="178"/>
      <c r="D308" s="178"/>
      <c r="E308" s="178"/>
      <c r="F308" s="178"/>
      <c r="G308" s="178"/>
    </row>
    <row r="309" spans="2:7" x14ac:dyDescent="0.25">
      <c r="B309" s="178"/>
      <c r="C309" s="178"/>
      <c r="D309" s="178"/>
      <c r="E309" s="178"/>
      <c r="F309" s="178"/>
      <c r="G309" s="178"/>
    </row>
    <row r="310" spans="2:7" x14ac:dyDescent="0.25">
      <c r="B310" s="178"/>
      <c r="C310" s="178"/>
      <c r="D310" s="178"/>
      <c r="E310" s="178"/>
      <c r="F310" s="178"/>
      <c r="G310" s="178"/>
    </row>
    <row r="311" spans="2:7" x14ac:dyDescent="0.25">
      <c r="B311" s="178"/>
      <c r="C311" s="178"/>
      <c r="D311" s="178"/>
      <c r="E311" s="178"/>
      <c r="F311" s="178"/>
      <c r="G311" s="178"/>
    </row>
    <row r="312" spans="2:7" x14ac:dyDescent="0.25">
      <c r="B312" s="178"/>
      <c r="C312" s="178"/>
      <c r="D312" s="178"/>
      <c r="E312" s="178"/>
      <c r="F312" s="178"/>
      <c r="G312" s="178"/>
    </row>
    <row r="313" spans="2:7" x14ac:dyDescent="0.25">
      <c r="B313" s="178"/>
      <c r="C313" s="178"/>
      <c r="D313" s="178"/>
      <c r="E313" s="178"/>
      <c r="F313" s="178"/>
      <c r="G313" s="178"/>
    </row>
    <row r="314" spans="2:7" x14ac:dyDescent="0.25">
      <c r="B314" s="178"/>
      <c r="C314" s="178"/>
      <c r="D314" s="178"/>
      <c r="E314" s="178"/>
      <c r="F314" s="178"/>
      <c r="G314" s="178"/>
    </row>
    <row r="315" spans="2:7" x14ac:dyDescent="0.25">
      <c r="B315" s="178"/>
      <c r="C315" s="178"/>
      <c r="D315" s="178"/>
      <c r="E315" s="178"/>
      <c r="F315" s="178"/>
      <c r="G315" s="178"/>
    </row>
    <row r="316" spans="2:7" x14ac:dyDescent="0.25">
      <c r="B316" s="178"/>
      <c r="C316" s="178"/>
      <c r="D316" s="178"/>
      <c r="E316" s="178"/>
      <c r="F316" s="178"/>
      <c r="G316" s="178"/>
    </row>
    <row r="317" spans="2:7" x14ac:dyDescent="0.25">
      <c r="B317" s="178"/>
      <c r="C317" s="178"/>
      <c r="D317" s="178"/>
      <c r="E317" s="178"/>
      <c r="F317" s="178"/>
      <c r="G317" s="178"/>
    </row>
    <row r="318" spans="2:7" x14ac:dyDescent="0.25">
      <c r="B318" s="178"/>
      <c r="C318" s="178"/>
      <c r="D318" s="178"/>
      <c r="E318" s="178"/>
      <c r="F318" s="178"/>
      <c r="G318" s="178"/>
    </row>
    <row r="319" spans="2:7" x14ac:dyDescent="0.25">
      <c r="B319" s="178"/>
      <c r="C319" s="178"/>
      <c r="D319" s="178"/>
      <c r="E319" s="178"/>
      <c r="F319" s="178"/>
      <c r="G319" s="178"/>
    </row>
    <row r="320" spans="2:7" x14ac:dyDescent="0.25">
      <c r="B320" s="178"/>
      <c r="C320" s="178"/>
      <c r="D320" s="178"/>
      <c r="E320" s="178"/>
      <c r="F320" s="178"/>
      <c r="G320" s="178"/>
    </row>
    <row r="321" spans="2:7" x14ac:dyDescent="0.25">
      <c r="B321" s="178"/>
      <c r="C321" s="178"/>
      <c r="D321" s="178"/>
      <c r="E321" s="178"/>
      <c r="F321" s="178"/>
      <c r="G321" s="178"/>
    </row>
    <row r="322" spans="2:7" x14ac:dyDescent="0.25">
      <c r="B322" s="178"/>
      <c r="C322" s="178"/>
      <c r="D322" s="178"/>
      <c r="E322" s="178"/>
      <c r="F322" s="178"/>
      <c r="G322" s="178"/>
    </row>
    <row r="323" spans="2:7" x14ac:dyDescent="0.25">
      <c r="B323" s="178"/>
      <c r="C323" s="178"/>
      <c r="D323" s="178"/>
      <c r="E323" s="178"/>
      <c r="F323" s="178"/>
      <c r="G323" s="178"/>
    </row>
    <row r="324" spans="2:7" x14ac:dyDescent="0.25">
      <c r="B324" s="178"/>
      <c r="C324" s="178"/>
      <c r="D324" s="178"/>
      <c r="E324" s="178"/>
      <c r="F324" s="178"/>
      <c r="G324" s="178"/>
    </row>
    <row r="325" spans="2:7" x14ac:dyDescent="0.25">
      <c r="B325" s="178"/>
      <c r="C325" s="178"/>
      <c r="D325" s="178"/>
      <c r="E325" s="178"/>
      <c r="F325" s="178"/>
      <c r="G325" s="178"/>
    </row>
    <row r="326" spans="2:7" x14ac:dyDescent="0.25">
      <c r="B326" s="178"/>
      <c r="C326" s="178"/>
      <c r="D326" s="178"/>
      <c r="E326" s="178"/>
      <c r="F326" s="178"/>
      <c r="G326" s="178"/>
    </row>
    <row r="327" spans="2:7" x14ac:dyDescent="0.25">
      <c r="B327" s="178"/>
      <c r="C327" s="178"/>
      <c r="D327" s="178"/>
      <c r="E327" s="178"/>
      <c r="F327" s="178"/>
      <c r="G327" s="178"/>
    </row>
    <row r="328" spans="2:7" x14ac:dyDescent="0.25">
      <c r="B328" s="178"/>
      <c r="C328" s="178"/>
      <c r="D328" s="178"/>
      <c r="E328" s="178"/>
      <c r="F328" s="178"/>
      <c r="G328" s="178"/>
    </row>
    <row r="329" spans="2:7" x14ac:dyDescent="0.25">
      <c r="B329" s="178"/>
      <c r="C329" s="178"/>
      <c r="D329" s="178"/>
      <c r="E329" s="178"/>
      <c r="F329" s="178"/>
      <c r="G329" s="178"/>
    </row>
    <row r="330" spans="2:7" x14ac:dyDescent="0.25">
      <c r="B330" s="178"/>
      <c r="C330" s="178"/>
      <c r="D330" s="178"/>
      <c r="E330" s="178"/>
      <c r="F330" s="178"/>
      <c r="G330" s="178"/>
    </row>
    <row r="331" spans="2:7" x14ac:dyDescent="0.25">
      <c r="B331" s="178"/>
      <c r="C331" s="178"/>
      <c r="D331" s="178"/>
      <c r="E331" s="178"/>
      <c r="F331" s="178"/>
      <c r="G331" s="178"/>
    </row>
    <row r="332" spans="2:7" x14ac:dyDescent="0.25">
      <c r="B332" s="178"/>
      <c r="C332" s="178"/>
      <c r="D332" s="178"/>
      <c r="E332" s="178"/>
      <c r="F332" s="178"/>
      <c r="G332" s="178"/>
    </row>
    <row r="333" spans="2:7" x14ac:dyDescent="0.25">
      <c r="B333" s="178"/>
      <c r="C333" s="178"/>
      <c r="D333" s="178"/>
      <c r="E333" s="178"/>
      <c r="F333" s="178"/>
      <c r="G333" s="178"/>
    </row>
    <row r="334" spans="2:7" x14ac:dyDescent="0.25">
      <c r="B334" s="178"/>
      <c r="C334" s="178"/>
      <c r="D334" s="178"/>
      <c r="E334" s="178"/>
      <c r="F334" s="178"/>
      <c r="G334" s="178"/>
    </row>
    <row r="335" spans="2:7" x14ac:dyDescent="0.25">
      <c r="B335" s="178"/>
      <c r="C335" s="178"/>
      <c r="D335" s="178"/>
      <c r="E335" s="178"/>
      <c r="F335" s="178"/>
      <c r="G335" s="178"/>
    </row>
    <row r="336" spans="2:7" x14ac:dyDescent="0.25">
      <c r="B336" s="178"/>
      <c r="C336" s="178"/>
      <c r="D336" s="178"/>
      <c r="E336" s="178"/>
      <c r="F336" s="178"/>
      <c r="G336" s="178"/>
    </row>
    <row r="337" spans="2:7" x14ac:dyDescent="0.25">
      <c r="B337" s="178"/>
      <c r="C337" s="178"/>
      <c r="D337" s="178"/>
      <c r="E337" s="178"/>
      <c r="F337" s="178"/>
      <c r="G337" s="178"/>
    </row>
    <row r="338" spans="2:7" x14ac:dyDescent="0.25">
      <c r="B338" s="178"/>
      <c r="C338" s="178"/>
      <c r="D338" s="178"/>
      <c r="E338" s="178"/>
      <c r="F338" s="178"/>
      <c r="G338" s="178"/>
    </row>
    <row r="339" spans="2:7" x14ac:dyDescent="0.25">
      <c r="B339" s="178"/>
      <c r="C339" s="178"/>
      <c r="D339" s="178"/>
      <c r="E339" s="178"/>
      <c r="F339" s="178"/>
      <c r="G339" s="178"/>
    </row>
    <row r="340" spans="2:7" x14ac:dyDescent="0.25">
      <c r="B340" s="178"/>
      <c r="C340" s="178"/>
      <c r="D340" s="178"/>
      <c r="E340" s="178"/>
      <c r="F340" s="178"/>
      <c r="G340" s="178"/>
    </row>
    <row r="341" spans="2:7" x14ac:dyDescent="0.25">
      <c r="B341" s="178"/>
      <c r="C341" s="178"/>
      <c r="D341" s="178"/>
      <c r="E341" s="178"/>
      <c r="F341" s="178"/>
      <c r="G341" s="178"/>
    </row>
    <row r="342" spans="2:7" x14ac:dyDescent="0.25">
      <c r="B342" s="178"/>
      <c r="C342" s="178"/>
      <c r="D342" s="178"/>
      <c r="E342" s="178"/>
      <c r="F342" s="178"/>
      <c r="G342" s="178"/>
    </row>
    <row r="343" spans="2:7" x14ac:dyDescent="0.25">
      <c r="B343" s="178"/>
      <c r="C343" s="178"/>
      <c r="D343" s="178"/>
      <c r="E343" s="178"/>
      <c r="F343" s="178"/>
      <c r="G343" s="178"/>
    </row>
    <row r="344" spans="2:7" x14ac:dyDescent="0.25">
      <c r="B344" s="178"/>
      <c r="C344" s="178"/>
      <c r="D344" s="178"/>
      <c r="E344" s="178"/>
      <c r="F344" s="178"/>
      <c r="G344" s="178"/>
    </row>
    <row r="345" spans="2:7" x14ac:dyDescent="0.25">
      <c r="B345" s="178"/>
      <c r="C345" s="178"/>
      <c r="D345" s="178"/>
      <c r="E345" s="178"/>
      <c r="F345" s="178"/>
      <c r="G345" s="178"/>
    </row>
    <row r="346" spans="2:7" x14ac:dyDescent="0.25">
      <c r="B346" s="178"/>
      <c r="C346" s="178"/>
      <c r="D346" s="178"/>
      <c r="E346" s="178"/>
      <c r="F346" s="178"/>
      <c r="G346" s="178"/>
    </row>
    <row r="347" spans="2:7" x14ac:dyDescent="0.25">
      <c r="B347" s="178"/>
      <c r="C347" s="178"/>
      <c r="D347" s="178"/>
      <c r="E347" s="178"/>
      <c r="F347" s="178"/>
      <c r="G347" s="178"/>
    </row>
    <row r="348" spans="2:7" x14ac:dyDescent="0.25">
      <c r="B348" s="178"/>
      <c r="C348" s="178"/>
      <c r="D348" s="178"/>
      <c r="E348" s="178"/>
      <c r="F348" s="178"/>
      <c r="G348" s="178"/>
    </row>
    <row r="349" spans="2:7" x14ac:dyDescent="0.25">
      <c r="B349" s="178"/>
      <c r="C349" s="178"/>
      <c r="D349" s="178"/>
      <c r="E349" s="178"/>
      <c r="F349" s="178"/>
      <c r="G349" s="178"/>
    </row>
    <row r="350" spans="2:7" x14ac:dyDescent="0.25">
      <c r="B350" s="178"/>
      <c r="C350" s="178"/>
      <c r="D350" s="178"/>
      <c r="E350" s="178"/>
      <c r="F350" s="178"/>
      <c r="G350" s="178"/>
    </row>
    <row r="351" spans="2:7" x14ac:dyDescent="0.25">
      <c r="B351" s="178"/>
      <c r="C351" s="178"/>
      <c r="D351" s="178"/>
      <c r="E351" s="178"/>
      <c r="F351" s="178"/>
      <c r="G351" s="178"/>
    </row>
    <row r="352" spans="2:7" x14ac:dyDescent="0.25">
      <c r="B352" s="178"/>
      <c r="C352" s="178"/>
      <c r="D352" s="178"/>
      <c r="E352" s="178"/>
      <c r="F352" s="178"/>
      <c r="G352" s="178"/>
    </row>
    <row r="353" spans="2:7" x14ac:dyDescent="0.25">
      <c r="B353" s="178"/>
      <c r="C353" s="178"/>
      <c r="D353" s="178"/>
      <c r="E353" s="178"/>
      <c r="F353" s="178"/>
      <c r="G353" s="178"/>
    </row>
    <row r="354" spans="2:7" x14ac:dyDescent="0.25">
      <c r="B354" s="178"/>
      <c r="C354" s="178"/>
      <c r="D354" s="178"/>
      <c r="E354" s="178"/>
      <c r="F354" s="178"/>
      <c r="G354" s="178"/>
    </row>
    <row r="355" spans="2:7" x14ac:dyDescent="0.25">
      <c r="B355" s="178"/>
      <c r="C355" s="178"/>
      <c r="D355" s="178"/>
      <c r="E355" s="178"/>
      <c r="F355" s="178"/>
      <c r="G355" s="178"/>
    </row>
    <row r="356" spans="2:7" x14ac:dyDescent="0.25">
      <c r="B356" s="178"/>
      <c r="C356" s="178"/>
      <c r="D356" s="178"/>
      <c r="E356" s="178"/>
      <c r="F356" s="178"/>
      <c r="G356" s="178"/>
    </row>
    <row r="357" spans="2:7" x14ac:dyDescent="0.25">
      <c r="B357" s="178"/>
      <c r="C357" s="178"/>
      <c r="D357" s="178"/>
      <c r="E357" s="178"/>
      <c r="F357" s="178"/>
      <c r="G357" s="178"/>
    </row>
    <row r="358" spans="2:7" x14ac:dyDescent="0.25">
      <c r="B358" s="178"/>
      <c r="C358" s="178"/>
      <c r="D358" s="178"/>
      <c r="E358" s="178"/>
      <c r="F358" s="178"/>
      <c r="G358" s="178"/>
    </row>
    <row r="359" spans="2:7" x14ac:dyDescent="0.25">
      <c r="B359" s="178"/>
      <c r="C359" s="178"/>
      <c r="D359" s="178"/>
      <c r="E359" s="178"/>
      <c r="F359" s="178"/>
      <c r="G359" s="178"/>
    </row>
    <row r="360" spans="2:7" x14ac:dyDescent="0.25">
      <c r="B360" s="178"/>
      <c r="C360" s="178"/>
      <c r="D360" s="178"/>
      <c r="E360" s="178"/>
      <c r="F360" s="178"/>
      <c r="G360" s="178"/>
    </row>
    <row r="361" spans="2:7" x14ac:dyDescent="0.25">
      <c r="B361" s="178"/>
      <c r="C361" s="178"/>
      <c r="D361" s="178"/>
      <c r="E361" s="178"/>
      <c r="F361" s="178"/>
      <c r="G361" s="178"/>
    </row>
    <row r="362" spans="2:7" x14ac:dyDescent="0.25">
      <c r="B362" s="178"/>
      <c r="C362" s="178"/>
      <c r="D362" s="178"/>
      <c r="E362" s="178"/>
      <c r="F362" s="178"/>
      <c r="G362" s="178"/>
    </row>
    <row r="363" spans="2:7" x14ac:dyDescent="0.25">
      <c r="B363" s="178"/>
      <c r="C363" s="178"/>
      <c r="D363" s="178"/>
      <c r="E363" s="178"/>
      <c r="F363" s="178"/>
      <c r="G363" s="178"/>
    </row>
    <row r="364" spans="2:7" x14ac:dyDescent="0.25">
      <c r="B364" s="178"/>
      <c r="C364" s="178"/>
      <c r="D364" s="178"/>
      <c r="E364" s="178"/>
      <c r="F364" s="178"/>
      <c r="G364" s="178"/>
    </row>
    <row r="365" spans="2:7" x14ac:dyDescent="0.25">
      <c r="B365" s="178"/>
      <c r="C365" s="178"/>
      <c r="D365" s="178"/>
      <c r="E365" s="178"/>
      <c r="F365" s="178"/>
      <c r="G365" s="178"/>
    </row>
    <row r="366" spans="2:7" x14ac:dyDescent="0.25">
      <c r="B366" s="178"/>
      <c r="C366" s="178"/>
      <c r="D366" s="178"/>
      <c r="E366" s="178"/>
      <c r="F366" s="178"/>
      <c r="G366" s="178"/>
    </row>
    <row r="367" spans="2:7" x14ac:dyDescent="0.25">
      <c r="B367" s="178"/>
      <c r="C367" s="178"/>
      <c r="D367" s="178"/>
      <c r="E367" s="178"/>
      <c r="F367" s="178"/>
      <c r="G367" s="178"/>
    </row>
    <row r="368" spans="2:7" x14ac:dyDescent="0.25">
      <c r="B368" s="178"/>
      <c r="C368" s="178"/>
      <c r="D368" s="178"/>
      <c r="E368" s="178"/>
      <c r="F368" s="178"/>
      <c r="G368" s="178"/>
    </row>
    <row r="369" spans="2:7" x14ac:dyDescent="0.25">
      <c r="B369" s="178"/>
      <c r="C369" s="178"/>
      <c r="D369" s="178"/>
      <c r="E369" s="178"/>
      <c r="F369" s="178"/>
      <c r="G369" s="178"/>
    </row>
    <row r="370" spans="2:7" x14ac:dyDescent="0.25">
      <c r="B370" s="178"/>
      <c r="C370" s="178"/>
      <c r="D370" s="178"/>
      <c r="E370" s="178"/>
      <c r="F370" s="178"/>
      <c r="G370" s="178"/>
    </row>
    <row r="371" spans="2:7" x14ac:dyDescent="0.25">
      <c r="B371" s="178"/>
      <c r="C371" s="178"/>
      <c r="D371" s="178"/>
      <c r="E371" s="178"/>
      <c r="F371" s="178"/>
      <c r="G371" s="178"/>
    </row>
    <row r="372" spans="2:7" x14ac:dyDescent="0.25">
      <c r="B372" s="178"/>
      <c r="C372" s="178"/>
      <c r="D372" s="178"/>
      <c r="E372" s="178"/>
      <c r="F372" s="178"/>
      <c r="G372" s="178"/>
    </row>
    <row r="373" spans="2:7" x14ac:dyDescent="0.25">
      <c r="B373" s="178"/>
      <c r="C373" s="178"/>
      <c r="D373" s="178"/>
      <c r="E373" s="178"/>
      <c r="F373" s="178"/>
      <c r="G373" s="178"/>
    </row>
    <row r="374" spans="2:7" x14ac:dyDescent="0.25">
      <c r="B374" s="178"/>
      <c r="C374" s="178"/>
      <c r="D374" s="178"/>
      <c r="E374" s="178"/>
      <c r="F374" s="178"/>
      <c r="G374" s="178"/>
    </row>
    <row r="375" spans="2:7" x14ac:dyDescent="0.25">
      <c r="B375" s="178"/>
      <c r="C375" s="178"/>
      <c r="D375" s="178"/>
      <c r="E375" s="178"/>
      <c r="F375" s="178"/>
      <c r="G375" s="178"/>
    </row>
    <row r="376" spans="2:7" x14ac:dyDescent="0.25">
      <c r="B376" s="178"/>
      <c r="C376" s="178"/>
      <c r="D376" s="178"/>
      <c r="E376" s="178"/>
      <c r="F376" s="178"/>
      <c r="G376" s="178"/>
    </row>
    <row r="377" spans="2:7" x14ac:dyDescent="0.25">
      <c r="B377" s="178"/>
      <c r="C377" s="178"/>
      <c r="D377" s="178"/>
      <c r="E377" s="178"/>
      <c r="F377" s="178"/>
      <c r="G377" s="178"/>
    </row>
    <row r="378" spans="2:7" x14ac:dyDescent="0.25">
      <c r="B378" s="178"/>
      <c r="C378" s="178"/>
      <c r="D378" s="178"/>
      <c r="E378" s="178"/>
      <c r="F378" s="178"/>
      <c r="G378" s="178"/>
    </row>
    <row r="379" spans="2:7" x14ac:dyDescent="0.25">
      <c r="B379" s="178"/>
      <c r="C379" s="178"/>
      <c r="D379" s="178"/>
      <c r="E379" s="178"/>
      <c r="F379" s="178"/>
      <c r="G379" s="178"/>
    </row>
    <row r="380" spans="2:7" x14ac:dyDescent="0.25">
      <c r="B380" s="178"/>
      <c r="C380" s="178"/>
      <c r="D380" s="178"/>
      <c r="E380" s="178"/>
      <c r="F380" s="178"/>
      <c r="G380" s="178"/>
    </row>
    <row r="381" spans="2:7" x14ac:dyDescent="0.25">
      <c r="B381" s="178"/>
      <c r="C381" s="178"/>
      <c r="D381" s="178"/>
      <c r="E381" s="178"/>
      <c r="F381" s="178"/>
      <c r="G381" s="178"/>
    </row>
    <row r="382" spans="2:7" x14ac:dyDescent="0.25">
      <c r="B382" s="178"/>
      <c r="C382" s="178"/>
      <c r="D382" s="178"/>
      <c r="E382" s="178"/>
      <c r="F382" s="178"/>
      <c r="G382" s="178"/>
    </row>
    <row r="383" spans="2:7" x14ac:dyDescent="0.25">
      <c r="B383" s="178"/>
      <c r="C383" s="178"/>
      <c r="D383" s="178"/>
      <c r="E383" s="178"/>
      <c r="F383" s="178"/>
      <c r="G383" s="178"/>
    </row>
    <row r="384" spans="2:7" x14ac:dyDescent="0.25">
      <c r="B384" s="178"/>
      <c r="C384" s="178"/>
      <c r="D384" s="178"/>
      <c r="E384" s="178"/>
      <c r="F384" s="178"/>
      <c r="G384" s="178"/>
    </row>
    <row r="385" spans="2:7" x14ac:dyDescent="0.25">
      <c r="B385" s="178"/>
      <c r="C385" s="178"/>
      <c r="D385" s="178"/>
      <c r="E385" s="178"/>
      <c r="F385" s="178"/>
      <c r="G385" s="178"/>
    </row>
    <row r="386" spans="2:7" x14ac:dyDescent="0.25">
      <c r="B386" s="178"/>
      <c r="C386" s="178"/>
      <c r="D386" s="178"/>
      <c r="E386" s="178"/>
      <c r="F386" s="178"/>
      <c r="G386" s="178"/>
    </row>
    <row r="387" spans="2:7" x14ac:dyDescent="0.25">
      <c r="B387" s="178"/>
      <c r="C387" s="178"/>
      <c r="D387" s="178"/>
      <c r="E387" s="178"/>
      <c r="F387" s="178"/>
      <c r="G387" s="178"/>
    </row>
    <row r="388" spans="2:7" x14ac:dyDescent="0.25">
      <c r="B388" s="178"/>
      <c r="C388" s="178"/>
      <c r="D388" s="178"/>
      <c r="E388" s="178"/>
      <c r="F388" s="178"/>
      <c r="G388" s="178"/>
    </row>
    <row r="389" spans="2:7" x14ac:dyDescent="0.25">
      <c r="B389" s="178"/>
      <c r="C389" s="178"/>
      <c r="D389" s="178"/>
      <c r="E389" s="178"/>
      <c r="F389" s="178"/>
      <c r="G389" s="178"/>
    </row>
    <row r="390" spans="2:7" x14ac:dyDescent="0.25">
      <c r="B390" s="178"/>
      <c r="C390" s="178"/>
      <c r="D390" s="178"/>
      <c r="E390" s="178"/>
      <c r="F390" s="178"/>
      <c r="G390" s="178"/>
    </row>
    <row r="391" spans="2:7" x14ac:dyDescent="0.25">
      <c r="B391" s="178"/>
      <c r="C391" s="178"/>
      <c r="D391" s="178"/>
      <c r="E391" s="178"/>
      <c r="F391" s="178"/>
      <c r="G391" s="178"/>
    </row>
    <row r="392" spans="2:7" x14ac:dyDescent="0.25">
      <c r="B392" s="178"/>
      <c r="C392" s="178"/>
      <c r="D392" s="178"/>
      <c r="E392" s="178"/>
      <c r="F392" s="178"/>
      <c r="G392" s="178"/>
    </row>
    <row r="393" spans="2:7" x14ac:dyDescent="0.25">
      <c r="B393" s="178"/>
      <c r="C393" s="178"/>
      <c r="D393" s="178"/>
      <c r="E393" s="178"/>
      <c r="F393" s="178"/>
      <c r="G393" s="178"/>
    </row>
    <row r="394" spans="2:7" x14ac:dyDescent="0.25">
      <c r="B394" s="178"/>
      <c r="C394" s="178"/>
      <c r="D394" s="178"/>
      <c r="E394" s="178"/>
      <c r="F394" s="178"/>
      <c r="G394" s="178"/>
    </row>
    <row r="395" spans="2:7" x14ac:dyDescent="0.25">
      <c r="B395" s="178"/>
      <c r="C395" s="178"/>
      <c r="D395" s="178"/>
      <c r="E395" s="178"/>
      <c r="F395" s="178"/>
      <c r="G395" s="178"/>
    </row>
    <row r="396" spans="2:7" x14ac:dyDescent="0.25">
      <c r="B396" s="178"/>
      <c r="C396" s="178"/>
      <c r="D396" s="178"/>
      <c r="E396" s="178"/>
      <c r="F396" s="178"/>
      <c r="G396" s="178"/>
    </row>
    <row r="397" spans="2:7" x14ac:dyDescent="0.25">
      <c r="B397" s="178"/>
      <c r="C397" s="178"/>
      <c r="D397" s="178"/>
      <c r="E397" s="178"/>
      <c r="F397" s="178"/>
      <c r="G397" s="178"/>
    </row>
    <row r="398" spans="2:7" x14ac:dyDescent="0.25">
      <c r="B398" s="178"/>
      <c r="C398" s="178"/>
      <c r="D398" s="178"/>
      <c r="E398" s="178"/>
      <c r="F398" s="178"/>
      <c r="G398" s="178"/>
    </row>
    <row r="399" spans="2:7" x14ac:dyDescent="0.25">
      <c r="B399" s="178"/>
      <c r="C399" s="178"/>
      <c r="D399" s="178"/>
      <c r="E399" s="178"/>
      <c r="F399" s="178"/>
      <c r="G399" s="178"/>
    </row>
    <row r="400" spans="2:7" x14ac:dyDescent="0.25">
      <c r="B400" s="178"/>
      <c r="C400" s="178"/>
      <c r="D400" s="178"/>
      <c r="E400" s="178"/>
      <c r="F400" s="178"/>
      <c r="G400" s="178"/>
    </row>
    <row r="401" spans="2:7" x14ac:dyDescent="0.25">
      <c r="B401" s="178"/>
      <c r="C401" s="178"/>
      <c r="D401" s="178"/>
      <c r="E401" s="178"/>
      <c r="F401" s="178"/>
      <c r="G401" s="178"/>
    </row>
    <row r="402" spans="2:7" x14ac:dyDescent="0.25">
      <c r="B402" s="178"/>
      <c r="C402" s="178"/>
      <c r="D402" s="178"/>
      <c r="E402" s="178"/>
      <c r="F402" s="178"/>
      <c r="G402" s="178"/>
    </row>
    <row r="403" spans="2:7" x14ac:dyDescent="0.25">
      <c r="B403" s="178"/>
      <c r="C403" s="178"/>
      <c r="D403" s="178"/>
      <c r="E403" s="178"/>
      <c r="F403" s="178"/>
      <c r="G403" s="178"/>
    </row>
    <row r="404" spans="2:7" x14ac:dyDescent="0.25">
      <c r="B404" s="178"/>
      <c r="C404" s="178"/>
      <c r="D404" s="178"/>
      <c r="E404" s="178"/>
      <c r="F404" s="178"/>
      <c r="G404" s="178"/>
    </row>
    <row r="405" spans="2:7" x14ac:dyDescent="0.25">
      <c r="B405" s="178"/>
      <c r="C405" s="178"/>
      <c r="D405" s="178"/>
      <c r="E405" s="178"/>
      <c r="F405" s="178"/>
      <c r="G405" s="178"/>
    </row>
    <row r="406" spans="2:7" x14ac:dyDescent="0.25">
      <c r="B406" s="178"/>
      <c r="C406" s="178"/>
      <c r="D406" s="178"/>
      <c r="E406" s="178"/>
      <c r="F406" s="178"/>
      <c r="G406" s="178"/>
    </row>
    <row r="407" spans="2:7" x14ac:dyDescent="0.25">
      <c r="B407" s="178"/>
      <c r="C407" s="178"/>
      <c r="D407" s="178"/>
      <c r="E407" s="178"/>
      <c r="F407" s="178"/>
      <c r="G407" s="178"/>
    </row>
    <row r="408" spans="2:7" x14ac:dyDescent="0.25">
      <c r="B408" s="178"/>
      <c r="C408" s="178"/>
      <c r="D408" s="178"/>
      <c r="E408" s="178"/>
      <c r="F408" s="178"/>
      <c r="G408" s="178"/>
    </row>
    <row r="409" spans="2:7" x14ac:dyDescent="0.25">
      <c r="B409" s="178"/>
      <c r="C409" s="178"/>
      <c r="D409" s="178"/>
      <c r="E409" s="178"/>
      <c r="F409" s="178"/>
      <c r="G409" s="178"/>
    </row>
    <row r="410" spans="2:7" x14ac:dyDescent="0.25">
      <c r="B410" s="178"/>
      <c r="C410" s="178"/>
      <c r="D410" s="178"/>
      <c r="E410" s="178"/>
      <c r="F410" s="178"/>
      <c r="G410" s="178"/>
    </row>
    <row r="411" spans="2:7" x14ac:dyDescent="0.25">
      <c r="B411" s="178"/>
      <c r="C411" s="178"/>
      <c r="D411" s="178"/>
      <c r="E411" s="178"/>
      <c r="F411" s="178"/>
      <c r="G411" s="178"/>
    </row>
    <row r="412" spans="2:7" x14ac:dyDescent="0.25">
      <c r="B412" s="178"/>
      <c r="C412" s="178"/>
      <c r="D412" s="178"/>
      <c r="E412" s="178"/>
      <c r="F412" s="178"/>
      <c r="G412" s="178"/>
    </row>
    <row r="413" spans="2:7" x14ac:dyDescent="0.25">
      <c r="B413" s="178"/>
      <c r="C413" s="178"/>
      <c r="D413" s="178"/>
      <c r="E413" s="178"/>
      <c r="F413" s="178"/>
      <c r="G413" s="178"/>
    </row>
    <row r="414" spans="2:7" x14ac:dyDescent="0.25">
      <c r="B414" s="178"/>
      <c r="C414" s="178"/>
      <c r="D414" s="178"/>
      <c r="E414" s="178"/>
      <c r="F414" s="178"/>
      <c r="G414" s="178"/>
    </row>
    <row r="415" spans="2:7" x14ac:dyDescent="0.25">
      <c r="B415" s="178"/>
      <c r="C415" s="178"/>
      <c r="D415" s="178"/>
      <c r="E415" s="178"/>
      <c r="F415" s="178"/>
      <c r="G415" s="178"/>
    </row>
    <row r="416" spans="2:7" x14ac:dyDescent="0.25">
      <c r="B416" s="178"/>
      <c r="C416" s="178"/>
      <c r="D416" s="178"/>
      <c r="E416" s="178"/>
      <c r="F416" s="178"/>
      <c r="G416" s="178"/>
    </row>
    <row r="417" spans="2:7" x14ac:dyDescent="0.25">
      <c r="B417" s="178"/>
      <c r="C417" s="178"/>
      <c r="D417" s="178"/>
      <c r="E417" s="178"/>
      <c r="F417" s="178"/>
      <c r="G417" s="178"/>
    </row>
    <row r="418" spans="2:7" x14ac:dyDescent="0.25">
      <c r="B418" s="178"/>
      <c r="C418" s="178"/>
      <c r="D418" s="178"/>
      <c r="E418" s="178"/>
      <c r="F418" s="178"/>
      <c r="G418" s="178"/>
    </row>
    <row r="419" spans="2:7" x14ac:dyDescent="0.25">
      <c r="B419" s="178"/>
      <c r="C419" s="178"/>
      <c r="D419" s="178"/>
      <c r="E419" s="178"/>
      <c r="F419" s="178"/>
      <c r="G419" s="178"/>
    </row>
    <row r="420" spans="2:7" x14ac:dyDescent="0.25">
      <c r="B420" s="178"/>
      <c r="C420" s="178"/>
      <c r="D420" s="178"/>
      <c r="E420" s="178"/>
      <c r="F420" s="178"/>
      <c r="G420" s="178"/>
    </row>
    <row r="421" spans="2:7" x14ac:dyDescent="0.25">
      <c r="B421" s="178"/>
      <c r="C421" s="178"/>
      <c r="D421" s="178"/>
      <c r="E421" s="178"/>
      <c r="F421" s="178"/>
      <c r="G421" s="178"/>
    </row>
    <row r="422" spans="2:7" x14ac:dyDescent="0.25">
      <c r="B422" s="178"/>
      <c r="C422" s="178"/>
      <c r="D422" s="178"/>
      <c r="E422" s="178"/>
      <c r="F422" s="178"/>
      <c r="G422" s="178"/>
    </row>
    <row r="423" spans="2:7" x14ac:dyDescent="0.25">
      <c r="B423" s="178"/>
      <c r="C423" s="178"/>
      <c r="D423" s="178"/>
      <c r="E423" s="178"/>
      <c r="F423" s="178"/>
      <c r="G423" s="178"/>
    </row>
    <row r="424" spans="2:7" x14ac:dyDescent="0.25">
      <c r="B424" s="178"/>
      <c r="C424" s="178"/>
      <c r="D424" s="178"/>
      <c r="E424" s="178"/>
      <c r="F424" s="178"/>
      <c r="G424" s="178"/>
    </row>
    <row r="425" spans="2:7" x14ac:dyDescent="0.25">
      <c r="B425" s="178"/>
      <c r="C425" s="178"/>
      <c r="D425" s="178"/>
      <c r="E425" s="178"/>
      <c r="F425" s="178"/>
      <c r="G425" s="178"/>
    </row>
    <row r="426" spans="2:7" x14ac:dyDescent="0.25">
      <c r="B426" s="178"/>
      <c r="C426" s="178"/>
      <c r="D426" s="178"/>
      <c r="E426" s="178"/>
      <c r="F426" s="178"/>
      <c r="G426" s="178"/>
    </row>
    <row r="427" spans="2:7" x14ac:dyDescent="0.25">
      <c r="B427" s="178"/>
      <c r="C427" s="178"/>
      <c r="D427" s="178"/>
      <c r="E427" s="178"/>
      <c r="F427" s="178"/>
      <c r="G427" s="178"/>
    </row>
    <row r="428" spans="2:7" x14ac:dyDescent="0.25">
      <c r="B428" s="178"/>
      <c r="C428" s="178"/>
      <c r="D428" s="178"/>
      <c r="E428" s="178"/>
      <c r="F428" s="178"/>
      <c r="G428" s="178"/>
    </row>
    <row r="429" spans="2:7" x14ac:dyDescent="0.25">
      <c r="B429" s="178"/>
      <c r="C429" s="178"/>
      <c r="D429" s="178"/>
      <c r="E429" s="178"/>
      <c r="F429" s="178"/>
      <c r="G429" s="178"/>
    </row>
    <row r="430" spans="2:7" x14ac:dyDescent="0.25">
      <c r="B430" s="178"/>
      <c r="C430" s="178"/>
      <c r="D430" s="178"/>
      <c r="E430" s="178"/>
      <c r="F430" s="178"/>
      <c r="G430" s="178"/>
    </row>
    <row r="431" spans="2:7" x14ac:dyDescent="0.25">
      <c r="B431" s="178"/>
      <c r="C431" s="178"/>
      <c r="D431" s="178"/>
      <c r="E431" s="178"/>
      <c r="F431" s="178"/>
      <c r="G431" s="178"/>
    </row>
    <row r="432" spans="2:7" x14ac:dyDescent="0.25">
      <c r="B432" s="178"/>
      <c r="C432" s="178"/>
      <c r="D432" s="178"/>
      <c r="E432" s="178"/>
      <c r="F432" s="178"/>
      <c r="G432" s="178"/>
    </row>
    <row r="433" spans="2:7" x14ac:dyDescent="0.25">
      <c r="B433" s="178"/>
      <c r="C433" s="178"/>
      <c r="D433" s="178"/>
      <c r="E433" s="178"/>
      <c r="F433" s="178"/>
      <c r="G433" s="178"/>
    </row>
    <row r="434" spans="2:7" x14ac:dyDescent="0.25">
      <c r="B434" s="178"/>
      <c r="C434" s="178"/>
      <c r="D434" s="178"/>
      <c r="E434" s="178"/>
      <c r="F434" s="178"/>
      <c r="G434" s="178"/>
    </row>
    <row r="435" spans="2:7" x14ac:dyDescent="0.25">
      <c r="B435" s="178"/>
      <c r="C435" s="178"/>
      <c r="D435" s="178"/>
      <c r="E435" s="178"/>
      <c r="F435" s="178"/>
      <c r="G435" s="178"/>
    </row>
    <row r="436" spans="2:7" x14ac:dyDescent="0.25">
      <c r="B436" s="178"/>
      <c r="C436" s="178"/>
      <c r="D436" s="178"/>
      <c r="E436" s="178"/>
      <c r="F436" s="178"/>
      <c r="G436" s="178"/>
    </row>
    <row r="437" spans="2:7" x14ac:dyDescent="0.25">
      <c r="B437" s="178"/>
      <c r="C437" s="178"/>
      <c r="D437" s="178"/>
      <c r="E437" s="178"/>
      <c r="F437" s="178"/>
      <c r="G437" s="178"/>
    </row>
    <row r="438" spans="2:7" x14ac:dyDescent="0.25">
      <c r="B438" s="178"/>
      <c r="C438" s="178"/>
      <c r="D438" s="178"/>
      <c r="E438" s="178"/>
      <c r="F438" s="178"/>
      <c r="G438" s="178"/>
    </row>
    <row r="439" spans="2:7" x14ac:dyDescent="0.25">
      <c r="B439" s="178"/>
      <c r="C439" s="178"/>
      <c r="D439" s="178"/>
      <c r="E439" s="178"/>
      <c r="F439" s="178"/>
      <c r="G439" s="178"/>
    </row>
    <row r="440" spans="2:7" x14ac:dyDescent="0.25">
      <c r="B440" s="178"/>
      <c r="C440" s="178"/>
      <c r="D440" s="178"/>
      <c r="E440" s="178"/>
      <c r="F440" s="178"/>
      <c r="G440" s="178"/>
    </row>
    <row r="441" spans="2:7" x14ac:dyDescent="0.25">
      <c r="B441" s="178"/>
      <c r="C441" s="178"/>
      <c r="D441" s="178"/>
      <c r="E441" s="178"/>
      <c r="F441" s="178"/>
      <c r="G441" s="178"/>
    </row>
    <row r="442" spans="2:7" x14ac:dyDescent="0.25">
      <c r="B442" s="178"/>
      <c r="C442" s="178"/>
      <c r="D442" s="178"/>
      <c r="E442" s="178"/>
      <c r="F442" s="178"/>
      <c r="G442" s="178"/>
    </row>
    <row r="443" spans="2:7" x14ac:dyDescent="0.25">
      <c r="B443" s="178"/>
      <c r="C443" s="178"/>
      <c r="D443" s="178"/>
      <c r="E443" s="178"/>
      <c r="F443" s="178"/>
      <c r="G443" s="178"/>
    </row>
    <row r="444" spans="2:7" x14ac:dyDescent="0.25">
      <c r="B444" s="178"/>
      <c r="C444" s="178"/>
      <c r="D444" s="178"/>
      <c r="E444" s="178"/>
      <c r="F444" s="178"/>
      <c r="G444" s="178"/>
    </row>
    <row r="445" spans="2:7" x14ac:dyDescent="0.25">
      <c r="B445" s="178"/>
      <c r="C445" s="178"/>
      <c r="D445" s="178"/>
      <c r="E445" s="178"/>
      <c r="F445" s="178"/>
      <c r="G445" s="178"/>
    </row>
    <row r="446" spans="2:7" x14ac:dyDescent="0.25">
      <c r="B446" s="178"/>
      <c r="C446" s="178"/>
      <c r="D446" s="178"/>
      <c r="E446" s="178"/>
      <c r="F446" s="178"/>
      <c r="G446" s="178"/>
    </row>
    <row r="447" spans="2:7" x14ac:dyDescent="0.25">
      <c r="B447" s="178"/>
      <c r="C447" s="178"/>
      <c r="D447" s="178"/>
      <c r="E447" s="178"/>
      <c r="F447" s="178"/>
      <c r="G447" s="178"/>
    </row>
    <row r="448" spans="2:7" x14ac:dyDescent="0.25">
      <c r="B448" s="178"/>
      <c r="C448" s="178"/>
      <c r="D448" s="178"/>
      <c r="E448" s="178"/>
      <c r="F448" s="178"/>
      <c r="G448" s="178"/>
    </row>
    <row r="449" spans="2:7" x14ac:dyDescent="0.25">
      <c r="B449" s="178"/>
      <c r="C449" s="178"/>
      <c r="D449" s="178"/>
      <c r="E449" s="178"/>
      <c r="F449" s="178"/>
      <c r="G449" s="178"/>
    </row>
    <row r="450" spans="2:7" x14ac:dyDescent="0.25">
      <c r="B450" s="178"/>
      <c r="C450" s="178"/>
      <c r="D450" s="178"/>
      <c r="E450" s="178"/>
      <c r="F450" s="178"/>
      <c r="G450" s="178"/>
    </row>
    <row r="451" spans="2:7" x14ac:dyDescent="0.25">
      <c r="B451" s="178"/>
      <c r="C451" s="178"/>
      <c r="D451" s="178"/>
      <c r="E451" s="178"/>
      <c r="F451" s="178"/>
      <c r="G451" s="178"/>
    </row>
    <row r="452" spans="2:7" x14ac:dyDescent="0.25">
      <c r="B452" s="178"/>
      <c r="C452" s="178"/>
      <c r="D452" s="178"/>
      <c r="E452" s="178"/>
      <c r="F452" s="178"/>
      <c r="G452" s="178"/>
    </row>
    <row r="453" spans="2:7" x14ac:dyDescent="0.25">
      <c r="B453" s="178"/>
      <c r="C453" s="178"/>
      <c r="D453" s="178"/>
      <c r="E453" s="178"/>
      <c r="F453" s="178"/>
      <c r="G453" s="178"/>
    </row>
    <row r="454" spans="2:7" x14ac:dyDescent="0.25">
      <c r="B454" s="178"/>
      <c r="C454" s="178"/>
      <c r="D454" s="178"/>
      <c r="E454" s="178"/>
      <c r="F454" s="178"/>
      <c r="G454" s="178"/>
    </row>
    <row r="455" spans="2:7" x14ac:dyDescent="0.25">
      <c r="B455" s="178"/>
      <c r="C455" s="178"/>
      <c r="D455" s="178"/>
      <c r="E455" s="178"/>
      <c r="F455" s="178"/>
      <c r="G455" s="178"/>
    </row>
    <row r="456" spans="2:7" x14ac:dyDescent="0.25">
      <c r="B456" s="178"/>
      <c r="C456" s="178"/>
      <c r="D456" s="178"/>
      <c r="E456" s="178"/>
      <c r="F456" s="178"/>
      <c r="G456" s="178"/>
    </row>
    <row r="457" spans="2:7" x14ac:dyDescent="0.25">
      <c r="B457" s="178"/>
      <c r="C457" s="178"/>
      <c r="D457" s="178"/>
      <c r="E457" s="178"/>
      <c r="F457" s="178"/>
      <c r="G457" s="178"/>
    </row>
    <row r="458" spans="2:7" x14ac:dyDescent="0.25">
      <c r="B458" s="178"/>
      <c r="C458" s="178"/>
      <c r="D458" s="178"/>
      <c r="E458" s="178"/>
      <c r="F458" s="178"/>
      <c r="G458" s="178"/>
    </row>
    <row r="459" spans="2:7" x14ac:dyDescent="0.25">
      <c r="B459" s="178"/>
      <c r="C459" s="178"/>
      <c r="D459" s="178"/>
      <c r="E459" s="178"/>
      <c r="F459" s="178"/>
      <c r="G459" s="178"/>
    </row>
    <row r="460" spans="2:7" x14ac:dyDescent="0.25">
      <c r="B460" s="178"/>
      <c r="C460" s="178"/>
      <c r="D460" s="178"/>
      <c r="E460" s="178"/>
      <c r="F460" s="178"/>
      <c r="G460" s="178"/>
    </row>
    <row r="461" spans="2:7" x14ac:dyDescent="0.25">
      <c r="B461" s="178"/>
      <c r="C461" s="178"/>
      <c r="D461" s="178"/>
      <c r="E461" s="178"/>
      <c r="F461" s="178"/>
      <c r="G461" s="178"/>
    </row>
    <row r="462" spans="2:7" x14ac:dyDescent="0.25">
      <c r="B462" s="178"/>
      <c r="C462" s="178"/>
      <c r="D462" s="178"/>
      <c r="E462" s="178"/>
      <c r="F462" s="178"/>
      <c r="G462" s="178"/>
    </row>
    <row r="463" spans="2:7" x14ac:dyDescent="0.25">
      <c r="B463" s="178"/>
      <c r="C463" s="178"/>
      <c r="D463" s="178"/>
      <c r="E463" s="178"/>
      <c r="F463" s="178"/>
      <c r="G463" s="178"/>
    </row>
    <row r="464" spans="2:7" x14ac:dyDescent="0.25">
      <c r="B464" s="178"/>
      <c r="C464" s="178"/>
      <c r="D464" s="178"/>
      <c r="E464" s="178"/>
      <c r="F464" s="178"/>
      <c r="G464" s="178"/>
    </row>
    <row r="465" spans="2:7" x14ac:dyDescent="0.25">
      <c r="B465" s="178"/>
      <c r="C465" s="178"/>
      <c r="D465" s="178"/>
      <c r="E465" s="178"/>
      <c r="F465" s="178"/>
      <c r="G465" s="178"/>
    </row>
    <row r="466" spans="2:7" x14ac:dyDescent="0.25">
      <c r="B466" s="178"/>
      <c r="C466" s="178"/>
      <c r="D466" s="178"/>
      <c r="E466" s="178"/>
      <c r="F466" s="178"/>
      <c r="G466" s="178"/>
    </row>
    <row r="467" spans="2:7" x14ac:dyDescent="0.25">
      <c r="B467" s="178"/>
      <c r="C467" s="178"/>
      <c r="D467" s="178"/>
      <c r="E467" s="178"/>
      <c r="F467" s="178"/>
      <c r="G467" s="178"/>
    </row>
    <row r="468" spans="2:7" x14ac:dyDescent="0.25">
      <c r="B468" s="178"/>
      <c r="C468" s="178"/>
      <c r="D468" s="178"/>
      <c r="E468" s="178"/>
      <c r="F468" s="178"/>
      <c r="G468" s="178"/>
    </row>
    <row r="469" spans="2:7" x14ac:dyDescent="0.25">
      <c r="B469" s="178"/>
      <c r="C469" s="178"/>
      <c r="D469" s="178"/>
      <c r="E469" s="178"/>
      <c r="F469" s="178"/>
      <c r="G469" s="178"/>
    </row>
    <row r="470" spans="2:7" x14ac:dyDescent="0.25">
      <c r="B470" s="178"/>
      <c r="C470" s="178"/>
      <c r="D470" s="178"/>
      <c r="E470" s="178"/>
      <c r="F470" s="178"/>
      <c r="G470" s="178"/>
    </row>
    <row r="471" spans="2:7" x14ac:dyDescent="0.25">
      <c r="B471" s="178"/>
      <c r="C471" s="178"/>
      <c r="D471" s="178"/>
      <c r="E471" s="178"/>
      <c r="F471" s="178"/>
      <c r="G471" s="178"/>
    </row>
    <row r="472" spans="2:7" x14ac:dyDescent="0.25">
      <c r="B472" s="178"/>
      <c r="C472" s="178"/>
      <c r="D472" s="178"/>
      <c r="E472" s="178"/>
      <c r="F472" s="178"/>
      <c r="G472" s="178"/>
    </row>
    <row r="473" spans="2:7" x14ac:dyDescent="0.25">
      <c r="B473" s="178"/>
      <c r="C473" s="178"/>
      <c r="D473" s="178"/>
      <c r="E473" s="178"/>
      <c r="F473" s="178"/>
      <c r="G473" s="178"/>
    </row>
    <row r="474" spans="2:7" x14ac:dyDescent="0.25">
      <c r="B474" s="178"/>
      <c r="C474" s="178"/>
      <c r="D474" s="178"/>
      <c r="E474" s="178"/>
      <c r="F474" s="178"/>
      <c r="G474" s="178"/>
    </row>
    <row r="475" spans="2:7" x14ac:dyDescent="0.25">
      <c r="B475" s="178"/>
      <c r="C475" s="178"/>
      <c r="D475" s="178"/>
      <c r="E475" s="178"/>
      <c r="F475" s="178"/>
      <c r="G475" s="178"/>
    </row>
    <row r="476" spans="2:7" x14ac:dyDescent="0.25">
      <c r="B476" s="178"/>
      <c r="C476" s="178"/>
      <c r="D476" s="178"/>
      <c r="E476" s="178"/>
      <c r="F476" s="178"/>
      <c r="G476" s="178"/>
    </row>
    <row r="477" spans="2:7" x14ac:dyDescent="0.25">
      <c r="B477" s="178"/>
      <c r="C477" s="178"/>
      <c r="D477" s="178"/>
      <c r="E477" s="178"/>
      <c r="F477" s="178"/>
      <c r="G477" s="178"/>
    </row>
    <row r="478" spans="2:7" x14ac:dyDescent="0.25">
      <c r="B478" s="178"/>
      <c r="C478" s="178"/>
      <c r="D478" s="178"/>
      <c r="E478" s="178"/>
      <c r="F478" s="178"/>
      <c r="G478" s="178"/>
    </row>
    <row r="479" spans="2:7" x14ac:dyDescent="0.25">
      <c r="B479" s="178"/>
      <c r="C479" s="178"/>
      <c r="D479" s="178"/>
      <c r="E479" s="178"/>
      <c r="F479" s="178"/>
      <c r="G479" s="178"/>
    </row>
    <row r="480" spans="2:7" x14ac:dyDescent="0.25">
      <c r="B480" s="178"/>
      <c r="C480" s="178"/>
      <c r="D480" s="178"/>
      <c r="E480" s="178"/>
      <c r="F480" s="178"/>
      <c r="G480" s="178"/>
    </row>
    <row r="481" spans="2:7" x14ac:dyDescent="0.25">
      <c r="B481" s="178"/>
      <c r="C481" s="178"/>
      <c r="D481" s="178"/>
      <c r="E481" s="178"/>
      <c r="F481" s="178"/>
      <c r="G481" s="178"/>
    </row>
    <row r="482" spans="2:7" x14ac:dyDescent="0.25">
      <c r="B482" s="178"/>
      <c r="C482" s="178"/>
      <c r="D482" s="178"/>
      <c r="E482" s="178"/>
      <c r="F482" s="178"/>
      <c r="G482" s="178"/>
    </row>
    <row r="483" spans="2:7" x14ac:dyDescent="0.25">
      <c r="B483" s="178"/>
      <c r="C483" s="178"/>
      <c r="D483" s="178"/>
      <c r="E483" s="178"/>
      <c r="F483" s="178"/>
      <c r="G483" s="178"/>
    </row>
    <row r="484" spans="2:7" x14ac:dyDescent="0.25">
      <c r="B484" s="178"/>
      <c r="C484" s="178"/>
      <c r="D484" s="178"/>
      <c r="E484" s="178"/>
      <c r="F484" s="178"/>
      <c r="G484" s="178"/>
    </row>
    <row r="485" spans="2:7" x14ac:dyDescent="0.25">
      <c r="B485" s="178"/>
      <c r="C485" s="178"/>
      <c r="D485" s="178"/>
      <c r="E485" s="178"/>
      <c r="F485" s="178"/>
      <c r="G485" s="178"/>
    </row>
    <row r="486" spans="2:7" x14ac:dyDescent="0.25">
      <c r="B486" s="178"/>
      <c r="C486" s="178"/>
      <c r="D486" s="178"/>
      <c r="E486" s="178"/>
      <c r="F486" s="178"/>
      <c r="G486" s="178"/>
    </row>
    <row r="487" spans="2:7" x14ac:dyDescent="0.25">
      <c r="B487" s="178"/>
      <c r="C487" s="178"/>
      <c r="D487" s="178"/>
      <c r="E487" s="178"/>
      <c r="F487" s="178"/>
      <c r="G487" s="178"/>
    </row>
    <row r="488" spans="2:7" x14ac:dyDescent="0.25">
      <c r="B488" s="178"/>
      <c r="C488" s="178"/>
      <c r="D488" s="178"/>
      <c r="E488" s="178"/>
      <c r="F488" s="178"/>
      <c r="G488" s="178"/>
    </row>
    <row r="489" spans="2:7" x14ac:dyDescent="0.25">
      <c r="B489" s="178"/>
      <c r="C489" s="178"/>
      <c r="D489" s="178"/>
      <c r="E489" s="178"/>
      <c r="F489" s="178"/>
      <c r="G489" s="178"/>
    </row>
    <row r="490" spans="2:7" x14ac:dyDescent="0.25">
      <c r="B490" s="178"/>
      <c r="C490" s="178"/>
      <c r="D490" s="178"/>
      <c r="E490" s="178"/>
      <c r="F490" s="178"/>
      <c r="G490" s="178"/>
    </row>
    <row r="491" spans="2:7" x14ac:dyDescent="0.25">
      <c r="B491" s="178"/>
      <c r="C491" s="178"/>
      <c r="D491" s="178"/>
      <c r="E491" s="178"/>
      <c r="F491" s="178"/>
      <c r="G491" s="178"/>
    </row>
    <row r="492" spans="2:7" x14ac:dyDescent="0.25">
      <c r="B492" s="178"/>
      <c r="C492" s="178"/>
      <c r="D492" s="178"/>
      <c r="E492" s="178"/>
      <c r="F492" s="178"/>
      <c r="G492" s="178"/>
    </row>
    <row r="493" spans="2:7" x14ac:dyDescent="0.25">
      <c r="B493" s="178"/>
      <c r="C493" s="178"/>
      <c r="D493" s="178"/>
      <c r="E493" s="178"/>
      <c r="F493" s="178"/>
      <c r="G493" s="178"/>
    </row>
    <row r="494" spans="2:7" x14ac:dyDescent="0.25">
      <c r="B494" s="178"/>
      <c r="C494" s="178"/>
      <c r="D494" s="178"/>
      <c r="E494" s="178"/>
      <c r="F494" s="178"/>
      <c r="G494" s="178"/>
    </row>
    <row r="495" spans="2:7" x14ac:dyDescent="0.25">
      <c r="B495" s="178"/>
      <c r="C495" s="178"/>
      <c r="D495" s="178"/>
      <c r="E495" s="178"/>
      <c r="F495" s="178"/>
      <c r="G495" s="178"/>
    </row>
    <row r="496" spans="2:7" x14ac:dyDescent="0.25">
      <c r="B496" s="178"/>
      <c r="C496" s="178"/>
      <c r="D496" s="178"/>
      <c r="E496" s="178"/>
      <c r="F496" s="178"/>
      <c r="G496" s="178"/>
    </row>
    <row r="497" spans="2:7" x14ac:dyDescent="0.25">
      <c r="B497" s="178"/>
      <c r="C497" s="178"/>
      <c r="D497" s="178"/>
      <c r="E497" s="178"/>
      <c r="F497" s="178"/>
      <c r="G497" s="178"/>
    </row>
    <row r="498" spans="2:7" x14ac:dyDescent="0.25">
      <c r="B498" s="178"/>
      <c r="C498" s="178"/>
      <c r="D498" s="178"/>
      <c r="E498" s="178"/>
      <c r="F498" s="178"/>
      <c r="G498" s="178"/>
    </row>
    <row r="499" spans="2:7" x14ac:dyDescent="0.25">
      <c r="B499" s="178"/>
      <c r="C499" s="178"/>
      <c r="D499" s="178"/>
      <c r="E499" s="178"/>
      <c r="F499" s="178"/>
      <c r="G499" s="178"/>
    </row>
    <row r="500" spans="2:7" x14ac:dyDescent="0.25">
      <c r="B500" s="178"/>
      <c r="C500" s="178"/>
      <c r="D500" s="178"/>
      <c r="E500" s="178"/>
      <c r="F500" s="178"/>
      <c r="G500" s="178"/>
    </row>
    <row r="501" spans="2:7" x14ac:dyDescent="0.25">
      <c r="B501" s="178"/>
      <c r="C501" s="178"/>
      <c r="D501" s="178"/>
      <c r="E501" s="178"/>
      <c r="F501" s="178"/>
      <c r="G501" s="178"/>
    </row>
    <row r="502" spans="2:7" x14ac:dyDescent="0.25">
      <c r="B502" s="178"/>
      <c r="C502" s="178"/>
      <c r="D502" s="178"/>
      <c r="E502" s="178"/>
      <c r="F502" s="178"/>
      <c r="G502" s="178"/>
    </row>
    <row r="503" spans="2:7" x14ac:dyDescent="0.25">
      <c r="B503" s="178"/>
      <c r="C503" s="178"/>
      <c r="D503" s="178"/>
      <c r="E503" s="178"/>
      <c r="F503" s="178"/>
      <c r="G503" s="178"/>
    </row>
    <row r="504" spans="2:7" x14ac:dyDescent="0.25">
      <c r="B504" s="178"/>
      <c r="C504" s="178"/>
      <c r="D504" s="178"/>
      <c r="E504" s="178"/>
      <c r="F504" s="178"/>
      <c r="G504" s="178"/>
    </row>
    <row r="505" spans="2:7" x14ac:dyDescent="0.25">
      <c r="B505" s="178"/>
      <c r="C505" s="178"/>
      <c r="D505" s="178"/>
      <c r="E505" s="178"/>
      <c r="F505" s="178"/>
      <c r="G505" s="178"/>
    </row>
    <row r="506" spans="2:7" x14ac:dyDescent="0.25">
      <c r="B506" s="178"/>
      <c r="C506" s="178"/>
      <c r="D506" s="178"/>
      <c r="E506" s="178"/>
      <c r="F506" s="178"/>
      <c r="G506" s="178"/>
    </row>
    <row r="507" spans="2:7" x14ac:dyDescent="0.25">
      <c r="B507" s="178"/>
      <c r="C507" s="178"/>
      <c r="D507" s="178"/>
      <c r="E507" s="178"/>
      <c r="F507" s="178"/>
      <c r="G507" s="178"/>
    </row>
    <row r="508" spans="2:7" x14ac:dyDescent="0.25">
      <c r="B508" s="178"/>
      <c r="C508" s="178"/>
      <c r="D508" s="178"/>
      <c r="E508" s="178"/>
      <c r="F508" s="178"/>
      <c r="G508" s="178"/>
    </row>
    <row r="509" spans="2:7" x14ac:dyDescent="0.25">
      <c r="B509" s="178"/>
      <c r="C509" s="178"/>
      <c r="D509" s="178"/>
      <c r="E509" s="178"/>
      <c r="F509" s="178"/>
      <c r="G509" s="178"/>
    </row>
    <row r="510" spans="2:7" x14ac:dyDescent="0.25">
      <c r="B510" s="178"/>
      <c r="C510" s="178"/>
      <c r="D510" s="178"/>
      <c r="E510" s="178"/>
      <c r="F510" s="178"/>
      <c r="G510" s="178"/>
    </row>
    <row r="511" spans="2:7" x14ac:dyDescent="0.25">
      <c r="B511" s="178"/>
      <c r="C511" s="178"/>
      <c r="D511" s="178"/>
      <c r="E511" s="178"/>
      <c r="F511" s="178"/>
      <c r="G511" s="178"/>
    </row>
    <row r="512" spans="2:7" x14ac:dyDescent="0.25">
      <c r="B512" s="178"/>
      <c r="C512" s="178"/>
      <c r="D512" s="178"/>
      <c r="E512" s="178"/>
      <c r="F512" s="178"/>
      <c r="G512" s="178"/>
    </row>
    <row r="513" spans="2:7" x14ac:dyDescent="0.25">
      <c r="B513" s="178"/>
      <c r="C513" s="178"/>
      <c r="D513" s="178"/>
      <c r="E513" s="178"/>
      <c r="F513" s="178"/>
      <c r="G513" s="178"/>
    </row>
    <row r="514" spans="2:7" x14ac:dyDescent="0.25">
      <c r="B514" s="178"/>
      <c r="C514" s="178"/>
      <c r="D514" s="178"/>
      <c r="E514" s="178"/>
      <c r="F514" s="178"/>
      <c r="G514" s="178"/>
    </row>
    <row r="515" spans="2:7" x14ac:dyDescent="0.25">
      <c r="B515" s="178"/>
      <c r="C515" s="178"/>
      <c r="D515" s="178"/>
      <c r="E515" s="178"/>
      <c r="F515" s="178"/>
      <c r="G515" s="178"/>
    </row>
    <row r="516" spans="2:7" x14ac:dyDescent="0.25">
      <c r="B516" s="178"/>
      <c r="C516" s="178"/>
      <c r="D516" s="178"/>
      <c r="E516" s="178"/>
      <c r="F516" s="178"/>
      <c r="G516" s="178"/>
    </row>
    <row r="517" spans="2:7" x14ac:dyDescent="0.25">
      <c r="B517" s="178"/>
      <c r="C517" s="178"/>
      <c r="D517" s="178"/>
      <c r="E517" s="178"/>
      <c r="F517" s="178"/>
      <c r="G517" s="178"/>
    </row>
    <row r="518" spans="2:7" x14ac:dyDescent="0.25">
      <c r="B518" s="178"/>
      <c r="C518" s="178"/>
      <c r="D518" s="178"/>
      <c r="E518" s="178"/>
      <c r="F518" s="178"/>
      <c r="G518" s="178"/>
    </row>
    <row r="519" spans="2:7" x14ac:dyDescent="0.25">
      <c r="B519" s="178"/>
      <c r="C519" s="178"/>
      <c r="D519" s="178"/>
      <c r="E519" s="178"/>
      <c r="F519" s="178"/>
      <c r="G519" s="178"/>
    </row>
    <row r="520" spans="2:7" x14ac:dyDescent="0.25">
      <c r="B520" s="178"/>
      <c r="C520" s="178"/>
      <c r="D520" s="178"/>
      <c r="E520" s="178"/>
      <c r="F520" s="178"/>
      <c r="G520" s="178"/>
    </row>
    <row r="521" spans="2:7" x14ac:dyDescent="0.25">
      <c r="B521" s="178"/>
      <c r="C521" s="178"/>
      <c r="D521" s="178"/>
      <c r="E521" s="178"/>
      <c r="F521" s="178"/>
      <c r="G521" s="178"/>
    </row>
    <row r="522" spans="2:7" x14ac:dyDescent="0.25">
      <c r="B522" s="178"/>
      <c r="C522" s="178"/>
      <c r="D522" s="178"/>
      <c r="E522" s="178"/>
      <c r="F522" s="178"/>
      <c r="G522" s="178"/>
    </row>
    <row r="523" spans="2:7" x14ac:dyDescent="0.25">
      <c r="B523" s="178"/>
      <c r="C523" s="178"/>
      <c r="D523" s="178"/>
      <c r="E523" s="178"/>
      <c r="F523" s="178"/>
      <c r="G523" s="178"/>
    </row>
    <row r="524" spans="2:7" x14ac:dyDescent="0.25">
      <c r="B524" s="178"/>
      <c r="C524" s="178"/>
      <c r="D524" s="178"/>
      <c r="E524" s="178"/>
      <c r="F524" s="178"/>
      <c r="G524" s="178"/>
    </row>
    <row r="525" spans="2:7" x14ac:dyDescent="0.25">
      <c r="B525" s="178"/>
      <c r="C525" s="178"/>
      <c r="D525" s="178"/>
      <c r="E525" s="178"/>
      <c r="F525" s="178"/>
      <c r="G525" s="178"/>
    </row>
    <row r="526" spans="2:7" x14ac:dyDescent="0.25">
      <c r="B526" s="178"/>
      <c r="C526" s="178"/>
      <c r="D526" s="178"/>
      <c r="E526" s="178"/>
      <c r="F526" s="178"/>
      <c r="G526" s="178"/>
    </row>
    <row r="527" spans="2:7" x14ac:dyDescent="0.25">
      <c r="B527" s="178"/>
      <c r="C527" s="178"/>
      <c r="D527" s="178"/>
      <c r="E527" s="178"/>
      <c r="F527" s="178"/>
      <c r="G527" s="178"/>
    </row>
    <row r="528" spans="2:7" x14ac:dyDescent="0.25">
      <c r="B528" s="178"/>
      <c r="C528" s="178"/>
      <c r="D528" s="178"/>
      <c r="E528" s="178"/>
      <c r="F528" s="178"/>
      <c r="G528" s="178"/>
    </row>
    <row r="529" spans="2:7" x14ac:dyDescent="0.25">
      <c r="B529" s="178"/>
      <c r="C529" s="178"/>
      <c r="D529" s="178"/>
      <c r="E529" s="178"/>
      <c r="F529" s="178"/>
      <c r="G529" s="178"/>
    </row>
    <row r="530" spans="2:7" x14ac:dyDescent="0.25">
      <c r="B530" s="178"/>
      <c r="C530" s="178"/>
      <c r="D530" s="178"/>
      <c r="E530" s="178"/>
      <c r="F530" s="178"/>
      <c r="G530" s="178"/>
    </row>
    <row r="531" spans="2:7" x14ac:dyDescent="0.25">
      <c r="B531" s="178"/>
      <c r="C531" s="178"/>
      <c r="D531" s="178"/>
      <c r="E531" s="178"/>
      <c r="F531" s="178"/>
      <c r="G531" s="178"/>
    </row>
    <row r="532" spans="2:7" x14ac:dyDescent="0.25">
      <c r="B532" s="178"/>
      <c r="C532" s="178"/>
      <c r="D532" s="178"/>
      <c r="E532" s="178"/>
      <c r="F532" s="178"/>
      <c r="G532" s="178"/>
    </row>
    <row r="533" spans="2:7" x14ac:dyDescent="0.25">
      <c r="B533" s="178"/>
      <c r="C533" s="178"/>
      <c r="D533" s="178"/>
      <c r="E533" s="178"/>
      <c r="F533" s="178"/>
      <c r="G533" s="178"/>
    </row>
    <row r="534" spans="2:7" x14ac:dyDescent="0.25">
      <c r="B534" s="178"/>
      <c r="C534" s="178"/>
      <c r="D534" s="178"/>
      <c r="E534" s="178"/>
      <c r="F534" s="178"/>
      <c r="G534" s="178"/>
    </row>
    <row r="535" spans="2:7" x14ac:dyDescent="0.25">
      <c r="B535" s="178"/>
      <c r="C535" s="178"/>
      <c r="D535" s="178"/>
      <c r="E535" s="178"/>
      <c r="F535" s="178"/>
      <c r="G535" s="178"/>
    </row>
    <row r="536" spans="2:7" x14ac:dyDescent="0.25">
      <c r="B536" s="178"/>
      <c r="C536" s="178"/>
      <c r="D536" s="178"/>
      <c r="E536" s="178"/>
      <c r="F536" s="178"/>
      <c r="G536" s="178"/>
    </row>
    <row r="537" spans="2:7" x14ac:dyDescent="0.25">
      <c r="B537" s="178"/>
      <c r="C537" s="178"/>
      <c r="D537" s="178"/>
      <c r="E537" s="178"/>
      <c r="F537" s="178"/>
      <c r="G537" s="178"/>
    </row>
    <row r="538" spans="2:7" x14ac:dyDescent="0.25">
      <c r="B538" s="178"/>
      <c r="C538" s="178"/>
      <c r="D538" s="178"/>
      <c r="E538" s="178"/>
      <c r="F538" s="178"/>
      <c r="G538" s="178"/>
    </row>
    <row r="539" spans="2:7" x14ac:dyDescent="0.25">
      <c r="B539" s="178"/>
      <c r="C539" s="178"/>
      <c r="D539" s="178"/>
      <c r="E539" s="178"/>
      <c r="F539" s="178"/>
      <c r="G539" s="178"/>
    </row>
    <row r="540" spans="2:7" x14ac:dyDescent="0.25">
      <c r="B540" s="178"/>
      <c r="C540" s="178"/>
      <c r="D540" s="178"/>
      <c r="E540" s="178"/>
      <c r="F540" s="178"/>
      <c r="G540" s="178"/>
    </row>
    <row r="541" spans="2:7" x14ac:dyDescent="0.25">
      <c r="B541" s="178"/>
      <c r="C541" s="178"/>
      <c r="D541" s="178"/>
      <c r="E541" s="178"/>
      <c r="F541" s="178"/>
      <c r="G541" s="178"/>
    </row>
    <row r="542" spans="2:7" x14ac:dyDescent="0.25">
      <c r="B542" s="178"/>
      <c r="C542" s="178"/>
      <c r="D542" s="178"/>
      <c r="E542" s="178"/>
      <c r="F542" s="178"/>
      <c r="G542" s="178"/>
    </row>
    <row r="543" spans="2:7" x14ac:dyDescent="0.25">
      <c r="B543" s="178"/>
      <c r="C543" s="178"/>
      <c r="D543" s="178"/>
      <c r="E543" s="178"/>
      <c r="F543" s="178"/>
      <c r="G543" s="178"/>
    </row>
    <row r="544" spans="2:7" x14ac:dyDescent="0.25">
      <c r="B544" s="178"/>
      <c r="C544" s="178"/>
      <c r="D544" s="178"/>
      <c r="E544" s="178"/>
      <c r="F544" s="178"/>
      <c r="G544" s="178"/>
    </row>
    <row r="545" spans="2:7" x14ac:dyDescent="0.25">
      <c r="B545" s="178"/>
      <c r="C545" s="178"/>
      <c r="D545" s="178"/>
      <c r="E545" s="178"/>
      <c r="F545" s="178"/>
      <c r="G545" s="178"/>
    </row>
    <row r="546" spans="2:7" x14ac:dyDescent="0.25">
      <c r="B546" s="178"/>
      <c r="C546" s="178"/>
      <c r="D546" s="178"/>
      <c r="E546" s="178"/>
      <c r="F546" s="178"/>
      <c r="G546" s="178"/>
    </row>
    <row r="547" spans="2:7" x14ac:dyDescent="0.25">
      <c r="B547" s="178"/>
      <c r="C547" s="178"/>
      <c r="D547" s="178"/>
      <c r="E547" s="178"/>
      <c r="F547" s="178"/>
      <c r="G547" s="178"/>
    </row>
    <row r="548" spans="2:7" x14ac:dyDescent="0.25">
      <c r="B548" s="178"/>
      <c r="C548" s="178"/>
      <c r="D548" s="178"/>
      <c r="E548" s="178"/>
      <c r="F548" s="178"/>
      <c r="G548" s="178"/>
    </row>
    <row r="549" spans="2:7" x14ac:dyDescent="0.25">
      <c r="B549" s="178"/>
      <c r="C549" s="178"/>
      <c r="D549" s="178"/>
      <c r="E549" s="178"/>
      <c r="F549" s="178"/>
      <c r="G549" s="178"/>
    </row>
    <row r="550" spans="2:7" x14ac:dyDescent="0.25">
      <c r="B550" s="178"/>
      <c r="C550" s="178"/>
      <c r="D550" s="178"/>
      <c r="E550" s="178"/>
      <c r="F550" s="178"/>
      <c r="G550" s="178"/>
    </row>
    <row r="551" spans="2:7" x14ac:dyDescent="0.25">
      <c r="B551" s="178"/>
      <c r="C551" s="178"/>
      <c r="D551" s="178"/>
      <c r="E551" s="178"/>
      <c r="F551" s="178"/>
      <c r="G551" s="178"/>
    </row>
    <row r="552" spans="2:7" x14ac:dyDescent="0.25">
      <c r="B552" s="178"/>
      <c r="C552" s="178"/>
      <c r="D552" s="178"/>
      <c r="E552" s="178"/>
      <c r="F552" s="178"/>
      <c r="G552" s="178"/>
    </row>
    <row r="553" spans="2:7" x14ac:dyDescent="0.25">
      <c r="B553" s="178"/>
      <c r="C553" s="178"/>
      <c r="D553" s="178"/>
      <c r="E553" s="178"/>
      <c r="F553" s="178"/>
      <c r="G553" s="178"/>
    </row>
    <row r="554" spans="2:7" x14ac:dyDescent="0.25">
      <c r="B554" s="178"/>
      <c r="C554" s="178"/>
      <c r="D554" s="178"/>
      <c r="E554" s="178"/>
      <c r="F554" s="178"/>
      <c r="G554" s="178"/>
    </row>
    <row r="555" spans="2:7" x14ac:dyDescent="0.25">
      <c r="B555" s="178"/>
      <c r="C555" s="178"/>
      <c r="D555" s="178"/>
      <c r="E555" s="178"/>
      <c r="F555" s="178"/>
      <c r="G555" s="178"/>
    </row>
    <row r="556" spans="2:7" x14ac:dyDescent="0.25">
      <c r="B556" s="178"/>
      <c r="C556" s="178"/>
      <c r="D556" s="178"/>
      <c r="E556" s="178"/>
      <c r="F556" s="178"/>
      <c r="G556" s="178"/>
    </row>
    <row r="557" spans="2:7" x14ac:dyDescent="0.25">
      <c r="B557" s="178"/>
      <c r="C557" s="178"/>
      <c r="D557" s="178"/>
      <c r="E557" s="178"/>
      <c r="F557" s="178"/>
      <c r="G557" s="178"/>
    </row>
    <row r="558" spans="2:7" x14ac:dyDescent="0.25">
      <c r="B558" s="178"/>
      <c r="C558" s="178"/>
      <c r="D558" s="178"/>
      <c r="E558" s="178"/>
      <c r="F558" s="178"/>
      <c r="G558" s="178"/>
    </row>
    <row r="559" spans="2:7" x14ac:dyDescent="0.25">
      <c r="B559" s="178"/>
      <c r="C559" s="178"/>
      <c r="D559" s="178"/>
      <c r="E559" s="178"/>
      <c r="F559" s="178"/>
      <c r="G559" s="178"/>
    </row>
    <row r="560" spans="2:7" x14ac:dyDescent="0.25">
      <c r="B560" s="178"/>
      <c r="C560" s="178"/>
      <c r="D560" s="178"/>
      <c r="E560" s="178"/>
      <c r="F560" s="178"/>
      <c r="G560" s="178"/>
    </row>
    <row r="561" spans="2:7" x14ac:dyDescent="0.25">
      <c r="B561" s="178"/>
      <c r="C561" s="178"/>
      <c r="D561" s="178"/>
      <c r="E561" s="178"/>
      <c r="F561" s="178"/>
      <c r="G561" s="178"/>
    </row>
    <row r="562" spans="2:7" x14ac:dyDescent="0.25">
      <c r="B562" s="178"/>
      <c r="C562" s="178"/>
      <c r="D562" s="178"/>
      <c r="E562" s="178"/>
      <c r="F562" s="178"/>
      <c r="G562" s="178"/>
    </row>
    <row r="563" spans="2:7" x14ac:dyDescent="0.25">
      <c r="B563" s="178"/>
      <c r="C563" s="178"/>
      <c r="D563" s="178"/>
      <c r="E563" s="178"/>
      <c r="F563" s="178"/>
      <c r="G563" s="178"/>
    </row>
    <row r="564" spans="2:7" x14ac:dyDescent="0.25">
      <c r="B564" s="178"/>
      <c r="C564" s="178"/>
      <c r="D564" s="178"/>
      <c r="E564" s="178"/>
      <c r="F564" s="178"/>
      <c r="G564" s="178"/>
    </row>
    <row r="565" spans="2:7" x14ac:dyDescent="0.25">
      <c r="B565" s="178"/>
      <c r="C565" s="178"/>
      <c r="D565" s="178"/>
      <c r="E565" s="178"/>
      <c r="F565" s="178"/>
      <c r="G565" s="178"/>
    </row>
    <row r="566" spans="2:7" x14ac:dyDescent="0.25">
      <c r="B566" s="178"/>
      <c r="C566" s="178"/>
      <c r="D566" s="178"/>
      <c r="E566" s="178"/>
      <c r="F566" s="178"/>
      <c r="G566" s="178"/>
    </row>
    <row r="567" spans="2:7" x14ac:dyDescent="0.25">
      <c r="B567" s="178"/>
      <c r="C567" s="178"/>
      <c r="D567" s="178"/>
      <c r="E567" s="178"/>
      <c r="F567" s="178"/>
      <c r="G567" s="178"/>
    </row>
    <row r="568" spans="2:7" x14ac:dyDescent="0.25">
      <c r="B568" s="178"/>
      <c r="C568" s="178"/>
      <c r="D568" s="178"/>
      <c r="E568" s="178"/>
      <c r="F568" s="178"/>
      <c r="G568" s="178"/>
    </row>
    <row r="569" spans="2:7" x14ac:dyDescent="0.25">
      <c r="B569" s="178"/>
      <c r="C569" s="178"/>
      <c r="D569" s="178"/>
      <c r="E569" s="178"/>
      <c r="F569" s="178"/>
      <c r="G569" s="178"/>
    </row>
    <row r="570" spans="2:7" x14ac:dyDescent="0.25">
      <c r="B570" s="178"/>
      <c r="C570" s="178"/>
      <c r="D570" s="178"/>
      <c r="E570" s="178"/>
      <c r="F570" s="178"/>
      <c r="G570" s="178"/>
    </row>
    <row r="571" spans="2:7" x14ac:dyDescent="0.25">
      <c r="B571" s="178"/>
      <c r="C571" s="178"/>
      <c r="D571" s="178"/>
      <c r="E571" s="178"/>
      <c r="F571" s="178"/>
      <c r="G571" s="178"/>
    </row>
    <row r="572" spans="2:7" x14ac:dyDescent="0.25">
      <c r="B572" s="178"/>
      <c r="C572" s="178"/>
      <c r="D572" s="178"/>
      <c r="E572" s="178"/>
      <c r="F572" s="178"/>
      <c r="G572" s="178"/>
    </row>
    <row r="573" spans="2:7" x14ac:dyDescent="0.25">
      <c r="B573" s="178"/>
      <c r="C573" s="178"/>
      <c r="D573" s="178"/>
      <c r="E573" s="178"/>
      <c r="F573" s="178"/>
      <c r="G573" s="178"/>
    </row>
    <row r="574" spans="2:7" x14ac:dyDescent="0.25">
      <c r="B574" s="178"/>
      <c r="C574" s="178"/>
      <c r="D574" s="178"/>
      <c r="E574" s="178"/>
      <c r="F574" s="178"/>
      <c r="G574" s="178"/>
    </row>
    <row r="575" spans="2:7" x14ac:dyDescent="0.25">
      <c r="B575" s="178"/>
      <c r="C575" s="178"/>
      <c r="D575" s="178"/>
      <c r="E575" s="178"/>
      <c r="F575" s="178"/>
      <c r="G575" s="178"/>
    </row>
    <row r="576" spans="2:7" x14ac:dyDescent="0.25">
      <c r="B576" s="178"/>
      <c r="C576" s="178"/>
      <c r="D576" s="178"/>
      <c r="E576" s="178"/>
      <c r="F576" s="178"/>
      <c r="G576" s="178"/>
    </row>
    <row r="577" spans="2:7" x14ac:dyDescent="0.25">
      <c r="B577" s="178"/>
      <c r="C577" s="178"/>
      <c r="D577" s="178"/>
      <c r="E577" s="178"/>
      <c r="F577" s="178"/>
      <c r="G577" s="178"/>
    </row>
    <row r="578" spans="2:7" x14ac:dyDescent="0.25">
      <c r="B578" s="178"/>
      <c r="C578" s="178"/>
      <c r="D578" s="178"/>
      <c r="E578" s="178"/>
      <c r="F578" s="178"/>
      <c r="G578" s="178"/>
    </row>
    <row r="579" spans="2:7" x14ac:dyDescent="0.25">
      <c r="B579" s="178"/>
      <c r="C579" s="178"/>
      <c r="D579" s="178"/>
      <c r="E579" s="178"/>
      <c r="F579" s="178"/>
      <c r="G579" s="178"/>
    </row>
    <row r="580" spans="2:7" x14ac:dyDescent="0.25">
      <c r="B580" s="178"/>
      <c r="C580" s="178"/>
      <c r="D580" s="178"/>
      <c r="E580" s="178"/>
      <c r="F580" s="178"/>
      <c r="G580" s="178"/>
    </row>
    <row r="581" spans="2:7" x14ac:dyDescent="0.25">
      <c r="B581" s="178"/>
      <c r="C581" s="178"/>
      <c r="D581" s="178"/>
      <c r="E581" s="178"/>
      <c r="F581" s="178"/>
      <c r="G581" s="178"/>
    </row>
    <row r="582" spans="2:7" x14ac:dyDescent="0.25">
      <c r="B582" s="178"/>
      <c r="C582" s="178"/>
      <c r="D582" s="178"/>
      <c r="E582" s="178"/>
      <c r="F582" s="178"/>
      <c r="G582" s="178"/>
    </row>
    <row r="583" spans="2:7" x14ac:dyDescent="0.25">
      <c r="B583" s="178"/>
      <c r="C583" s="178"/>
      <c r="D583" s="178"/>
      <c r="E583" s="178"/>
      <c r="F583" s="178"/>
      <c r="G583" s="178"/>
    </row>
    <row r="584" spans="2:7" x14ac:dyDescent="0.25">
      <c r="B584" s="178"/>
      <c r="C584" s="178"/>
      <c r="D584" s="178"/>
      <c r="E584" s="178"/>
      <c r="F584" s="178"/>
      <c r="G584" s="178"/>
    </row>
    <row r="585" spans="2:7" x14ac:dyDescent="0.25">
      <c r="B585" s="178"/>
      <c r="C585" s="178"/>
      <c r="D585" s="178"/>
      <c r="E585" s="178"/>
      <c r="F585" s="178"/>
      <c r="G585" s="178"/>
    </row>
    <row r="586" spans="2:7" x14ac:dyDescent="0.25">
      <c r="B586" s="178"/>
      <c r="C586" s="178"/>
      <c r="D586" s="178"/>
      <c r="E586" s="178"/>
      <c r="F586" s="178"/>
      <c r="G586" s="178"/>
    </row>
    <row r="587" spans="2:7" x14ac:dyDescent="0.25">
      <c r="B587" s="178"/>
      <c r="C587" s="178"/>
      <c r="D587" s="178"/>
      <c r="E587" s="178"/>
      <c r="F587" s="178"/>
      <c r="G587" s="178"/>
    </row>
    <row r="588" spans="2:7" x14ac:dyDescent="0.25">
      <c r="B588" s="178"/>
      <c r="C588" s="178"/>
      <c r="D588" s="178"/>
      <c r="E588" s="178"/>
      <c r="F588" s="178"/>
      <c r="G588" s="178"/>
    </row>
    <row r="589" spans="2:7" x14ac:dyDescent="0.25">
      <c r="B589" s="178"/>
      <c r="C589" s="178"/>
      <c r="D589" s="178"/>
      <c r="E589" s="178"/>
      <c r="F589" s="178"/>
      <c r="G589" s="178"/>
    </row>
    <row r="590" spans="2:7" x14ac:dyDescent="0.25">
      <c r="B590" s="178"/>
      <c r="C590" s="178"/>
      <c r="D590" s="178"/>
      <c r="E590" s="178"/>
      <c r="F590" s="178"/>
      <c r="G590" s="178"/>
    </row>
    <row r="591" spans="2:7" x14ac:dyDescent="0.25">
      <c r="B591" s="178"/>
      <c r="C591" s="178"/>
      <c r="D591" s="178"/>
      <c r="E591" s="178"/>
      <c r="F591" s="178"/>
      <c r="G591" s="178"/>
    </row>
    <row r="592" spans="2:7" x14ac:dyDescent="0.25">
      <c r="B592" s="178"/>
      <c r="C592" s="178"/>
      <c r="D592" s="178"/>
      <c r="E592" s="178"/>
      <c r="F592" s="178"/>
      <c r="G592" s="178"/>
    </row>
    <row r="593" spans="2:7" x14ac:dyDescent="0.25">
      <c r="B593" s="178"/>
      <c r="C593" s="178"/>
      <c r="D593" s="178"/>
      <c r="E593" s="178"/>
      <c r="F593" s="178"/>
      <c r="G593" s="178"/>
    </row>
    <row r="594" spans="2:7" x14ac:dyDescent="0.25">
      <c r="B594" s="178"/>
      <c r="C594" s="178"/>
      <c r="D594" s="178"/>
      <c r="E594" s="178"/>
      <c r="F594" s="178"/>
      <c r="G594" s="178"/>
    </row>
    <row r="595" spans="2:7" x14ac:dyDescent="0.25">
      <c r="B595" s="178"/>
      <c r="C595" s="178"/>
      <c r="D595" s="178"/>
      <c r="E595" s="178"/>
      <c r="F595" s="178"/>
      <c r="G595" s="178"/>
    </row>
    <row r="596" spans="2:7" x14ac:dyDescent="0.25">
      <c r="B596" s="178"/>
      <c r="C596" s="178"/>
      <c r="D596" s="178"/>
      <c r="E596" s="178"/>
      <c r="F596" s="178"/>
      <c r="G596" s="178"/>
    </row>
    <row r="597" spans="2:7" x14ac:dyDescent="0.25">
      <c r="B597" s="178"/>
      <c r="C597" s="178"/>
      <c r="D597" s="178"/>
      <c r="E597" s="178"/>
      <c r="F597" s="178"/>
      <c r="G597" s="178"/>
    </row>
    <row r="598" spans="2:7" x14ac:dyDescent="0.25">
      <c r="B598" s="178"/>
      <c r="C598" s="178"/>
      <c r="D598" s="178"/>
      <c r="E598" s="178"/>
      <c r="F598" s="178"/>
      <c r="G598" s="178"/>
    </row>
    <row r="599" spans="2:7" x14ac:dyDescent="0.25">
      <c r="B599" s="178"/>
      <c r="C599" s="178"/>
      <c r="D599" s="178"/>
      <c r="E599" s="178"/>
      <c r="F599" s="178"/>
      <c r="G599" s="178"/>
    </row>
    <row r="600" spans="2:7" x14ac:dyDescent="0.25">
      <c r="B600" s="178"/>
      <c r="C600" s="178"/>
      <c r="D600" s="178"/>
      <c r="E600" s="178"/>
      <c r="F600" s="178"/>
      <c r="G600" s="178"/>
    </row>
    <row r="601" spans="2:7" x14ac:dyDescent="0.25">
      <c r="B601" s="178"/>
      <c r="C601" s="178"/>
      <c r="D601" s="178"/>
      <c r="E601" s="178"/>
      <c r="F601" s="178"/>
      <c r="G601" s="178"/>
    </row>
    <row r="602" spans="2:7" x14ac:dyDescent="0.25">
      <c r="B602" s="178"/>
      <c r="C602" s="178"/>
      <c r="D602" s="178"/>
      <c r="E602" s="178"/>
      <c r="F602" s="178"/>
      <c r="G602" s="178"/>
    </row>
    <row r="603" spans="2:7" x14ac:dyDescent="0.25">
      <c r="B603" s="178"/>
      <c r="C603" s="178"/>
      <c r="D603" s="178"/>
      <c r="E603" s="178"/>
      <c r="F603" s="178"/>
      <c r="G603" s="178"/>
    </row>
    <row r="604" spans="2:7" x14ac:dyDescent="0.25">
      <c r="B604" s="178"/>
      <c r="C604" s="178"/>
      <c r="D604" s="178"/>
      <c r="E604" s="178"/>
      <c r="F604" s="178"/>
      <c r="G604" s="178"/>
    </row>
    <row r="605" spans="2:7" x14ac:dyDescent="0.25">
      <c r="B605" s="178"/>
      <c r="C605" s="178"/>
      <c r="D605" s="178"/>
      <c r="E605" s="178"/>
      <c r="F605" s="178"/>
      <c r="G605" s="178"/>
    </row>
    <row r="606" spans="2:7" x14ac:dyDescent="0.25">
      <c r="B606" s="178"/>
      <c r="C606" s="178"/>
      <c r="D606" s="178"/>
      <c r="E606" s="178"/>
      <c r="F606" s="178"/>
      <c r="G606" s="178"/>
    </row>
    <row r="607" spans="2:7" x14ac:dyDescent="0.25">
      <c r="B607" s="178"/>
      <c r="C607" s="178"/>
      <c r="D607" s="178"/>
      <c r="E607" s="178"/>
      <c r="F607" s="178"/>
      <c r="G607" s="178"/>
    </row>
    <row r="608" spans="2:7" x14ac:dyDescent="0.25">
      <c r="B608" s="178"/>
      <c r="C608" s="178"/>
      <c r="D608" s="178"/>
      <c r="E608" s="178"/>
      <c r="F608" s="178"/>
      <c r="G608" s="178"/>
    </row>
    <row r="609" spans="2:7" x14ac:dyDescent="0.25">
      <c r="B609" s="178"/>
      <c r="C609" s="178"/>
      <c r="D609" s="178"/>
      <c r="E609" s="178"/>
      <c r="F609" s="178"/>
      <c r="G609" s="178"/>
    </row>
    <row r="610" spans="2:7" x14ac:dyDescent="0.25">
      <c r="B610" s="178"/>
      <c r="C610" s="178"/>
      <c r="D610" s="178"/>
      <c r="E610" s="178"/>
      <c r="F610" s="178"/>
      <c r="G610" s="178"/>
    </row>
    <row r="611" spans="2:7" x14ac:dyDescent="0.25">
      <c r="B611" s="178"/>
      <c r="C611" s="178"/>
      <c r="D611" s="178"/>
      <c r="E611" s="178"/>
      <c r="F611" s="178"/>
      <c r="G611" s="178"/>
    </row>
    <row r="612" spans="2:7" x14ac:dyDescent="0.25">
      <c r="B612" s="178"/>
      <c r="C612" s="178"/>
      <c r="D612" s="178"/>
      <c r="E612" s="178"/>
      <c r="F612" s="178"/>
      <c r="G612" s="178"/>
    </row>
    <row r="613" spans="2:7" x14ac:dyDescent="0.25">
      <c r="B613" s="178"/>
      <c r="C613" s="178"/>
      <c r="D613" s="178"/>
      <c r="E613" s="178"/>
      <c r="F613" s="178"/>
      <c r="G613" s="178"/>
    </row>
    <row r="614" spans="2:7" x14ac:dyDescent="0.25">
      <c r="B614" s="178"/>
      <c r="C614" s="178"/>
      <c r="D614" s="178"/>
      <c r="E614" s="178"/>
      <c r="F614" s="178"/>
      <c r="G614" s="178"/>
    </row>
    <row r="615" spans="2:7" x14ac:dyDescent="0.25">
      <c r="B615" s="178"/>
      <c r="C615" s="178"/>
      <c r="D615" s="178"/>
      <c r="E615" s="178"/>
      <c r="F615" s="178"/>
      <c r="G615" s="178"/>
    </row>
    <row r="616" spans="2:7" x14ac:dyDescent="0.25">
      <c r="B616" s="178"/>
      <c r="C616" s="178"/>
      <c r="D616" s="178"/>
      <c r="E616" s="178"/>
      <c r="F616" s="178"/>
      <c r="G616" s="178"/>
    </row>
    <row r="617" spans="2:7" x14ac:dyDescent="0.25">
      <c r="B617" s="178"/>
      <c r="C617" s="178"/>
      <c r="D617" s="178"/>
      <c r="E617" s="178"/>
      <c r="F617" s="178"/>
      <c r="G617" s="178"/>
    </row>
    <row r="618" spans="2:7" x14ac:dyDescent="0.25">
      <c r="B618" s="178"/>
      <c r="C618" s="178"/>
      <c r="D618" s="178"/>
      <c r="E618" s="178"/>
      <c r="F618" s="178"/>
      <c r="G618" s="178"/>
    </row>
    <row r="619" spans="2:7" x14ac:dyDescent="0.25">
      <c r="B619" s="178"/>
      <c r="C619" s="178"/>
      <c r="D619" s="178"/>
      <c r="E619" s="178"/>
      <c r="F619" s="178"/>
      <c r="G619" s="178"/>
    </row>
    <row r="620" spans="2:7" x14ac:dyDescent="0.25">
      <c r="B620" s="178"/>
      <c r="C620" s="178"/>
      <c r="D620" s="178"/>
      <c r="E620" s="178"/>
      <c r="F620" s="178"/>
      <c r="G620" s="178"/>
    </row>
    <row r="621" spans="2:7" x14ac:dyDescent="0.25">
      <c r="B621" s="178"/>
      <c r="C621" s="178"/>
      <c r="D621" s="178"/>
      <c r="E621" s="178"/>
      <c r="F621" s="178"/>
      <c r="G621" s="178"/>
    </row>
    <row r="622" spans="2:7" x14ac:dyDescent="0.25">
      <c r="B622" s="178"/>
      <c r="C622" s="178"/>
      <c r="D622" s="178"/>
      <c r="E622" s="178"/>
      <c r="F622" s="178"/>
      <c r="G622" s="178"/>
    </row>
    <row r="623" spans="2:7" x14ac:dyDescent="0.25">
      <c r="B623" s="178"/>
      <c r="C623" s="178"/>
      <c r="D623" s="178"/>
      <c r="E623" s="178"/>
      <c r="F623" s="178"/>
      <c r="G623" s="178"/>
    </row>
    <row r="624" spans="2:7" x14ac:dyDescent="0.25">
      <c r="B624" s="178"/>
      <c r="C624" s="178"/>
      <c r="D624" s="178"/>
      <c r="E624" s="178"/>
      <c r="F624" s="178"/>
      <c r="G624" s="178"/>
    </row>
    <row r="625" spans="2:7" x14ac:dyDescent="0.25">
      <c r="B625" s="178"/>
      <c r="C625" s="178"/>
      <c r="D625" s="178"/>
      <c r="E625" s="178"/>
      <c r="F625" s="178"/>
      <c r="G625" s="178"/>
    </row>
    <row r="626" spans="2:7" x14ac:dyDescent="0.25">
      <c r="B626" s="178"/>
      <c r="C626" s="178"/>
      <c r="D626" s="178"/>
      <c r="E626" s="178"/>
      <c r="F626" s="178"/>
      <c r="G626" s="178"/>
    </row>
    <row r="627" spans="2:7" x14ac:dyDescent="0.25">
      <c r="B627" s="178"/>
      <c r="C627" s="178"/>
      <c r="D627" s="178"/>
      <c r="E627" s="178"/>
      <c r="F627" s="178"/>
      <c r="G627" s="178"/>
    </row>
    <row r="628" spans="2:7" x14ac:dyDescent="0.25">
      <c r="B628" s="178"/>
      <c r="C628" s="178"/>
      <c r="D628" s="178"/>
      <c r="E628" s="178"/>
      <c r="F628" s="178"/>
      <c r="G628" s="178"/>
    </row>
    <row r="629" spans="2:7" x14ac:dyDescent="0.25">
      <c r="B629" s="178"/>
      <c r="C629" s="178"/>
      <c r="D629" s="178"/>
      <c r="E629" s="178"/>
      <c r="F629" s="178"/>
      <c r="G629" s="178"/>
    </row>
    <row r="630" spans="2:7" x14ac:dyDescent="0.25">
      <c r="B630" s="178"/>
      <c r="C630" s="178"/>
      <c r="D630" s="178"/>
      <c r="E630" s="178"/>
      <c r="F630" s="178"/>
      <c r="G630" s="178"/>
    </row>
    <row r="631" spans="2:7" x14ac:dyDescent="0.25">
      <c r="B631" s="178"/>
      <c r="C631" s="178"/>
      <c r="D631" s="178"/>
      <c r="E631" s="178"/>
      <c r="F631" s="178"/>
      <c r="G631" s="178"/>
    </row>
    <row r="632" spans="2:7" x14ac:dyDescent="0.25">
      <c r="B632" s="178"/>
      <c r="C632" s="178"/>
      <c r="D632" s="178"/>
      <c r="E632" s="178"/>
      <c r="F632" s="178"/>
      <c r="G632" s="178"/>
    </row>
    <row r="633" spans="2:7" x14ac:dyDescent="0.25">
      <c r="B633" s="178"/>
      <c r="C633" s="178"/>
      <c r="D633" s="178"/>
      <c r="E633" s="178"/>
      <c r="F633" s="178"/>
      <c r="G633" s="178"/>
    </row>
    <row r="634" spans="2:7" x14ac:dyDescent="0.25">
      <c r="B634" s="178"/>
      <c r="C634" s="178"/>
      <c r="D634" s="178"/>
      <c r="E634" s="178"/>
      <c r="F634" s="178"/>
      <c r="G634" s="178"/>
    </row>
    <row r="635" spans="2:7" x14ac:dyDescent="0.25">
      <c r="B635" s="178"/>
      <c r="C635" s="178"/>
      <c r="D635" s="178"/>
      <c r="E635" s="178"/>
      <c r="F635" s="178"/>
      <c r="G635" s="178"/>
    </row>
    <row r="636" spans="2:7" x14ac:dyDescent="0.25">
      <c r="B636" s="178"/>
      <c r="C636" s="178"/>
      <c r="D636" s="178"/>
      <c r="E636" s="178"/>
      <c r="F636" s="178"/>
      <c r="G636" s="178"/>
    </row>
    <row r="637" spans="2:7" x14ac:dyDescent="0.25">
      <c r="B637" s="178"/>
      <c r="C637" s="178"/>
      <c r="D637" s="178"/>
      <c r="E637" s="178"/>
      <c r="F637" s="178"/>
      <c r="G637" s="178"/>
    </row>
    <row r="638" spans="2:7" x14ac:dyDescent="0.25">
      <c r="B638" s="178"/>
      <c r="C638" s="178"/>
      <c r="D638" s="178"/>
      <c r="E638" s="178"/>
      <c r="F638" s="178"/>
      <c r="G638" s="178"/>
    </row>
    <row r="639" spans="2:7" x14ac:dyDescent="0.25">
      <c r="B639" s="178"/>
      <c r="C639" s="178"/>
      <c r="D639" s="178"/>
      <c r="E639" s="178"/>
      <c r="F639" s="178"/>
      <c r="G639" s="178"/>
    </row>
    <row r="640" spans="2:7" x14ac:dyDescent="0.25">
      <c r="B640" s="178"/>
      <c r="C640" s="178"/>
      <c r="D640" s="178"/>
      <c r="E640" s="178"/>
      <c r="F640" s="178"/>
      <c r="G640" s="178"/>
    </row>
    <row r="641" spans="2:7" x14ac:dyDescent="0.25">
      <c r="B641" s="178"/>
      <c r="C641" s="178"/>
      <c r="D641" s="178"/>
      <c r="E641" s="178"/>
      <c r="F641" s="178"/>
      <c r="G641" s="178"/>
    </row>
    <row r="642" spans="2:7" x14ac:dyDescent="0.25">
      <c r="B642" s="178"/>
      <c r="C642" s="178"/>
      <c r="D642" s="178"/>
      <c r="E642" s="178"/>
      <c r="F642" s="178"/>
      <c r="G642" s="178"/>
    </row>
    <row r="643" spans="2:7" x14ac:dyDescent="0.25">
      <c r="B643" s="178"/>
      <c r="C643" s="178"/>
      <c r="D643" s="178"/>
      <c r="E643" s="178"/>
      <c r="F643" s="178"/>
      <c r="G643" s="178"/>
    </row>
    <row r="644" spans="2:7" x14ac:dyDescent="0.25">
      <c r="B644" s="178"/>
      <c r="C644" s="178"/>
      <c r="D644" s="178"/>
      <c r="E644" s="178"/>
      <c r="F644" s="178"/>
      <c r="G644" s="178"/>
    </row>
    <row r="645" spans="2:7" x14ac:dyDescent="0.25">
      <c r="B645" s="178"/>
      <c r="C645" s="178"/>
      <c r="D645" s="178"/>
      <c r="E645" s="178"/>
      <c r="F645" s="178"/>
      <c r="G645" s="178"/>
    </row>
    <row r="646" spans="2:7" x14ac:dyDescent="0.25">
      <c r="B646" s="178"/>
      <c r="C646" s="178"/>
      <c r="D646" s="178"/>
      <c r="E646" s="178"/>
      <c r="F646" s="178"/>
      <c r="G646" s="178"/>
    </row>
    <row r="647" spans="2:7" x14ac:dyDescent="0.25">
      <c r="B647" s="178"/>
      <c r="C647" s="178"/>
      <c r="D647" s="178"/>
      <c r="E647" s="178"/>
      <c r="F647" s="178"/>
      <c r="G647" s="178"/>
    </row>
    <row r="648" spans="2:7" x14ac:dyDescent="0.25">
      <c r="B648" s="178"/>
      <c r="C648" s="178"/>
      <c r="D648" s="178"/>
      <c r="E648" s="178"/>
      <c r="F648" s="178"/>
      <c r="G648" s="178"/>
    </row>
    <row r="649" spans="2:7" x14ac:dyDescent="0.25">
      <c r="B649" s="178"/>
      <c r="C649" s="178"/>
      <c r="D649" s="178"/>
      <c r="E649" s="178"/>
      <c r="F649" s="178"/>
      <c r="G649" s="178"/>
    </row>
    <row r="650" spans="2:7" x14ac:dyDescent="0.25">
      <c r="B650" s="178"/>
      <c r="C650" s="178"/>
      <c r="D650" s="178"/>
      <c r="E650" s="178"/>
      <c r="F650" s="178"/>
      <c r="G650" s="178"/>
    </row>
    <row r="651" spans="2:7" x14ac:dyDescent="0.25">
      <c r="B651" s="178"/>
      <c r="C651" s="178"/>
      <c r="D651" s="178"/>
      <c r="E651" s="178"/>
      <c r="F651" s="178"/>
      <c r="G651" s="178"/>
    </row>
    <row r="652" spans="2:7" x14ac:dyDescent="0.25">
      <c r="B652" s="178"/>
      <c r="C652" s="178"/>
      <c r="D652" s="178"/>
      <c r="E652" s="178"/>
      <c r="F652" s="178"/>
      <c r="G652" s="178"/>
    </row>
    <row r="653" spans="2:7" x14ac:dyDescent="0.25">
      <c r="B653" s="178"/>
      <c r="C653" s="178"/>
      <c r="D653" s="178"/>
      <c r="E653" s="178"/>
      <c r="F653" s="178"/>
      <c r="G653" s="178"/>
    </row>
    <row r="654" spans="2:7" x14ac:dyDescent="0.25">
      <c r="B654" s="178"/>
      <c r="C654" s="178"/>
      <c r="D654" s="178"/>
      <c r="E654" s="178"/>
      <c r="F654" s="178"/>
      <c r="G654" s="178"/>
    </row>
    <row r="655" spans="2:7" x14ac:dyDescent="0.25">
      <c r="B655" s="178"/>
      <c r="C655" s="178"/>
      <c r="D655" s="178"/>
      <c r="E655" s="178"/>
      <c r="F655" s="178"/>
      <c r="G655" s="178"/>
    </row>
    <row r="656" spans="2:7" x14ac:dyDescent="0.25">
      <c r="B656" s="178"/>
      <c r="C656" s="178"/>
      <c r="D656" s="178"/>
      <c r="E656" s="178"/>
      <c r="F656" s="178"/>
      <c r="G656" s="178"/>
    </row>
    <row r="657" spans="2:7" x14ac:dyDescent="0.25">
      <c r="B657" s="178"/>
      <c r="C657" s="178"/>
      <c r="D657" s="178"/>
      <c r="E657" s="178"/>
      <c r="F657" s="178"/>
      <c r="G657" s="178"/>
    </row>
    <row r="658" spans="2:7" x14ac:dyDescent="0.25">
      <c r="B658" s="178"/>
      <c r="C658" s="178"/>
      <c r="D658" s="178"/>
      <c r="E658" s="178"/>
      <c r="F658" s="178"/>
      <c r="G658" s="178"/>
    </row>
    <row r="659" spans="2:7" x14ac:dyDescent="0.25">
      <c r="B659" s="178"/>
      <c r="C659" s="178"/>
      <c r="D659" s="178"/>
      <c r="E659" s="178"/>
      <c r="F659" s="178"/>
      <c r="G659" s="178"/>
    </row>
    <row r="660" spans="2:7" x14ac:dyDescent="0.25">
      <c r="B660" s="178"/>
      <c r="C660" s="178"/>
      <c r="D660" s="178"/>
      <c r="E660" s="178"/>
      <c r="F660" s="178"/>
      <c r="G660" s="178"/>
    </row>
    <row r="661" spans="2:7" x14ac:dyDescent="0.25">
      <c r="B661" s="178"/>
      <c r="C661" s="178"/>
      <c r="D661" s="178"/>
      <c r="E661" s="178"/>
      <c r="F661" s="178"/>
      <c r="G661" s="178"/>
    </row>
    <row r="662" spans="2:7" x14ac:dyDescent="0.25">
      <c r="B662" s="178"/>
      <c r="C662" s="178"/>
      <c r="D662" s="178"/>
      <c r="E662" s="178"/>
      <c r="F662" s="178"/>
      <c r="G662" s="178"/>
    </row>
    <row r="663" spans="2:7" x14ac:dyDescent="0.25">
      <c r="B663" s="178"/>
      <c r="C663" s="178"/>
      <c r="D663" s="178"/>
      <c r="E663" s="178"/>
      <c r="F663" s="178"/>
      <c r="G663" s="178"/>
    </row>
    <row r="664" spans="2:7" x14ac:dyDescent="0.25">
      <c r="B664" s="178"/>
      <c r="C664" s="178"/>
      <c r="D664" s="178"/>
      <c r="E664" s="178"/>
      <c r="F664" s="178"/>
      <c r="G664" s="178"/>
    </row>
    <row r="665" spans="2:7" x14ac:dyDescent="0.25">
      <c r="B665" s="178"/>
      <c r="C665" s="178"/>
      <c r="D665" s="178"/>
      <c r="E665" s="178"/>
      <c r="F665" s="178"/>
      <c r="G665" s="178"/>
    </row>
    <row r="666" spans="2:7" x14ac:dyDescent="0.25">
      <c r="B666" s="178"/>
      <c r="C666" s="178"/>
      <c r="D666" s="178"/>
      <c r="E666" s="178"/>
      <c r="F666" s="178"/>
      <c r="G666" s="178"/>
    </row>
    <row r="667" spans="2:7" x14ac:dyDescent="0.25">
      <c r="B667" s="178"/>
      <c r="C667" s="178"/>
      <c r="D667" s="178"/>
      <c r="E667" s="178"/>
      <c r="F667" s="178"/>
      <c r="G667" s="178"/>
    </row>
    <row r="668" spans="2:7" x14ac:dyDescent="0.25">
      <c r="B668" s="178"/>
      <c r="C668" s="178"/>
      <c r="D668" s="178"/>
      <c r="E668" s="178"/>
      <c r="F668" s="178"/>
      <c r="G668" s="178"/>
    </row>
    <row r="669" spans="2:7" x14ac:dyDescent="0.25">
      <c r="B669" s="178"/>
      <c r="C669" s="178"/>
      <c r="D669" s="178"/>
      <c r="E669" s="178"/>
      <c r="F669" s="178"/>
      <c r="G669" s="178"/>
    </row>
    <row r="670" spans="2:7" x14ac:dyDescent="0.25">
      <c r="B670" s="178"/>
      <c r="C670" s="178"/>
      <c r="D670" s="178"/>
      <c r="E670" s="178"/>
      <c r="F670" s="178"/>
      <c r="G670" s="178"/>
    </row>
    <row r="671" spans="2:7" x14ac:dyDescent="0.25">
      <c r="B671" s="178"/>
      <c r="C671" s="178"/>
      <c r="D671" s="178"/>
      <c r="E671" s="178"/>
      <c r="F671" s="178"/>
      <c r="G671" s="178"/>
    </row>
    <row r="672" spans="2:7" x14ac:dyDescent="0.25">
      <c r="B672" s="178"/>
      <c r="C672" s="178"/>
      <c r="D672" s="178"/>
      <c r="E672" s="178"/>
      <c r="F672" s="178"/>
      <c r="G672" s="178"/>
    </row>
    <row r="673" spans="2:7" x14ac:dyDescent="0.25">
      <c r="B673" s="178"/>
      <c r="C673" s="178"/>
      <c r="D673" s="178"/>
      <c r="E673" s="178"/>
      <c r="F673" s="178"/>
      <c r="G673" s="178"/>
    </row>
    <row r="674" spans="2:7" x14ac:dyDescent="0.25">
      <c r="B674" s="178"/>
      <c r="C674" s="178"/>
      <c r="D674" s="178"/>
      <c r="E674" s="178"/>
      <c r="F674" s="178"/>
      <c r="G674" s="178"/>
    </row>
    <row r="675" spans="2:7" x14ac:dyDescent="0.25">
      <c r="B675" s="178"/>
      <c r="C675" s="178"/>
      <c r="D675" s="178"/>
      <c r="E675" s="178"/>
      <c r="F675" s="178"/>
      <c r="G675" s="178"/>
    </row>
    <row r="676" spans="2:7" x14ac:dyDescent="0.25">
      <c r="B676" s="178"/>
      <c r="C676" s="178"/>
      <c r="D676" s="178"/>
      <c r="E676" s="178"/>
      <c r="F676" s="178"/>
      <c r="G676" s="178"/>
    </row>
    <row r="677" spans="2:7" x14ac:dyDescent="0.25">
      <c r="B677" s="178"/>
      <c r="C677" s="178"/>
      <c r="D677" s="178"/>
      <c r="E677" s="178"/>
      <c r="F677" s="178"/>
      <c r="G677" s="178"/>
    </row>
    <row r="678" spans="2:7" x14ac:dyDescent="0.25">
      <c r="B678" s="178"/>
      <c r="C678" s="178"/>
      <c r="D678" s="178"/>
      <c r="E678" s="178"/>
      <c r="F678" s="178"/>
      <c r="G678" s="178"/>
    </row>
    <row r="679" spans="2:7" x14ac:dyDescent="0.25">
      <c r="B679" s="178"/>
      <c r="C679" s="178"/>
      <c r="D679" s="178"/>
      <c r="E679" s="178"/>
      <c r="F679" s="178"/>
      <c r="G679" s="178"/>
    </row>
    <row r="680" spans="2:7" x14ac:dyDescent="0.25">
      <c r="B680" s="178"/>
      <c r="C680" s="178"/>
      <c r="D680" s="178"/>
      <c r="E680" s="178"/>
      <c r="F680" s="178"/>
      <c r="G680" s="178"/>
    </row>
    <row r="681" spans="2:7" x14ac:dyDescent="0.25">
      <c r="B681" s="178"/>
      <c r="C681" s="178"/>
      <c r="D681" s="178"/>
      <c r="E681" s="178"/>
      <c r="F681" s="178"/>
      <c r="G681" s="178"/>
    </row>
    <row r="682" spans="2:7" x14ac:dyDescent="0.25">
      <c r="B682" s="178"/>
      <c r="C682" s="178"/>
      <c r="D682" s="178"/>
      <c r="E682" s="178"/>
      <c r="F682" s="178"/>
      <c r="G682" s="178"/>
    </row>
    <row r="683" spans="2:7" x14ac:dyDescent="0.25">
      <c r="B683" s="178"/>
      <c r="C683" s="178"/>
      <c r="D683" s="178"/>
      <c r="E683" s="178"/>
      <c r="F683" s="178"/>
      <c r="G683" s="178"/>
    </row>
    <row r="684" spans="2:7" x14ac:dyDescent="0.25">
      <c r="B684" s="178"/>
      <c r="C684" s="178"/>
      <c r="D684" s="178"/>
      <c r="E684" s="178"/>
      <c r="F684" s="178"/>
      <c r="G684" s="178"/>
    </row>
    <row r="685" spans="2:7" x14ac:dyDescent="0.25">
      <c r="B685" s="178"/>
      <c r="C685" s="178"/>
      <c r="D685" s="178"/>
      <c r="E685" s="178"/>
      <c r="F685" s="178"/>
      <c r="G685" s="178"/>
    </row>
    <row r="686" spans="2:7" x14ac:dyDescent="0.25">
      <c r="B686" s="178"/>
      <c r="C686" s="178"/>
      <c r="D686" s="178"/>
      <c r="E686" s="178"/>
      <c r="F686" s="178"/>
      <c r="G686" s="178"/>
    </row>
    <row r="687" spans="2:7" x14ac:dyDescent="0.25">
      <c r="B687" s="178"/>
      <c r="C687" s="178"/>
      <c r="D687" s="178"/>
      <c r="E687" s="178"/>
      <c r="F687" s="178"/>
      <c r="G687" s="178"/>
    </row>
    <row r="688" spans="2:7" x14ac:dyDescent="0.25">
      <c r="B688" s="178"/>
      <c r="C688" s="178"/>
      <c r="D688" s="178"/>
      <c r="E688" s="178"/>
      <c r="F688" s="178"/>
      <c r="G688" s="178"/>
    </row>
    <row r="689" spans="2:7" x14ac:dyDescent="0.25">
      <c r="B689" s="178"/>
      <c r="C689" s="178"/>
      <c r="D689" s="178"/>
      <c r="E689" s="178"/>
      <c r="F689" s="178"/>
      <c r="G689" s="178"/>
    </row>
    <row r="690" spans="2:7" x14ac:dyDescent="0.25">
      <c r="B690" s="178"/>
      <c r="C690" s="178"/>
      <c r="D690" s="178"/>
      <c r="E690" s="178"/>
      <c r="F690" s="178"/>
      <c r="G690" s="178"/>
    </row>
    <row r="691" spans="2:7" x14ac:dyDescent="0.25">
      <c r="B691" s="178"/>
      <c r="C691" s="178"/>
      <c r="D691" s="178"/>
      <c r="E691" s="178"/>
      <c r="F691" s="178"/>
      <c r="G691" s="178"/>
    </row>
    <row r="692" spans="2:7" x14ac:dyDescent="0.25">
      <c r="B692" s="178"/>
      <c r="C692" s="178"/>
      <c r="D692" s="178"/>
      <c r="E692" s="178"/>
      <c r="F692" s="178"/>
      <c r="G692" s="178"/>
    </row>
    <row r="693" spans="2:7" x14ac:dyDescent="0.25">
      <c r="B693" s="178"/>
      <c r="C693" s="178"/>
      <c r="D693" s="178"/>
      <c r="E693" s="178"/>
      <c r="F693" s="178"/>
      <c r="G693" s="178"/>
    </row>
    <row r="694" spans="2:7" x14ac:dyDescent="0.25">
      <c r="B694" s="178"/>
      <c r="C694" s="178"/>
      <c r="D694" s="178"/>
      <c r="E694" s="178"/>
      <c r="F694" s="178"/>
      <c r="G694" s="178"/>
    </row>
    <row r="695" spans="2:7" x14ac:dyDescent="0.25">
      <c r="B695" s="178"/>
      <c r="C695" s="178"/>
      <c r="D695" s="178"/>
      <c r="E695" s="178"/>
      <c r="F695" s="178"/>
      <c r="G695" s="178"/>
    </row>
    <row r="696" spans="2:7" x14ac:dyDescent="0.25">
      <c r="B696" s="178"/>
      <c r="C696" s="178"/>
      <c r="D696" s="178"/>
      <c r="E696" s="178"/>
      <c r="F696" s="178"/>
      <c r="G696" s="178"/>
    </row>
    <row r="697" spans="2:7" x14ac:dyDescent="0.25">
      <c r="B697" s="178"/>
      <c r="C697" s="178"/>
      <c r="D697" s="178"/>
      <c r="E697" s="178"/>
      <c r="F697" s="178"/>
      <c r="G697" s="178"/>
    </row>
    <row r="698" spans="2:7" x14ac:dyDescent="0.25">
      <c r="B698" s="178"/>
      <c r="C698" s="178"/>
      <c r="D698" s="178"/>
      <c r="E698" s="178"/>
      <c r="F698" s="178"/>
      <c r="G698" s="178"/>
    </row>
    <row r="699" spans="2:7" x14ac:dyDescent="0.25">
      <c r="B699" s="178"/>
      <c r="C699" s="178"/>
      <c r="D699" s="178"/>
      <c r="E699" s="178"/>
      <c r="F699" s="178"/>
      <c r="G699" s="178"/>
    </row>
    <row r="700" spans="2:7" x14ac:dyDescent="0.25">
      <c r="B700" s="178"/>
      <c r="C700" s="178"/>
      <c r="D700" s="178"/>
      <c r="E700" s="178"/>
      <c r="F700" s="178"/>
      <c r="G700" s="178"/>
    </row>
    <row r="701" spans="2:7" x14ac:dyDescent="0.25">
      <c r="B701" s="178"/>
      <c r="C701" s="178"/>
      <c r="D701" s="178"/>
      <c r="E701" s="178"/>
      <c r="F701" s="178"/>
      <c r="G701" s="178"/>
    </row>
    <row r="702" spans="2:7" x14ac:dyDescent="0.25">
      <c r="B702" s="178"/>
      <c r="C702" s="178"/>
      <c r="D702" s="178"/>
      <c r="E702" s="178"/>
      <c r="F702" s="178"/>
      <c r="G702" s="178"/>
    </row>
    <row r="703" spans="2:7" x14ac:dyDescent="0.25">
      <c r="B703" s="178"/>
      <c r="C703" s="178"/>
      <c r="D703" s="178"/>
      <c r="E703" s="178"/>
      <c r="F703" s="178"/>
      <c r="G703" s="178"/>
    </row>
    <row r="704" spans="2:7" x14ac:dyDescent="0.25">
      <c r="B704" s="178"/>
      <c r="C704" s="178"/>
      <c r="D704" s="178"/>
      <c r="E704" s="178"/>
      <c r="F704" s="178"/>
      <c r="G704" s="178"/>
    </row>
    <row r="705" spans="2:7" x14ac:dyDescent="0.25">
      <c r="B705" s="178"/>
      <c r="C705" s="178"/>
      <c r="D705" s="178"/>
      <c r="E705" s="178"/>
      <c r="F705" s="178"/>
      <c r="G705" s="178"/>
    </row>
    <row r="706" spans="2:7" x14ac:dyDescent="0.25">
      <c r="B706" s="178"/>
      <c r="C706" s="178"/>
      <c r="D706" s="178"/>
      <c r="E706" s="178"/>
      <c r="F706" s="178"/>
      <c r="G706" s="178"/>
    </row>
    <row r="707" spans="2:7" x14ac:dyDescent="0.25">
      <c r="B707" s="178"/>
      <c r="C707" s="178"/>
      <c r="D707" s="178"/>
      <c r="E707" s="178"/>
      <c r="F707" s="178"/>
      <c r="G707" s="178"/>
    </row>
    <row r="708" spans="2:7" x14ac:dyDescent="0.25">
      <c r="B708" s="178"/>
      <c r="C708" s="178"/>
      <c r="D708" s="178"/>
      <c r="E708" s="178"/>
      <c r="F708" s="178"/>
      <c r="G708" s="178"/>
    </row>
    <row r="709" spans="2:7" x14ac:dyDescent="0.25">
      <c r="B709" s="178"/>
      <c r="C709" s="178"/>
      <c r="D709" s="178"/>
      <c r="E709" s="178"/>
      <c r="F709" s="178"/>
      <c r="G709" s="178"/>
    </row>
    <row r="710" spans="2:7" x14ac:dyDescent="0.25">
      <c r="B710" s="178"/>
      <c r="C710" s="178"/>
      <c r="D710" s="178"/>
      <c r="E710" s="178"/>
      <c r="F710" s="178"/>
      <c r="G710" s="178"/>
    </row>
    <row r="711" spans="2:7" x14ac:dyDescent="0.25">
      <c r="B711" s="178"/>
      <c r="C711" s="178"/>
      <c r="D711" s="178"/>
      <c r="E711" s="178"/>
      <c r="F711" s="178"/>
      <c r="G711" s="178"/>
    </row>
    <row r="712" spans="2:7" x14ac:dyDescent="0.25">
      <c r="B712" s="178"/>
      <c r="C712" s="178"/>
      <c r="D712" s="178"/>
      <c r="E712" s="178"/>
      <c r="F712" s="178"/>
      <c r="G712" s="178"/>
    </row>
    <row r="713" spans="2:7" x14ac:dyDescent="0.25">
      <c r="B713" s="178"/>
      <c r="C713" s="178"/>
      <c r="D713" s="178"/>
      <c r="E713" s="178"/>
      <c r="F713" s="178"/>
      <c r="G713" s="178"/>
    </row>
    <row r="714" spans="2:7" x14ac:dyDescent="0.25">
      <c r="B714" s="178"/>
      <c r="C714" s="178"/>
      <c r="D714" s="178"/>
      <c r="E714" s="178"/>
      <c r="F714" s="178"/>
      <c r="G714" s="178"/>
    </row>
    <row r="715" spans="2:7" x14ac:dyDescent="0.25">
      <c r="B715" s="178"/>
      <c r="C715" s="178"/>
      <c r="D715" s="178"/>
      <c r="E715" s="178"/>
      <c r="F715" s="178"/>
      <c r="G715" s="178"/>
    </row>
    <row r="716" spans="2:7" x14ac:dyDescent="0.25">
      <c r="B716" s="178"/>
      <c r="C716" s="178"/>
      <c r="D716" s="178"/>
      <c r="E716" s="178"/>
      <c r="F716" s="178"/>
      <c r="G716" s="178"/>
    </row>
    <row r="717" spans="2:7" x14ac:dyDescent="0.25">
      <c r="B717" s="178"/>
      <c r="C717" s="178"/>
      <c r="D717" s="178"/>
      <c r="E717" s="178"/>
      <c r="F717" s="178"/>
      <c r="G717" s="178"/>
    </row>
    <row r="718" spans="2:7" x14ac:dyDescent="0.25">
      <c r="B718" s="178"/>
      <c r="C718" s="178"/>
      <c r="D718" s="178"/>
      <c r="E718" s="178"/>
      <c r="F718" s="178"/>
      <c r="G718" s="178"/>
    </row>
    <row r="719" spans="2:7" x14ac:dyDescent="0.25">
      <c r="B719" s="178"/>
      <c r="C719" s="178"/>
      <c r="D719" s="178"/>
      <c r="E719" s="178"/>
      <c r="F719" s="178"/>
      <c r="G719" s="178"/>
    </row>
    <row r="720" spans="2:7" x14ac:dyDescent="0.25">
      <c r="B720" s="178"/>
      <c r="C720" s="178"/>
      <c r="D720" s="178"/>
      <c r="E720" s="178"/>
      <c r="F720" s="178"/>
      <c r="G720" s="178"/>
    </row>
    <row r="721" spans="2:7" x14ac:dyDescent="0.25">
      <c r="B721" s="178"/>
      <c r="C721" s="178"/>
      <c r="D721" s="178"/>
      <c r="E721" s="178"/>
      <c r="F721" s="178"/>
      <c r="G721" s="178"/>
    </row>
    <row r="722" spans="2:7" x14ac:dyDescent="0.25">
      <c r="B722" s="178"/>
      <c r="C722" s="178"/>
      <c r="D722" s="178"/>
      <c r="E722" s="178"/>
      <c r="F722" s="178"/>
      <c r="G722" s="178"/>
    </row>
    <row r="723" spans="2:7" x14ac:dyDescent="0.25">
      <c r="B723" s="178"/>
      <c r="C723" s="178"/>
      <c r="D723" s="178"/>
      <c r="E723" s="178"/>
      <c r="F723" s="178"/>
      <c r="G723" s="178"/>
    </row>
    <row r="724" spans="2:7" x14ac:dyDescent="0.25">
      <c r="B724" s="178"/>
      <c r="C724" s="178"/>
      <c r="D724" s="178"/>
      <c r="E724" s="178"/>
      <c r="F724" s="178"/>
      <c r="G724" s="178"/>
    </row>
    <row r="725" spans="2:7" x14ac:dyDescent="0.25">
      <c r="B725" s="178"/>
      <c r="C725" s="178"/>
      <c r="D725" s="178"/>
      <c r="E725" s="178"/>
      <c r="F725" s="178"/>
      <c r="G725" s="178"/>
    </row>
    <row r="726" spans="2:7" x14ac:dyDescent="0.25">
      <c r="B726" s="178"/>
      <c r="C726" s="178"/>
      <c r="D726" s="178"/>
      <c r="E726" s="178"/>
      <c r="F726" s="178"/>
      <c r="G726" s="178"/>
    </row>
    <row r="727" spans="2:7" x14ac:dyDescent="0.25">
      <c r="B727" s="178"/>
      <c r="C727" s="178"/>
      <c r="D727" s="178"/>
      <c r="E727" s="178"/>
      <c r="F727" s="178"/>
      <c r="G727" s="178"/>
    </row>
    <row r="728" spans="2:7" x14ac:dyDescent="0.25">
      <c r="B728" s="178"/>
      <c r="C728" s="178"/>
      <c r="D728" s="178"/>
      <c r="E728" s="178"/>
      <c r="F728" s="178"/>
      <c r="G728" s="178"/>
    </row>
    <row r="729" spans="2:7" x14ac:dyDescent="0.25">
      <c r="B729" s="178"/>
      <c r="C729" s="178"/>
      <c r="D729" s="178"/>
      <c r="E729" s="178"/>
      <c r="F729" s="178"/>
      <c r="G729" s="178"/>
    </row>
    <row r="730" spans="2:7" x14ac:dyDescent="0.25">
      <c r="B730" s="178"/>
      <c r="C730" s="178"/>
      <c r="D730" s="178"/>
      <c r="E730" s="178"/>
      <c r="F730" s="178"/>
      <c r="G730" s="178"/>
    </row>
    <row r="731" spans="2:7" x14ac:dyDescent="0.25">
      <c r="B731" s="178"/>
      <c r="C731" s="178"/>
      <c r="D731" s="178"/>
      <c r="E731" s="178"/>
      <c r="F731" s="178"/>
      <c r="G731" s="178"/>
    </row>
    <row r="732" spans="2:7" x14ac:dyDescent="0.25">
      <c r="B732" s="178"/>
      <c r="C732" s="178"/>
      <c r="D732" s="178"/>
      <c r="E732" s="178"/>
      <c r="F732" s="178"/>
      <c r="G732" s="178"/>
    </row>
    <row r="733" spans="2:7" x14ac:dyDescent="0.25">
      <c r="B733" s="178"/>
      <c r="C733" s="178"/>
      <c r="D733" s="178"/>
      <c r="E733" s="178"/>
      <c r="F733" s="178"/>
      <c r="G733" s="178"/>
    </row>
    <row r="734" spans="2:7" x14ac:dyDescent="0.25">
      <c r="B734" s="178"/>
      <c r="C734" s="178"/>
      <c r="D734" s="178"/>
      <c r="E734" s="178"/>
      <c r="F734" s="178"/>
      <c r="G734" s="178"/>
    </row>
    <row r="735" spans="2:7" x14ac:dyDescent="0.25">
      <c r="B735" s="178"/>
      <c r="C735" s="178"/>
      <c r="D735" s="178"/>
      <c r="E735" s="178"/>
      <c r="F735" s="178"/>
      <c r="G735" s="178"/>
    </row>
    <row r="736" spans="2:7" x14ac:dyDescent="0.25">
      <c r="B736" s="178"/>
      <c r="C736" s="178"/>
      <c r="D736" s="178"/>
      <c r="E736" s="178"/>
      <c r="F736" s="178"/>
      <c r="G736" s="178"/>
    </row>
    <row r="737" spans="2:7" x14ac:dyDescent="0.25">
      <c r="B737" s="178"/>
      <c r="C737" s="178"/>
      <c r="D737" s="178"/>
      <c r="E737" s="178"/>
      <c r="F737" s="178"/>
      <c r="G737" s="178"/>
    </row>
    <row r="738" spans="2:7" x14ac:dyDescent="0.25">
      <c r="B738" s="178"/>
      <c r="C738" s="178"/>
      <c r="D738" s="178"/>
      <c r="E738" s="178"/>
      <c r="F738" s="178"/>
      <c r="G738" s="178"/>
    </row>
    <row r="739" spans="2:7" x14ac:dyDescent="0.25">
      <c r="B739" s="178"/>
      <c r="C739" s="178"/>
      <c r="D739" s="178"/>
      <c r="E739" s="178"/>
      <c r="F739" s="178"/>
      <c r="G739" s="178"/>
    </row>
    <row r="740" spans="2:7" x14ac:dyDescent="0.25">
      <c r="B740" s="178"/>
      <c r="C740" s="178"/>
      <c r="D740" s="178"/>
      <c r="E740" s="178"/>
      <c r="F740" s="178"/>
      <c r="G740" s="178"/>
    </row>
    <row r="741" spans="2:7" x14ac:dyDescent="0.25">
      <c r="B741" s="178"/>
      <c r="C741" s="178"/>
      <c r="D741" s="178"/>
      <c r="E741" s="178"/>
      <c r="F741" s="178"/>
      <c r="G741" s="178"/>
    </row>
    <row r="742" spans="2:7" x14ac:dyDescent="0.25">
      <c r="B742" s="178"/>
      <c r="C742" s="178"/>
      <c r="D742" s="178"/>
      <c r="E742" s="178"/>
      <c r="F742" s="178"/>
      <c r="G742" s="178"/>
    </row>
    <row r="743" spans="2:7" x14ac:dyDescent="0.25">
      <c r="B743" s="178"/>
      <c r="C743" s="178"/>
      <c r="D743" s="178"/>
      <c r="E743" s="178"/>
      <c r="F743" s="178"/>
      <c r="G743" s="178"/>
    </row>
    <row r="744" spans="2:7" x14ac:dyDescent="0.25">
      <c r="B744" s="178"/>
      <c r="C744" s="178"/>
      <c r="D744" s="178"/>
      <c r="E744" s="178"/>
      <c r="F744" s="178"/>
      <c r="G744" s="178"/>
    </row>
    <row r="745" spans="2:7" x14ac:dyDescent="0.25">
      <c r="B745" s="178"/>
      <c r="C745" s="178"/>
      <c r="D745" s="178"/>
      <c r="E745" s="178"/>
      <c r="F745" s="178"/>
      <c r="G745" s="178"/>
    </row>
    <row r="746" spans="2:7" x14ac:dyDescent="0.25">
      <c r="B746" s="178"/>
      <c r="C746" s="178"/>
      <c r="D746" s="178"/>
      <c r="E746" s="178"/>
      <c r="F746" s="178"/>
      <c r="G746" s="178"/>
    </row>
    <row r="747" spans="2:7" x14ac:dyDescent="0.25">
      <c r="B747" s="178"/>
      <c r="C747" s="178"/>
      <c r="D747" s="178"/>
      <c r="E747" s="178"/>
      <c r="F747" s="178"/>
      <c r="G747" s="178"/>
    </row>
    <row r="748" spans="2:7" x14ac:dyDescent="0.25">
      <c r="B748" s="178"/>
      <c r="C748" s="178"/>
      <c r="D748" s="178"/>
      <c r="E748" s="178"/>
      <c r="F748" s="178"/>
      <c r="G748" s="178"/>
    </row>
    <row r="749" spans="2:7" x14ac:dyDescent="0.25">
      <c r="B749" s="178"/>
      <c r="C749" s="178"/>
      <c r="D749" s="178"/>
      <c r="E749" s="178"/>
      <c r="F749" s="178"/>
      <c r="G749" s="178"/>
    </row>
    <row r="750" spans="2:7" x14ac:dyDescent="0.25">
      <c r="B750" s="178"/>
      <c r="C750" s="178"/>
      <c r="D750" s="178"/>
      <c r="E750" s="178"/>
      <c r="F750" s="178"/>
      <c r="G750" s="178"/>
    </row>
    <row r="751" spans="2:7" x14ac:dyDescent="0.25">
      <c r="B751" s="178"/>
      <c r="C751" s="178"/>
      <c r="D751" s="178"/>
      <c r="E751" s="178"/>
      <c r="F751" s="178"/>
      <c r="G751" s="178"/>
    </row>
    <row r="752" spans="2:7" x14ac:dyDescent="0.25">
      <c r="B752" s="178"/>
      <c r="C752" s="178"/>
      <c r="D752" s="178"/>
      <c r="E752" s="178"/>
      <c r="F752" s="178"/>
      <c r="G752" s="178"/>
    </row>
    <row r="753" spans="2:7" x14ac:dyDescent="0.25">
      <c r="B753" s="178"/>
      <c r="C753" s="178"/>
      <c r="D753" s="178"/>
      <c r="E753" s="178"/>
      <c r="F753" s="178"/>
      <c r="G753" s="178"/>
    </row>
    <row r="754" spans="2:7" x14ac:dyDescent="0.25">
      <c r="B754" s="178"/>
      <c r="C754" s="178"/>
      <c r="D754" s="178"/>
      <c r="E754" s="178"/>
      <c r="F754" s="178"/>
      <c r="G754" s="178"/>
    </row>
    <row r="755" spans="2:7" x14ac:dyDescent="0.25">
      <c r="B755" s="178"/>
      <c r="C755" s="178"/>
      <c r="D755" s="178"/>
      <c r="E755" s="178"/>
      <c r="F755" s="178"/>
      <c r="G755" s="178"/>
    </row>
    <row r="756" spans="2:7" x14ac:dyDescent="0.25">
      <c r="B756" s="178"/>
      <c r="C756" s="178"/>
      <c r="D756" s="178"/>
      <c r="E756" s="178"/>
      <c r="F756" s="178"/>
      <c r="G756" s="178"/>
    </row>
    <row r="757" spans="2:7" x14ac:dyDescent="0.25">
      <c r="B757" s="178"/>
      <c r="C757" s="178"/>
      <c r="D757" s="178"/>
      <c r="E757" s="178"/>
      <c r="F757" s="178"/>
      <c r="G757" s="178"/>
    </row>
    <row r="758" spans="2:7" x14ac:dyDescent="0.25">
      <c r="B758" s="178"/>
      <c r="C758" s="178"/>
      <c r="D758" s="178"/>
      <c r="E758" s="178"/>
      <c r="F758" s="178"/>
      <c r="G758" s="178"/>
    </row>
    <row r="759" spans="2:7" x14ac:dyDescent="0.25">
      <c r="B759" s="178"/>
      <c r="C759" s="178"/>
      <c r="D759" s="178"/>
      <c r="E759" s="178"/>
      <c r="F759" s="178"/>
      <c r="G759" s="178"/>
    </row>
    <row r="760" spans="2:7" x14ac:dyDescent="0.25">
      <c r="B760" s="178"/>
      <c r="C760" s="178"/>
      <c r="D760" s="178"/>
      <c r="E760" s="178"/>
      <c r="F760" s="178"/>
      <c r="G760" s="178"/>
    </row>
    <row r="761" spans="2:7" x14ac:dyDescent="0.25">
      <c r="B761" s="178"/>
      <c r="C761" s="178"/>
      <c r="D761" s="178"/>
      <c r="E761" s="178"/>
      <c r="F761" s="178"/>
      <c r="G761" s="178"/>
    </row>
    <row r="762" spans="2:7" x14ac:dyDescent="0.25">
      <c r="B762" s="178"/>
      <c r="C762" s="178"/>
      <c r="D762" s="178"/>
      <c r="E762" s="178"/>
      <c r="F762" s="178"/>
      <c r="G762" s="178"/>
    </row>
    <row r="763" spans="2:7" x14ac:dyDescent="0.25">
      <c r="B763" s="178"/>
      <c r="C763" s="178"/>
      <c r="D763" s="178"/>
      <c r="E763" s="178"/>
      <c r="F763" s="178"/>
      <c r="G763" s="178"/>
    </row>
    <row r="764" spans="2:7" x14ac:dyDescent="0.25">
      <c r="B764" s="178"/>
      <c r="C764" s="178"/>
      <c r="D764" s="178"/>
      <c r="E764" s="178"/>
      <c r="F764" s="178"/>
      <c r="G764" s="178"/>
    </row>
    <row r="765" spans="2:7" x14ac:dyDescent="0.25">
      <c r="B765" s="178"/>
      <c r="C765" s="178"/>
      <c r="D765" s="178"/>
      <c r="E765" s="178"/>
      <c r="F765" s="178"/>
      <c r="G765" s="178"/>
    </row>
    <row r="766" spans="2:7" x14ac:dyDescent="0.25">
      <c r="B766" s="178"/>
      <c r="C766" s="178"/>
      <c r="D766" s="178"/>
      <c r="E766" s="178"/>
      <c r="F766" s="178"/>
      <c r="G766" s="178"/>
    </row>
    <row r="767" spans="2:7" x14ac:dyDescent="0.25">
      <c r="B767" s="178"/>
      <c r="C767" s="178"/>
      <c r="D767" s="178"/>
      <c r="E767" s="178"/>
      <c r="F767" s="178"/>
      <c r="G767" s="178"/>
    </row>
    <row r="768" spans="2:7" x14ac:dyDescent="0.25">
      <c r="B768" s="178"/>
      <c r="C768" s="178"/>
      <c r="D768" s="178"/>
      <c r="E768" s="178"/>
      <c r="F768" s="178"/>
      <c r="G768" s="178"/>
    </row>
    <row r="769" spans="2:7" x14ac:dyDescent="0.25">
      <c r="B769" s="178"/>
      <c r="C769" s="178"/>
      <c r="D769" s="178"/>
      <c r="E769" s="178"/>
      <c r="F769" s="178"/>
      <c r="G769" s="178"/>
    </row>
    <row r="770" spans="2:7" x14ac:dyDescent="0.25">
      <c r="B770" s="178"/>
      <c r="C770" s="178"/>
      <c r="D770" s="178"/>
      <c r="E770" s="178"/>
      <c r="F770" s="178"/>
      <c r="G770" s="178"/>
    </row>
    <row r="771" spans="2:7" x14ac:dyDescent="0.25">
      <c r="B771" s="178"/>
      <c r="C771" s="178"/>
      <c r="D771" s="178"/>
      <c r="E771" s="178"/>
      <c r="F771" s="178"/>
      <c r="G771" s="178"/>
    </row>
    <row r="772" spans="2:7" x14ac:dyDescent="0.25">
      <c r="B772" s="178"/>
      <c r="C772" s="178"/>
      <c r="D772" s="178"/>
      <c r="E772" s="178"/>
      <c r="F772" s="178"/>
      <c r="G772" s="178"/>
    </row>
    <row r="773" spans="2:7" x14ac:dyDescent="0.25">
      <c r="B773" s="178"/>
      <c r="C773" s="178"/>
      <c r="D773" s="178"/>
      <c r="E773" s="178"/>
      <c r="F773" s="178"/>
      <c r="G773" s="178"/>
    </row>
    <row r="774" spans="2:7" x14ac:dyDescent="0.25">
      <c r="B774" s="178"/>
      <c r="C774" s="178"/>
      <c r="D774" s="178"/>
      <c r="E774" s="178"/>
      <c r="F774" s="178"/>
      <c r="G774" s="178"/>
    </row>
    <row r="775" spans="2:7" x14ac:dyDescent="0.25">
      <c r="B775" s="178"/>
      <c r="C775" s="178"/>
      <c r="D775" s="178"/>
      <c r="E775" s="178"/>
      <c r="F775" s="178"/>
      <c r="G775" s="178"/>
    </row>
    <row r="776" spans="2:7" x14ac:dyDescent="0.25">
      <c r="B776" s="178"/>
      <c r="C776" s="178"/>
      <c r="D776" s="178"/>
      <c r="E776" s="178"/>
      <c r="F776" s="178"/>
      <c r="G776" s="178"/>
    </row>
    <row r="777" spans="2:7" x14ac:dyDescent="0.25">
      <c r="B777" s="178"/>
      <c r="C777" s="178"/>
      <c r="D777" s="178"/>
      <c r="E777" s="178"/>
      <c r="F777" s="178"/>
      <c r="G777" s="178"/>
    </row>
    <row r="778" spans="2:7" x14ac:dyDescent="0.25">
      <c r="B778" s="178"/>
      <c r="C778" s="178"/>
      <c r="D778" s="178"/>
      <c r="E778" s="178"/>
      <c r="F778" s="178"/>
      <c r="G778" s="178"/>
    </row>
    <row r="779" spans="2:7" x14ac:dyDescent="0.25">
      <c r="B779" s="178"/>
      <c r="C779" s="178"/>
      <c r="D779" s="178"/>
      <c r="E779" s="178"/>
      <c r="F779" s="178"/>
      <c r="G779" s="178"/>
    </row>
    <row r="780" spans="2:7" x14ac:dyDescent="0.25">
      <c r="B780" s="178"/>
      <c r="C780" s="178"/>
      <c r="D780" s="178"/>
      <c r="E780" s="178"/>
      <c r="F780" s="178"/>
      <c r="G780" s="178"/>
    </row>
    <row r="781" spans="2:7" x14ac:dyDescent="0.25">
      <c r="B781" s="178"/>
      <c r="C781" s="178"/>
      <c r="D781" s="178"/>
      <c r="E781" s="178"/>
      <c r="F781" s="178"/>
      <c r="G781" s="178"/>
    </row>
    <row r="782" spans="2:7" x14ac:dyDescent="0.25">
      <c r="B782" s="178"/>
      <c r="C782" s="178"/>
      <c r="D782" s="178"/>
      <c r="E782" s="178"/>
      <c r="F782" s="178"/>
      <c r="G782" s="178"/>
    </row>
    <row r="783" spans="2:7" x14ac:dyDescent="0.25">
      <c r="B783" s="178"/>
      <c r="C783" s="178"/>
      <c r="D783" s="178"/>
      <c r="E783" s="178"/>
      <c r="F783" s="178"/>
      <c r="G783" s="178"/>
    </row>
    <row r="784" spans="2:7" x14ac:dyDescent="0.25">
      <c r="B784" s="178"/>
      <c r="C784" s="178"/>
      <c r="D784" s="178"/>
      <c r="E784" s="178"/>
      <c r="F784" s="178"/>
      <c r="G784" s="178"/>
    </row>
    <row r="785" spans="2:7" x14ac:dyDescent="0.25">
      <c r="B785" s="178"/>
      <c r="C785" s="178"/>
      <c r="D785" s="178"/>
      <c r="E785" s="178"/>
      <c r="F785" s="178"/>
      <c r="G785" s="178"/>
    </row>
    <row r="786" spans="2:7" x14ac:dyDescent="0.25">
      <c r="B786" s="178"/>
      <c r="C786" s="178"/>
      <c r="D786" s="178"/>
      <c r="E786" s="178"/>
      <c r="F786" s="178"/>
      <c r="G786" s="178"/>
    </row>
    <row r="787" spans="2:7" x14ac:dyDescent="0.25">
      <c r="B787" s="178"/>
      <c r="C787" s="178"/>
      <c r="D787" s="178"/>
      <c r="E787" s="178"/>
      <c r="F787" s="178"/>
      <c r="G787" s="178"/>
    </row>
    <row r="788" spans="2:7" x14ac:dyDescent="0.25">
      <c r="B788" s="178"/>
      <c r="C788" s="178"/>
      <c r="D788" s="178"/>
      <c r="E788" s="178"/>
      <c r="F788" s="178"/>
      <c r="G788" s="178"/>
    </row>
    <row r="789" spans="2:7" x14ac:dyDescent="0.25">
      <c r="B789" s="178"/>
      <c r="C789" s="178"/>
      <c r="D789" s="178"/>
      <c r="E789" s="178"/>
      <c r="F789" s="178"/>
      <c r="G789" s="178"/>
    </row>
    <row r="790" spans="2:7" x14ac:dyDescent="0.25">
      <c r="B790" s="178"/>
      <c r="C790" s="178"/>
      <c r="D790" s="178"/>
      <c r="E790" s="178"/>
      <c r="F790" s="178"/>
      <c r="G790" s="178"/>
    </row>
    <row r="791" spans="2:7" x14ac:dyDescent="0.25">
      <c r="B791" s="178"/>
      <c r="C791" s="178"/>
      <c r="D791" s="178"/>
      <c r="E791" s="178"/>
      <c r="F791" s="178"/>
      <c r="G791" s="178"/>
    </row>
    <row r="792" spans="2:7" x14ac:dyDescent="0.25">
      <c r="B792" s="178"/>
      <c r="C792" s="178"/>
      <c r="D792" s="178"/>
      <c r="E792" s="178"/>
      <c r="F792" s="178"/>
      <c r="G792" s="178"/>
    </row>
    <row r="793" spans="2:7" x14ac:dyDescent="0.25">
      <c r="B793" s="178"/>
      <c r="C793" s="178"/>
      <c r="D793" s="178"/>
      <c r="E793" s="178"/>
      <c r="F793" s="178"/>
      <c r="G793" s="178"/>
    </row>
    <row r="794" spans="2:7" x14ac:dyDescent="0.25">
      <c r="B794" s="178"/>
      <c r="C794" s="178"/>
      <c r="D794" s="178"/>
      <c r="E794" s="178"/>
      <c r="F794" s="178"/>
      <c r="G794" s="178"/>
    </row>
    <row r="795" spans="2:7" x14ac:dyDescent="0.25">
      <c r="B795" s="178"/>
      <c r="C795" s="178"/>
      <c r="D795" s="178"/>
      <c r="E795" s="178"/>
      <c r="F795" s="178"/>
      <c r="G795" s="178"/>
    </row>
    <row r="796" spans="2:7" x14ac:dyDescent="0.25">
      <c r="B796" s="178"/>
      <c r="C796" s="178"/>
      <c r="D796" s="178"/>
      <c r="E796" s="178"/>
      <c r="F796" s="178"/>
      <c r="G796" s="178"/>
    </row>
    <row r="797" spans="2:7" x14ac:dyDescent="0.25">
      <c r="B797" s="178"/>
      <c r="C797" s="178"/>
      <c r="D797" s="178"/>
      <c r="E797" s="178"/>
      <c r="F797" s="178"/>
      <c r="G797" s="178"/>
    </row>
    <row r="798" spans="2:7" x14ac:dyDescent="0.25">
      <c r="B798" s="178"/>
      <c r="C798" s="178"/>
      <c r="D798" s="178"/>
      <c r="E798" s="178"/>
      <c r="F798" s="178"/>
      <c r="G798" s="178"/>
    </row>
    <row r="799" spans="2:7" x14ac:dyDescent="0.25">
      <c r="B799" s="178"/>
      <c r="C799" s="178"/>
      <c r="D799" s="178"/>
      <c r="E799" s="178"/>
      <c r="F799" s="178"/>
      <c r="G799" s="178"/>
    </row>
    <row r="800" spans="2:7" x14ac:dyDescent="0.25">
      <c r="B800" s="178"/>
      <c r="C800" s="178"/>
      <c r="D800" s="178"/>
      <c r="E800" s="178"/>
      <c r="F800" s="178"/>
      <c r="G800" s="178"/>
    </row>
    <row r="801" spans="2:7" x14ac:dyDescent="0.25">
      <c r="B801" s="178"/>
      <c r="C801" s="178"/>
      <c r="D801" s="178"/>
      <c r="E801" s="178"/>
      <c r="F801" s="178"/>
      <c r="G801" s="178"/>
    </row>
    <row r="802" spans="2:7" x14ac:dyDescent="0.25">
      <c r="B802" s="178"/>
      <c r="C802" s="178"/>
      <c r="D802" s="178"/>
      <c r="E802" s="178"/>
      <c r="F802" s="178"/>
      <c r="G802" s="178"/>
    </row>
    <row r="803" spans="2:7" x14ac:dyDescent="0.25">
      <c r="B803" s="178"/>
      <c r="C803" s="178"/>
      <c r="D803" s="178"/>
      <c r="E803" s="178"/>
      <c r="F803" s="178"/>
      <c r="G803" s="178"/>
    </row>
    <row r="804" spans="2:7" x14ac:dyDescent="0.25">
      <c r="B804" s="178"/>
      <c r="C804" s="178"/>
      <c r="D804" s="178"/>
      <c r="E804" s="178"/>
      <c r="F804" s="178"/>
      <c r="G804" s="178"/>
    </row>
    <row r="805" spans="2:7" x14ac:dyDescent="0.25">
      <c r="B805" s="178"/>
      <c r="C805" s="178"/>
      <c r="D805" s="178"/>
      <c r="E805" s="178"/>
      <c r="F805" s="178"/>
      <c r="G805" s="178"/>
    </row>
    <row r="806" spans="2:7" x14ac:dyDescent="0.25">
      <c r="B806" s="178"/>
      <c r="C806" s="178"/>
      <c r="D806" s="178"/>
      <c r="E806" s="178"/>
      <c r="F806" s="178"/>
      <c r="G806" s="178"/>
    </row>
    <row r="807" spans="2:7" x14ac:dyDescent="0.25">
      <c r="B807" s="178"/>
      <c r="C807" s="178"/>
      <c r="D807" s="178"/>
      <c r="E807" s="178"/>
      <c r="F807" s="178"/>
      <c r="G807" s="178"/>
    </row>
    <row r="808" spans="2:7" x14ac:dyDescent="0.25">
      <c r="B808" s="178"/>
      <c r="C808" s="178"/>
      <c r="D808" s="178"/>
      <c r="E808" s="178"/>
      <c r="F808" s="178"/>
      <c r="G808" s="178"/>
    </row>
    <row r="809" spans="2:7" x14ac:dyDescent="0.25">
      <c r="B809" s="178"/>
      <c r="C809" s="178"/>
      <c r="D809" s="178"/>
      <c r="E809" s="178"/>
      <c r="F809" s="178"/>
      <c r="G809" s="178"/>
    </row>
    <row r="810" spans="2:7" x14ac:dyDescent="0.25">
      <c r="B810" s="178"/>
      <c r="C810" s="178"/>
      <c r="D810" s="178"/>
      <c r="E810" s="178"/>
      <c r="F810" s="178"/>
      <c r="G810" s="178"/>
    </row>
    <row r="811" spans="2:7" x14ac:dyDescent="0.25">
      <c r="B811" s="178"/>
      <c r="C811" s="178"/>
      <c r="D811" s="178"/>
      <c r="E811" s="178"/>
      <c r="F811" s="178"/>
      <c r="G811" s="178"/>
    </row>
    <row r="812" spans="2:7" x14ac:dyDescent="0.25">
      <c r="B812" s="178"/>
      <c r="C812" s="178"/>
      <c r="D812" s="178"/>
      <c r="E812" s="178"/>
      <c r="F812" s="178"/>
      <c r="G812" s="178"/>
    </row>
    <row r="813" spans="2:7" x14ac:dyDescent="0.25">
      <c r="B813" s="178"/>
      <c r="C813" s="178"/>
      <c r="D813" s="178"/>
      <c r="E813" s="178"/>
      <c r="F813" s="178"/>
      <c r="G813" s="178"/>
    </row>
    <row r="814" spans="2:7" x14ac:dyDescent="0.25">
      <c r="B814" s="178"/>
      <c r="C814" s="178"/>
      <c r="D814" s="178"/>
      <c r="E814" s="178"/>
      <c r="F814" s="178"/>
      <c r="G814" s="178"/>
    </row>
    <row r="815" spans="2:7" x14ac:dyDescent="0.25">
      <c r="B815" s="178"/>
      <c r="C815" s="178"/>
      <c r="D815" s="178"/>
      <c r="E815" s="178"/>
      <c r="F815" s="178"/>
      <c r="G815" s="178"/>
    </row>
    <row r="816" spans="2:7" x14ac:dyDescent="0.25">
      <c r="B816" s="178"/>
      <c r="C816" s="178"/>
      <c r="D816" s="178"/>
      <c r="E816" s="178"/>
      <c r="F816" s="178"/>
      <c r="G816" s="178"/>
    </row>
    <row r="817" spans="2:7" x14ac:dyDescent="0.25">
      <c r="B817" s="178"/>
      <c r="C817" s="178"/>
      <c r="D817" s="178"/>
      <c r="E817" s="178"/>
      <c r="F817" s="178"/>
      <c r="G817" s="178"/>
    </row>
    <row r="818" spans="2:7" x14ac:dyDescent="0.25">
      <c r="B818" s="178"/>
      <c r="C818" s="178"/>
      <c r="D818" s="178"/>
      <c r="E818" s="178"/>
      <c r="F818" s="178"/>
      <c r="G818" s="178"/>
    </row>
    <row r="819" spans="2:7" x14ac:dyDescent="0.25">
      <c r="B819" s="178"/>
      <c r="C819" s="178"/>
      <c r="D819" s="178"/>
      <c r="E819" s="178"/>
      <c r="F819" s="178"/>
      <c r="G819" s="178"/>
    </row>
    <row r="820" spans="2:7" x14ac:dyDescent="0.25">
      <c r="B820" s="178"/>
      <c r="C820" s="178"/>
      <c r="D820" s="178"/>
      <c r="E820" s="178"/>
      <c r="F820" s="178"/>
      <c r="G820" s="178"/>
    </row>
    <row r="821" spans="2:7" x14ac:dyDescent="0.25">
      <c r="B821" s="178"/>
      <c r="C821" s="178"/>
      <c r="D821" s="178"/>
      <c r="E821" s="178"/>
      <c r="F821" s="178"/>
      <c r="G821" s="178"/>
    </row>
    <row r="822" spans="2:7" x14ac:dyDescent="0.25">
      <c r="B822" s="178"/>
      <c r="C822" s="178"/>
      <c r="D822" s="178"/>
      <c r="E822" s="178"/>
      <c r="F822" s="178"/>
      <c r="G822" s="178"/>
    </row>
    <row r="823" spans="2:7" x14ac:dyDescent="0.25">
      <c r="B823" s="178"/>
      <c r="C823" s="178"/>
      <c r="D823" s="178"/>
      <c r="E823" s="178"/>
      <c r="F823" s="178"/>
      <c r="G823" s="178"/>
    </row>
    <row r="824" spans="2:7" x14ac:dyDescent="0.25">
      <c r="B824" s="178"/>
      <c r="C824" s="178"/>
      <c r="D824" s="178"/>
      <c r="E824" s="178"/>
      <c r="F824" s="178"/>
      <c r="G824" s="178"/>
    </row>
    <row r="825" spans="2:7" x14ac:dyDescent="0.25">
      <c r="B825" s="178"/>
      <c r="C825" s="178"/>
      <c r="D825" s="178"/>
      <c r="E825" s="178"/>
      <c r="F825" s="178"/>
      <c r="G825" s="178"/>
    </row>
    <row r="826" spans="2:7" x14ac:dyDescent="0.25">
      <c r="B826" s="178"/>
      <c r="C826" s="178"/>
      <c r="D826" s="178"/>
      <c r="E826" s="178"/>
      <c r="F826" s="178"/>
      <c r="G826" s="178"/>
    </row>
    <row r="827" spans="2:7" x14ac:dyDescent="0.25">
      <c r="B827" s="178"/>
      <c r="C827" s="178"/>
      <c r="D827" s="178"/>
      <c r="E827" s="178"/>
      <c r="F827" s="178"/>
      <c r="G827" s="178"/>
    </row>
    <row r="828" spans="2:7" x14ac:dyDescent="0.25">
      <c r="B828" s="178"/>
      <c r="C828" s="178"/>
      <c r="D828" s="178"/>
      <c r="E828" s="178"/>
      <c r="F828" s="178"/>
      <c r="G828" s="178"/>
    </row>
    <row r="829" spans="2:7" x14ac:dyDescent="0.25">
      <c r="B829" s="178"/>
      <c r="C829" s="178"/>
      <c r="D829" s="178"/>
      <c r="E829" s="178"/>
      <c r="F829" s="178"/>
      <c r="G829" s="178"/>
    </row>
    <row r="830" spans="2:7" x14ac:dyDescent="0.25">
      <c r="B830" s="178"/>
      <c r="C830" s="178"/>
      <c r="D830" s="178"/>
      <c r="E830" s="178"/>
      <c r="F830" s="178"/>
      <c r="G830" s="178"/>
    </row>
    <row r="831" spans="2:7" x14ac:dyDescent="0.25">
      <c r="B831" s="178"/>
      <c r="C831" s="178"/>
      <c r="D831" s="178"/>
      <c r="E831" s="178"/>
      <c r="F831" s="178"/>
      <c r="G831" s="178"/>
    </row>
    <row r="832" spans="2:7" x14ac:dyDescent="0.25">
      <c r="B832" s="178"/>
      <c r="C832" s="178"/>
      <c r="D832" s="178"/>
      <c r="E832" s="178"/>
      <c r="F832" s="178"/>
      <c r="G832" s="178"/>
    </row>
    <row r="833" spans="2:7" x14ac:dyDescent="0.25">
      <c r="B833" s="178"/>
      <c r="C833" s="178"/>
      <c r="D833" s="178"/>
      <c r="E833" s="178"/>
      <c r="F833" s="178"/>
      <c r="G833" s="178"/>
    </row>
    <row r="834" spans="2:7" x14ac:dyDescent="0.25">
      <c r="B834" s="178"/>
      <c r="C834" s="178"/>
      <c r="D834" s="178"/>
      <c r="E834" s="178"/>
      <c r="F834" s="178"/>
      <c r="G834" s="178"/>
    </row>
    <row r="835" spans="2:7" x14ac:dyDescent="0.25">
      <c r="B835" s="178"/>
      <c r="C835" s="178"/>
      <c r="D835" s="178"/>
      <c r="E835" s="178"/>
      <c r="F835" s="178"/>
      <c r="G835" s="178"/>
    </row>
    <row r="836" spans="2:7" x14ac:dyDescent="0.25">
      <c r="B836" s="178"/>
      <c r="C836" s="178"/>
      <c r="D836" s="178"/>
      <c r="E836" s="178"/>
      <c r="F836" s="178"/>
      <c r="G836" s="178"/>
    </row>
    <row r="837" spans="2:7" x14ac:dyDescent="0.25">
      <c r="B837" s="178"/>
      <c r="C837" s="178"/>
      <c r="D837" s="178"/>
      <c r="E837" s="178"/>
      <c r="F837" s="178"/>
      <c r="G837" s="178"/>
    </row>
    <row r="838" spans="2:7" x14ac:dyDescent="0.25">
      <c r="B838" s="178"/>
      <c r="C838" s="178"/>
      <c r="D838" s="178"/>
      <c r="E838" s="178"/>
      <c r="F838" s="178"/>
      <c r="G838" s="178"/>
    </row>
    <row r="839" spans="2:7" x14ac:dyDescent="0.25">
      <c r="B839" s="178"/>
      <c r="C839" s="178"/>
      <c r="D839" s="178"/>
      <c r="E839" s="178"/>
      <c r="F839" s="178"/>
      <c r="G839" s="178"/>
    </row>
    <row r="840" spans="2:7" x14ac:dyDescent="0.25">
      <c r="B840" s="178"/>
      <c r="C840" s="178"/>
      <c r="D840" s="178"/>
      <c r="E840" s="178"/>
      <c r="F840" s="178"/>
      <c r="G840" s="178"/>
    </row>
    <row r="841" spans="2:7" x14ac:dyDescent="0.25">
      <c r="B841" s="178"/>
      <c r="C841" s="178"/>
      <c r="D841" s="178"/>
      <c r="E841" s="178"/>
      <c r="F841" s="178"/>
      <c r="G841" s="178"/>
    </row>
    <row r="842" spans="2:7" x14ac:dyDescent="0.25">
      <c r="B842" s="178"/>
      <c r="C842" s="178"/>
      <c r="D842" s="178"/>
      <c r="E842" s="178"/>
      <c r="F842" s="178"/>
      <c r="G842" s="178"/>
    </row>
    <row r="843" spans="2:7" x14ac:dyDescent="0.25">
      <c r="B843" s="178"/>
      <c r="C843" s="178"/>
      <c r="D843" s="178"/>
      <c r="E843" s="178"/>
      <c r="F843" s="178"/>
      <c r="G843" s="178"/>
    </row>
    <row r="844" spans="2:7" x14ac:dyDescent="0.25">
      <c r="B844" s="178"/>
      <c r="C844" s="178"/>
      <c r="D844" s="178"/>
      <c r="E844" s="178"/>
      <c r="F844" s="178"/>
      <c r="G844" s="178"/>
    </row>
    <row r="845" spans="2:7" x14ac:dyDescent="0.25">
      <c r="B845" s="178"/>
      <c r="C845" s="178"/>
      <c r="D845" s="178"/>
      <c r="E845" s="178"/>
      <c r="F845" s="178"/>
      <c r="G845" s="178"/>
    </row>
    <row r="846" spans="2:7" x14ac:dyDescent="0.25">
      <c r="B846" s="178"/>
      <c r="C846" s="178"/>
      <c r="D846" s="178"/>
      <c r="E846" s="178"/>
      <c r="F846" s="178"/>
      <c r="G846" s="178"/>
    </row>
    <row r="847" spans="2:7" x14ac:dyDescent="0.25">
      <c r="B847" s="178"/>
      <c r="C847" s="178"/>
      <c r="D847" s="178"/>
      <c r="E847" s="178"/>
      <c r="F847" s="178"/>
      <c r="G847" s="178"/>
    </row>
    <row r="848" spans="2:7" x14ac:dyDescent="0.25">
      <c r="B848" s="178"/>
      <c r="C848" s="178"/>
      <c r="D848" s="178"/>
      <c r="E848" s="178"/>
      <c r="F848" s="178"/>
      <c r="G848" s="178"/>
    </row>
    <row r="849" spans="2:7" x14ac:dyDescent="0.25">
      <c r="B849" s="178"/>
      <c r="C849" s="178"/>
      <c r="D849" s="178"/>
      <c r="E849" s="178"/>
      <c r="F849" s="178"/>
      <c r="G849" s="178"/>
    </row>
    <row r="850" spans="2:7" x14ac:dyDescent="0.25">
      <c r="B850" s="178"/>
      <c r="C850" s="178"/>
      <c r="D850" s="178"/>
      <c r="E850" s="178"/>
      <c r="F850" s="178"/>
      <c r="G850" s="178"/>
    </row>
    <row r="851" spans="2:7" x14ac:dyDescent="0.25">
      <c r="B851" s="178"/>
      <c r="C851" s="178"/>
      <c r="D851" s="178"/>
      <c r="E851" s="178"/>
      <c r="F851" s="178"/>
      <c r="G851" s="178"/>
    </row>
    <row r="852" spans="2:7" x14ac:dyDescent="0.25">
      <c r="B852" s="178"/>
      <c r="C852" s="178"/>
      <c r="D852" s="178"/>
      <c r="E852" s="178"/>
      <c r="F852" s="178"/>
      <c r="G852" s="178"/>
    </row>
    <row r="853" spans="2:7" x14ac:dyDescent="0.25">
      <c r="B853" s="178"/>
      <c r="C853" s="178"/>
      <c r="D853" s="178"/>
      <c r="E853" s="178"/>
      <c r="F853" s="178"/>
      <c r="G853" s="178"/>
    </row>
    <row r="854" spans="2:7" x14ac:dyDescent="0.25">
      <c r="B854" s="178"/>
      <c r="C854" s="178"/>
      <c r="D854" s="178"/>
      <c r="E854" s="178"/>
      <c r="F854" s="178"/>
      <c r="G854" s="178"/>
    </row>
    <row r="855" spans="2:7" x14ac:dyDescent="0.25">
      <c r="B855" s="178"/>
      <c r="C855" s="178"/>
      <c r="D855" s="178"/>
      <c r="E855" s="178"/>
      <c r="F855" s="178"/>
      <c r="G855" s="178"/>
    </row>
    <row r="856" spans="2:7" x14ac:dyDescent="0.25">
      <c r="B856" s="178"/>
      <c r="C856" s="178"/>
      <c r="D856" s="178"/>
      <c r="E856" s="178"/>
      <c r="F856" s="178"/>
      <c r="G856" s="178"/>
    </row>
    <row r="857" spans="2:7" x14ac:dyDescent="0.25">
      <c r="B857" s="178"/>
      <c r="C857" s="178"/>
      <c r="D857" s="178"/>
      <c r="E857" s="178"/>
      <c r="F857" s="178"/>
      <c r="G857" s="178"/>
    </row>
    <row r="858" spans="2:7" x14ac:dyDescent="0.25">
      <c r="B858" s="178"/>
      <c r="C858" s="178"/>
      <c r="D858" s="178"/>
      <c r="E858" s="178"/>
      <c r="F858" s="178"/>
      <c r="G858" s="178"/>
    </row>
    <row r="859" spans="2:7" x14ac:dyDescent="0.25">
      <c r="B859" s="178"/>
      <c r="C859" s="178"/>
      <c r="D859" s="178"/>
      <c r="E859" s="178"/>
      <c r="F859" s="178"/>
      <c r="G859" s="178"/>
    </row>
    <row r="860" spans="2:7" x14ac:dyDescent="0.25">
      <c r="B860" s="178"/>
      <c r="C860" s="178"/>
      <c r="D860" s="178"/>
      <c r="E860" s="178"/>
      <c r="F860" s="178"/>
      <c r="G860" s="178"/>
    </row>
    <row r="861" spans="2:7" x14ac:dyDescent="0.25">
      <c r="B861" s="178"/>
      <c r="C861" s="178"/>
      <c r="D861" s="178"/>
      <c r="E861" s="178"/>
      <c r="F861" s="178"/>
      <c r="G861" s="178"/>
    </row>
    <row r="862" spans="2:7" x14ac:dyDescent="0.25">
      <c r="B862" s="178"/>
      <c r="C862" s="178"/>
      <c r="D862" s="178"/>
      <c r="E862" s="178"/>
      <c r="F862" s="178"/>
      <c r="G862" s="178"/>
    </row>
    <row r="863" spans="2:7" x14ac:dyDescent="0.25">
      <c r="B863" s="178"/>
      <c r="C863" s="178"/>
      <c r="D863" s="178"/>
      <c r="E863" s="178"/>
      <c r="F863" s="178"/>
      <c r="G863" s="178"/>
    </row>
    <row r="864" spans="2:7" x14ac:dyDescent="0.25">
      <c r="B864" s="178"/>
      <c r="C864" s="178"/>
      <c r="D864" s="178"/>
      <c r="E864" s="178"/>
      <c r="F864" s="178"/>
      <c r="G864" s="178"/>
    </row>
    <row r="865" spans="2:7" x14ac:dyDescent="0.25">
      <c r="B865" s="178"/>
      <c r="C865" s="178"/>
      <c r="D865" s="178"/>
      <c r="E865" s="178"/>
      <c r="F865" s="178"/>
      <c r="G865" s="178"/>
    </row>
    <row r="866" spans="2:7" x14ac:dyDescent="0.25">
      <c r="B866" s="178"/>
      <c r="C866" s="178"/>
      <c r="D866" s="178"/>
      <c r="E866" s="178"/>
      <c r="F866" s="178"/>
      <c r="G866" s="178"/>
    </row>
    <row r="867" spans="2:7" x14ac:dyDescent="0.25">
      <c r="B867" s="178"/>
      <c r="C867" s="178"/>
      <c r="D867" s="178"/>
      <c r="E867" s="178"/>
      <c r="F867" s="178"/>
      <c r="G867" s="178"/>
    </row>
    <row r="868" spans="2:7" x14ac:dyDescent="0.25">
      <c r="B868" s="178"/>
      <c r="C868" s="178"/>
      <c r="D868" s="178"/>
      <c r="E868" s="178"/>
      <c r="F868" s="178"/>
      <c r="G868" s="178"/>
    </row>
    <row r="869" spans="2:7" x14ac:dyDescent="0.25">
      <c r="B869" s="178"/>
      <c r="C869" s="178"/>
      <c r="D869" s="178"/>
      <c r="E869" s="178"/>
      <c r="F869" s="178"/>
      <c r="G869" s="178"/>
    </row>
    <row r="870" spans="2:7" x14ac:dyDescent="0.25">
      <c r="B870" s="178"/>
      <c r="C870" s="178"/>
      <c r="D870" s="178"/>
      <c r="E870" s="178"/>
      <c r="F870" s="178"/>
      <c r="G870" s="178"/>
    </row>
    <row r="871" spans="2:7" x14ac:dyDescent="0.25">
      <c r="B871" s="178"/>
      <c r="C871" s="178"/>
      <c r="D871" s="178"/>
      <c r="E871" s="178"/>
      <c r="F871" s="178"/>
      <c r="G871" s="178"/>
    </row>
    <row r="872" spans="2:7" x14ac:dyDescent="0.25">
      <c r="B872" s="178"/>
      <c r="C872" s="178"/>
      <c r="D872" s="178"/>
      <c r="E872" s="178"/>
      <c r="F872" s="178"/>
      <c r="G872" s="178"/>
    </row>
    <row r="873" spans="2:7" x14ac:dyDescent="0.25">
      <c r="B873" s="178"/>
      <c r="C873" s="178"/>
      <c r="D873" s="178"/>
      <c r="E873" s="178"/>
      <c r="F873" s="178"/>
      <c r="G873" s="178"/>
    </row>
    <row r="874" spans="2:7" x14ac:dyDescent="0.25">
      <c r="B874" s="178"/>
      <c r="C874" s="178"/>
      <c r="D874" s="178"/>
      <c r="E874" s="178"/>
      <c r="F874" s="178"/>
      <c r="G874" s="178"/>
    </row>
    <row r="875" spans="2:7" x14ac:dyDescent="0.25">
      <c r="B875" s="178"/>
      <c r="C875" s="178"/>
      <c r="D875" s="178"/>
      <c r="E875" s="178"/>
      <c r="F875" s="178"/>
      <c r="G875" s="178"/>
    </row>
    <row r="876" spans="2:7" x14ac:dyDescent="0.25">
      <c r="B876" s="178"/>
      <c r="C876" s="178"/>
      <c r="D876" s="178"/>
      <c r="E876" s="178"/>
      <c r="F876" s="178"/>
      <c r="G876" s="178"/>
    </row>
    <row r="877" spans="2:7" x14ac:dyDescent="0.25">
      <c r="B877" s="178"/>
      <c r="C877" s="178"/>
      <c r="D877" s="178"/>
      <c r="E877" s="178"/>
      <c r="F877" s="178"/>
      <c r="G877" s="178"/>
    </row>
    <row r="878" spans="2:7" x14ac:dyDescent="0.25">
      <c r="B878" s="178"/>
      <c r="C878" s="178"/>
      <c r="D878" s="178"/>
      <c r="E878" s="178"/>
      <c r="F878" s="178"/>
      <c r="G878" s="178"/>
    </row>
    <row r="879" spans="2:7" x14ac:dyDescent="0.25">
      <c r="B879" s="178"/>
      <c r="C879" s="178"/>
      <c r="D879" s="178"/>
      <c r="E879" s="178"/>
      <c r="F879" s="178"/>
      <c r="G879" s="178"/>
    </row>
    <row r="880" spans="2:7" x14ac:dyDescent="0.25">
      <c r="B880" s="178"/>
      <c r="C880" s="178"/>
      <c r="D880" s="178"/>
      <c r="E880" s="178"/>
      <c r="F880" s="178"/>
      <c r="G880" s="178"/>
    </row>
    <row r="881" spans="2:7" x14ac:dyDescent="0.25">
      <c r="B881" s="178"/>
      <c r="C881" s="178"/>
      <c r="D881" s="178"/>
      <c r="E881" s="178"/>
      <c r="F881" s="178"/>
      <c r="G881" s="178"/>
    </row>
    <row r="882" spans="2:7" x14ac:dyDescent="0.25">
      <c r="B882" s="178"/>
      <c r="C882" s="178"/>
      <c r="D882" s="178"/>
      <c r="E882" s="178"/>
      <c r="F882" s="178"/>
      <c r="G882" s="178"/>
    </row>
    <row r="883" spans="2:7" x14ac:dyDescent="0.25">
      <c r="B883" s="178"/>
      <c r="C883" s="178"/>
      <c r="D883" s="178"/>
      <c r="E883" s="178"/>
      <c r="F883" s="178"/>
      <c r="G883" s="178"/>
    </row>
    <row r="884" spans="2:7" x14ac:dyDescent="0.25">
      <c r="B884" s="178"/>
      <c r="C884" s="178"/>
      <c r="D884" s="178"/>
      <c r="E884" s="178"/>
      <c r="F884" s="178"/>
      <c r="G884" s="178"/>
    </row>
    <row r="885" spans="2:7" x14ac:dyDescent="0.25">
      <c r="B885" s="178"/>
      <c r="C885" s="178"/>
      <c r="D885" s="178"/>
      <c r="E885" s="178"/>
      <c r="F885" s="178"/>
      <c r="G885" s="178"/>
    </row>
    <row r="886" spans="2:7" x14ac:dyDescent="0.25">
      <c r="B886" s="178"/>
      <c r="C886" s="178"/>
      <c r="D886" s="178"/>
      <c r="E886" s="178"/>
      <c r="F886" s="178"/>
      <c r="G886" s="178"/>
    </row>
    <row r="887" spans="2:7" x14ac:dyDescent="0.25">
      <c r="B887" s="178"/>
      <c r="C887" s="178"/>
      <c r="D887" s="178"/>
      <c r="E887" s="178"/>
      <c r="F887" s="178"/>
      <c r="G887" s="178"/>
    </row>
    <row r="888" spans="2:7" x14ac:dyDescent="0.25">
      <c r="B888" s="178"/>
      <c r="C888" s="178"/>
      <c r="D888" s="178"/>
      <c r="E888" s="178"/>
      <c r="F888" s="178"/>
      <c r="G888" s="178"/>
    </row>
    <row r="889" spans="2:7" x14ac:dyDescent="0.25">
      <c r="B889" s="178"/>
      <c r="C889" s="178"/>
      <c r="D889" s="178"/>
      <c r="E889" s="178"/>
      <c r="F889" s="178"/>
      <c r="G889" s="178"/>
    </row>
    <row r="890" spans="2:7" x14ac:dyDescent="0.25">
      <c r="B890" s="178"/>
      <c r="C890" s="178"/>
      <c r="D890" s="178"/>
      <c r="E890" s="178"/>
      <c r="F890" s="178"/>
      <c r="G890" s="178"/>
    </row>
    <row r="891" spans="2:7" x14ac:dyDescent="0.25">
      <c r="B891" s="178"/>
      <c r="C891" s="178"/>
      <c r="D891" s="178"/>
      <c r="E891" s="178"/>
      <c r="F891" s="178"/>
      <c r="G891" s="178"/>
    </row>
    <row r="892" spans="2:7" x14ac:dyDescent="0.25">
      <c r="B892" s="178"/>
      <c r="C892" s="178"/>
      <c r="D892" s="178"/>
      <c r="E892" s="178"/>
      <c r="F892" s="178"/>
      <c r="G892" s="178"/>
    </row>
    <row r="893" spans="2:7" x14ac:dyDescent="0.25">
      <c r="B893" s="178"/>
      <c r="C893" s="178"/>
      <c r="D893" s="178"/>
      <c r="E893" s="178"/>
      <c r="F893" s="178"/>
      <c r="G893" s="178"/>
    </row>
    <row r="894" spans="2:7" x14ac:dyDescent="0.25">
      <c r="B894" s="178"/>
      <c r="C894" s="178"/>
      <c r="D894" s="178"/>
      <c r="E894" s="178"/>
      <c r="F894" s="178"/>
      <c r="G894" s="178"/>
    </row>
    <row r="895" spans="2:7" x14ac:dyDescent="0.25">
      <c r="B895" s="178"/>
      <c r="C895" s="178"/>
      <c r="D895" s="178"/>
      <c r="E895" s="178"/>
      <c r="F895" s="178"/>
      <c r="G895" s="178"/>
    </row>
    <row r="896" spans="2:7" x14ac:dyDescent="0.25">
      <c r="B896" s="178"/>
      <c r="C896" s="178"/>
      <c r="D896" s="178"/>
      <c r="E896" s="178"/>
      <c r="F896" s="178"/>
      <c r="G896" s="178"/>
    </row>
    <row r="897" spans="2:7" x14ac:dyDescent="0.25">
      <c r="B897" s="178"/>
      <c r="C897" s="178"/>
      <c r="D897" s="178"/>
      <c r="E897" s="178"/>
      <c r="F897" s="178"/>
      <c r="G897" s="178"/>
    </row>
    <row r="898" spans="2:7" x14ac:dyDescent="0.25">
      <c r="B898" s="178"/>
      <c r="C898" s="178"/>
      <c r="D898" s="178"/>
      <c r="E898" s="178"/>
      <c r="F898" s="178"/>
      <c r="G898" s="178"/>
    </row>
    <row r="899" spans="2:7" x14ac:dyDescent="0.25">
      <c r="B899" s="178"/>
      <c r="C899" s="178"/>
      <c r="D899" s="178"/>
      <c r="E899" s="178"/>
      <c r="F899" s="178"/>
      <c r="G899" s="178"/>
    </row>
    <row r="900" spans="2:7" x14ac:dyDescent="0.25">
      <c r="B900" s="178"/>
      <c r="C900" s="178"/>
      <c r="D900" s="178"/>
      <c r="E900" s="178"/>
      <c r="F900" s="178"/>
      <c r="G900" s="178"/>
    </row>
    <row r="901" spans="2:7" x14ac:dyDescent="0.25">
      <c r="B901" s="178"/>
      <c r="C901" s="178"/>
      <c r="D901" s="178"/>
      <c r="E901" s="178"/>
      <c r="F901" s="178"/>
      <c r="G901" s="178"/>
    </row>
    <row r="902" spans="2:7" x14ac:dyDescent="0.25">
      <c r="B902" s="178"/>
      <c r="C902" s="178"/>
      <c r="D902" s="178"/>
      <c r="E902" s="178"/>
      <c r="F902" s="178"/>
      <c r="G902" s="178"/>
    </row>
    <row r="903" spans="2:7" x14ac:dyDescent="0.25">
      <c r="B903" s="178"/>
      <c r="C903" s="178"/>
      <c r="D903" s="178"/>
      <c r="E903" s="178"/>
      <c r="F903" s="178"/>
      <c r="G903" s="178"/>
    </row>
    <row r="904" spans="2:7" x14ac:dyDescent="0.25">
      <c r="B904" s="178"/>
      <c r="C904" s="178"/>
      <c r="D904" s="178"/>
      <c r="E904" s="178"/>
      <c r="F904" s="178"/>
      <c r="G904" s="178"/>
    </row>
    <row r="905" spans="2:7" x14ac:dyDescent="0.25">
      <c r="B905" s="178"/>
      <c r="C905" s="178"/>
      <c r="D905" s="178"/>
      <c r="E905" s="178"/>
      <c r="F905" s="178"/>
      <c r="G905" s="178"/>
    </row>
    <row r="906" spans="2:7" x14ac:dyDescent="0.25">
      <c r="B906" s="178"/>
      <c r="C906" s="178"/>
      <c r="D906" s="178"/>
      <c r="E906" s="178"/>
      <c r="F906" s="178"/>
      <c r="G906" s="178"/>
    </row>
    <row r="907" spans="2:7" x14ac:dyDescent="0.25">
      <c r="B907" s="178"/>
      <c r="C907" s="178"/>
      <c r="D907" s="178"/>
      <c r="E907" s="178"/>
      <c r="F907" s="178"/>
      <c r="G907" s="178"/>
    </row>
    <row r="908" spans="2:7" x14ac:dyDescent="0.25">
      <c r="B908" s="178"/>
      <c r="C908" s="178"/>
      <c r="D908" s="178"/>
      <c r="E908" s="178"/>
      <c r="F908" s="178"/>
      <c r="G908" s="178"/>
    </row>
    <row r="909" spans="2:7" x14ac:dyDescent="0.25">
      <c r="B909" s="178"/>
      <c r="C909" s="178"/>
      <c r="D909" s="178"/>
      <c r="E909" s="178"/>
      <c r="F909" s="178"/>
      <c r="G909" s="178"/>
    </row>
    <row r="910" spans="2:7" x14ac:dyDescent="0.25">
      <c r="B910" s="178"/>
      <c r="C910" s="178"/>
      <c r="D910" s="178"/>
      <c r="E910" s="178"/>
      <c r="F910" s="178"/>
      <c r="G910" s="178"/>
    </row>
    <row r="911" spans="2:7" x14ac:dyDescent="0.25">
      <c r="B911" s="178"/>
      <c r="C911" s="178"/>
      <c r="D911" s="178"/>
      <c r="E911" s="178"/>
      <c r="F911" s="178"/>
      <c r="G911" s="178"/>
    </row>
    <row r="912" spans="2:7" x14ac:dyDescent="0.25">
      <c r="B912" s="178"/>
      <c r="C912" s="178"/>
      <c r="D912" s="178"/>
      <c r="E912" s="178"/>
      <c r="F912" s="178"/>
      <c r="G912" s="178"/>
    </row>
    <row r="913" spans="2:7" x14ac:dyDescent="0.25">
      <c r="B913" s="178"/>
      <c r="C913" s="178"/>
      <c r="D913" s="178"/>
      <c r="E913" s="178"/>
      <c r="F913" s="178"/>
      <c r="G913" s="178"/>
    </row>
    <row r="914" spans="2:7" x14ac:dyDescent="0.25">
      <c r="B914" s="178"/>
      <c r="C914" s="178"/>
      <c r="D914" s="178"/>
      <c r="E914" s="178"/>
      <c r="F914" s="178"/>
      <c r="G914" s="178"/>
    </row>
    <row r="915" spans="2:7" x14ac:dyDescent="0.25">
      <c r="B915" s="178"/>
      <c r="C915" s="178"/>
      <c r="D915" s="178"/>
      <c r="E915" s="178"/>
      <c r="F915" s="178"/>
      <c r="G915" s="178"/>
    </row>
    <row r="916" spans="2:7" x14ac:dyDescent="0.25">
      <c r="B916" s="178"/>
      <c r="C916" s="178"/>
      <c r="D916" s="178"/>
      <c r="E916" s="178"/>
      <c r="F916" s="178"/>
      <c r="G916" s="178"/>
    </row>
    <row r="917" spans="2:7" x14ac:dyDescent="0.25">
      <c r="B917" s="178"/>
      <c r="C917" s="178"/>
      <c r="D917" s="178"/>
      <c r="E917" s="178"/>
      <c r="F917" s="178"/>
      <c r="G917" s="178"/>
    </row>
    <row r="918" spans="2:7" x14ac:dyDescent="0.25">
      <c r="B918" s="178"/>
      <c r="C918" s="178"/>
      <c r="D918" s="178"/>
      <c r="E918" s="178"/>
      <c r="F918" s="178"/>
      <c r="G918" s="178"/>
    </row>
    <row r="919" spans="2:7" x14ac:dyDescent="0.25">
      <c r="B919" s="178"/>
      <c r="C919" s="178"/>
      <c r="D919" s="178"/>
      <c r="E919" s="178"/>
      <c r="F919" s="178"/>
      <c r="G919" s="178"/>
    </row>
    <row r="920" spans="2:7" x14ac:dyDescent="0.25">
      <c r="B920" s="178"/>
      <c r="C920" s="178"/>
      <c r="D920" s="178"/>
      <c r="E920" s="178"/>
      <c r="F920" s="178"/>
      <c r="G920" s="178"/>
    </row>
    <row r="921" spans="2:7" x14ac:dyDescent="0.25">
      <c r="B921" s="178"/>
      <c r="C921" s="178"/>
      <c r="D921" s="178"/>
      <c r="E921" s="178"/>
      <c r="F921" s="178"/>
      <c r="G921" s="178"/>
    </row>
    <row r="922" spans="2:7" x14ac:dyDescent="0.25">
      <c r="B922" s="178"/>
      <c r="C922" s="178"/>
      <c r="D922" s="178"/>
      <c r="E922" s="178"/>
      <c r="F922" s="178"/>
      <c r="G922" s="178"/>
    </row>
    <row r="923" spans="2:7" x14ac:dyDescent="0.25">
      <c r="B923" s="178"/>
      <c r="C923" s="178"/>
      <c r="D923" s="178"/>
      <c r="E923" s="178"/>
      <c r="F923" s="178"/>
      <c r="G923" s="178"/>
    </row>
    <row r="924" spans="2:7" x14ac:dyDescent="0.25">
      <c r="B924" s="178"/>
      <c r="C924" s="178"/>
      <c r="D924" s="178"/>
      <c r="E924" s="178"/>
      <c r="F924" s="178"/>
      <c r="G924" s="178"/>
    </row>
    <row r="925" spans="2:7" x14ac:dyDescent="0.25">
      <c r="B925" s="178"/>
      <c r="C925" s="178"/>
      <c r="D925" s="178"/>
      <c r="E925" s="178"/>
      <c r="F925" s="178"/>
      <c r="G925" s="178"/>
    </row>
    <row r="926" spans="2:7" x14ac:dyDescent="0.25">
      <c r="B926" s="178"/>
      <c r="C926" s="178"/>
      <c r="D926" s="178"/>
      <c r="E926" s="178"/>
      <c r="F926" s="178"/>
      <c r="G926" s="178"/>
    </row>
    <row r="927" spans="2:7" x14ac:dyDescent="0.25">
      <c r="B927" s="178"/>
      <c r="C927" s="178"/>
      <c r="D927" s="178"/>
      <c r="E927" s="178"/>
      <c r="F927" s="178"/>
      <c r="G927" s="178"/>
    </row>
    <row r="928" spans="2:7" x14ac:dyDescent="0.25">
      <c r="B928" s="178"/>
      <c r="C928" s="178"/>
      <c r="D928" s="178"/>
      <c r="E928" s="178"/>
      <c r="F928" s="178"/>
      <c r="G928" s="178"/>
    </row>
    <row r="929" spans="2:7" x14ac:dyDescent="0.25">
      <c r="B929" s="178"/>
      <c r="C929" s="178"/>
      <c r="D929" s="178"/>
      <c r="E929" s="178"/>
      <c r="F929" s="178"/>
      <c r="G929" s="178"/>
    </row>
    <row r="930" spans="2:7" x14ac:dyDescent="0.25">
      <c r="B930" s="178"/>
      <c r="C930" s="178"/>
      <c r="D930" s="178"/>
      <c r="E930" s="178"/>
      <c r="F930" s="178"/>
      <c r="G930" s="178"/>
    </row>
    <row r="931" spans="2:7" x14ac:dyDescent="0.25">
      <c r="B931" s="178"/>
      <c r="C931" s="178"/>
      <c r="D931" s="178"/>
      <c r="E931" s="178"/>
      <c r="F931" s="178"/>
      <c r="G931" s="178"/>
    </row>
    <row r="932" spans="2:7" x14ac:dyDescent="0.25">
      <c r="B932" s="178"/>
      <c r="C932" s="178"/>
      <c r="D932" s="178"/>
      <c r="E932" s="178"/>
      <c r="F932" s="178"/>
      <c r="G932" s="178"/>
    </row>
    <row r="933" spans="2:7" x14ac:dyDescent="0.25">
      <c r="B933" s="178"/>
      <c r="C933" s="178"/>
      <c r="D933" s="178"/>
      <c r="E933" s="178"/>
      <c r="F933" s="178"/>
      <c r="G933" s="178"/>
    </row>
    <row r="934" spans="2:7" x14ac:dyDescent="0.25">
      <c r="B934" s="178"/>
      <c r="C934" s="178"/>
      <c r="D934" s="178"/>
      <c r="E934" s="178"/>
      <c r="F934" s="178"/>
      <c r="G934" s="178"/>
    </row>
    <row r="935" spans="2:7" x14ac:dyDescent="0.25">
      <c r="B935" s="178"/>
      <c r="C935" s="178"/>
      <c r="D935" s="178"/>
      <c r="E935" s="178"/>
      <c r="F935" s="178"/>
      <c r="G935" s="178"/>
    </row>
    <row r="936" spans="2:7" x14ac:dyDescent="0.25">
      <c r="B936" s="178"/>
      <c r="C936" s="178"/>
      <c r="D936" s="178"/>
      <c r="E936" s="178"/>
      <c r="F936" s="178"/>
      <c r="G936" s="178"/>
    </row>
    <row r="937" spans="2:7" x14ac:dyDescent="0.25">
      <c r="B937" s="178"/>
      <c r="C937" s="178"/>
      <c r="D937" s="178"/>
      <c r="E937" s="178"/>
      <c r="F937" s="178"/>
      <c r="G937" s="178"/>
    </row>
    <row r="938" spans="2:7" x14ac:dyDescent="0.25">
      <c r="B938" s="178"/>
      <c r="C938" s="178"/>
      <c r="D938" s="178"/>
      <c r="E938" s="178"/>
      <c r="F938" s="178"/>
      <c r="G938" s="178"/>
    </row>
    <row r="939" spans="2:7" x14ac:dyDescent="0.25">
      <c r="B939" s="178"/>
      <c r="C939" s="178"/>
      <c r="D939" s="178"/>
      <c r="E939" s="178"/>
      <c r="F939" s="178"/>
      <c r="G939" s="178"/>
    </row>
    <row r="940" spans="2:7" x14ac:dyDescent="0.25">
      <c r="B940" s="178"/>
      <c r="C940" s="178"/>
      <c r="D940" s="178"/>
      <c r="E940" s="178"/>
      <c r="F940" s="178"/>
      <c r="G940" s="178"/>
    </row>
    <row r="941" spans="2:7" x14ac:dyDescent="0.25">
      <c r="B941" s="178"/>
      <c r="C941" s="178"/>
      <c r="D941" s="178"/>
      <c r="E941" s="178"/>
      <c r="F941" s="178"/>
      <c r="G941" s="178"/>
    </row>
    <row r="942" spans="2:7" x14ac:dyDescent="0.25">
      <c r="B942" s="178"/>
      <c r="C942" s="178"/>
      <c r="D942" s="178"/>
      <c r="E942" s="178"/>
      <c r="F942" s="178"/>
      <c r="G942" s="178"/>
    </row>
    <row r="943" spans="2:7" x14ac:dyDescent="0.25">
      <c r="B943" s="178"/>
      <c r="C943" s="178"/>
      <c r="D943" s="178"/>
      <c r="E943" s="178"/>
      <c r="F943" s="178"/>
      <c r="G943" s="178"/>
    </row>
    <row r="944" spans="2:7" x14ac:dyDescent="0.25">
      <c r="B944" s="178"/>
      <c r="C944" s="178"/>
      <c r="D944" s="178"/>
      <c r="E944" s="178"/>
      <c r="F944" s="178"/>
      <c r="G944" s="178"/>
    </row>
    <row r="945" spans="2:7" x14ac:dyDescent="0.25">
      <c r="B945" s="178"/>
      <c r="C945" s="178"/>
      <c r="D945" s="178"/>
      <c r="E945" s="178"/>
      <c r="F945" s="178"/>
      <c r="G945" s="178"/>
    </row>
    <row r="946" spans="2:7" x14ac:dyDescent="0.25">
      <c r="B946" s="178"/>
      <c r="C946" s="178"/>
      <c r="D946" s="178"/>
      <c r="E946" s="178"/>
      <c r="F946" s="178"/>
      <c r="G946" s="178"/>
    </row>
    <row r="947" spans="2:7" x14ac:dyDescent="0.25">
      <c r="B947" s="178"/>
      <c r="C947" s="178"/>
      <c r="D947" s="178"/>
      <c r="E947" s="178"/>
      <c r="F947" s="178"/>
      <c r="G947" s="178"/>
    </row>
    <row r="948" spans="2:7" x14ac:dyDescent="0.25">
      <c r="B948" s="178"/>
      <c r="C948" s="178"/>
      <c r="D948" s="178"/>
      <c r="E948" s="178"/>
      <c r="F948" s="178"/>
      <c r="G948" s="178"/>
    </row>
    <row r="949" spans="2:7" x14ac:dyDescent="0.25">
      <c r="B949" s="178"/>
      <c r="C949" s="178"/>
      <c r="D949" s="178"/>
      <c r="E949" s="178"/>
      <c r="F949" s="178"/>
      <c r="G949" s="178"/>
    </row>
    <row r="950" spans="2:7" x14ac:dyDescent="0.25">
      <c r="B950" s="178"/>
      <c r="C950" s="178"/>
      <c r="D950" s="178"/>
      <c r="E950" s="178"/>
      <c r="F950" s="178"/>
      <c r="G950" s="178"/>
    </row>
    <row r="951" spans="2:7" x14ac:dyDescent="0.25">
      <c r="B951" s="178"/>
      <c r="C951" s="178"/>
      <c r="D951" s="178"/>
      <c r="E951" s="178"/>
      <c r="F951" s="178"/>
      <c r="G951" s="178"/>
    </row>
    <row r="952" spans="2:7" x14ac:dyDescent="0.25">
      <c r="B952" s="178"/>
      <c r="C952" s="178"/>
      <c r="D952" s="178"/>
      <c r="E952" s="178"/>
      <c r="F952" s="178"/>
      <c r="G952" s="178"/>
    </row>
    <row r="953" spans="2:7" x14ac:dyDescent="0.25">
      <c r="B953" s="178"/>
      <c r="C953" s="178"/>
      <c r="D953" s="178"/>
      <c r="E953" s="178"/>
      <c r="F953" s="178"/>
      <c r="G953" s="178"/>
    </row>
    <row r="954" spans="2:7" x14ac:dyDescent="0.25">
      <c r="B954" s="178"/>
      <c r="C954" s="178"/>
      <c r="D954" s="178"/>
      <c r="E954" s="178"/>
      <c r="F954" s="178"/>
      <c r="G954" s="178"/>
    </row>
    <row r="955" spans="2:7" x14ac:dyDescent="0.25">
      <c r="B955" s="178"/>
      <c r="C955" s="178"/>
      <c r="D955" s="178"/>
      <c r="E955" s="178"/>
      <c r="F955" s="178"/>
      <c r="G955" s="178"/>
    </row>
    <row r="956" spans="2:7" x14ac:dyDescent="0.25">
      <c r="B956" s="178"/>
      <c r="C956" s="178"/>
      <c r="D956" s="178"/>
      <c r="E956" s="178"/>
      <c r="F956" s="178"/>
      <c r="G956" s="178"/>
    </row>
    <row r="957" spans="2:7" x14ac:dyDescent="0.25">
      <c r="B957" s="178"/>
      <c r="C957" s="178"/>
      <c r="D957" s="178"/>
      <c r="E957" s="178"/>
      <c r="F957" s="178"/>
      <c r="G957" s="178"/>
    </row>
    <row r="958" spans="2:7" x14ac:dyDescent="0.25">
      <c r="B958" s="178"/>
      <c r="C958" s="178"/>
      <c r="D958" s="178"/>
      <c r="E958" s="178"/>
      <c r="F958" s="178"/>
      <c r="G958" s="178"/>
    </row>
    <row r="959" spans="2:7" x14ac:dyDescent="0.25">
      <c r="B959" s="178"/>
      <c r="C959" s="178"/>
      <c r="D959" s="178"/>
      <c r="E959" s="178"/>
      <c r="F959" s="178"/>
      <c r="G959" s="178"/>
    </row>
    <row r="960" spans="2:7" x14ac:dyDescent="0.25">
      <c r="B960" s="178"/>
      <c r="C960" s="178"/>
      <c r="D960" s="178"/>
      <c r="E960" s="178"/>
      <c r="F960" s="178"/>
      <c r="G960" s="178"/>
    </row>
    <row r="961" spans="2:7" x14ac:dyDescent="0.25">
      <c r="B961" s="178"/>
      <c r="C961" s="178"/>
      <c r="D961" s="178"/>
      <c r="E961" s="178"/>
      <c r="F961" s="178"/>
      <c r="G961" s="178"/>
    </row>
    <row r="962" spans="2:7" x14ac:dyDescent="0.25">
      <c r="B962" s="178"/>
      <c r="C962" s="178"/>
      <c r="D962" s="178"/>
      <c r="E962" s="178"/>
      <c r="F962" s="178"/>
      <c r="G962" s="178"/>
    </row>
    <row r="963" spans="2:7" x14ac:dyDescent="0.25">
      <c r="B963" s="178"/>
      <c r="C963" s="178"/>
      <c r="D963" s="178"/>
      <c r="E963" s="178"/>
      <c r="F963" s="178"/>
      <c r="G963" s="178"/>
    </row>
    <row r="964" spans="2:7" x14ac:dyDescent="0.25">
      <c r="B964" s="178"/>
      <c r="C964" s="178"/>
      <c r="D964" s="178"/>
      <c r="E964" s="178"/>
      <c r="F964" s="178"/>
      <c r="G964" s="178"/>
    </row>
    <row r="965" spans="2:7" x14ac:dyDescent="0.25">
      <c r="B965" s="178"/>
      <c r="C965" s="178"/>
      <c r="D965" s="178"/>
      <c r="E965" s="178"/>
      <c r="F965" s="178"/>
      <c r="G965" s="178"/>
    </row>
    <row r="966" spans="2:7" x14ac:dyDescent="0.25">
      <c r="B966" s="178"/>
      <c r="C966" s="178"/>
      <c r="D966" s="178"/>
      <c r="E966" s="178"/>
      <c r="F966" s="178"/>
      <c r="G966" s="178"/>
    </row>
    <row r="967" spans="2:7" x14ac:dyDescent="0.25">
      <c r="B967" s="178"/>
      <c r="C967" s="178"/>
      <c r="D967" s="178"/>
      <c r="E967" s="178"/>
      <c r="F967" s="178"/>
      <c r="G967" s="178"/>
    </row>
    <row r="968" spans="2:7" x14ac:dyDescent="0.25">
      <c r="B968" s="178"/>
      <c r="C968" s="178"/>
      <c r="D968" s="178"/>
      <c r="E968" s="178"/>
      <c r="F968" s="178"/>
      <c r="G968" s="178"/>
    </row>
    <row r="969" spans="2:7" x14ac:dyDescent="0.25">
      <c r="B969" s="178"/>
      <c r="C969" s="178"/>
      <c r="D969" s="178"/>
      <c r="E969" s="178"/>
      <c r="F969" s="178"/>
      <c r="G969" s="178"/>
    </row>
    <row r="970" spans="2:7" x14ac:dyDescent="0.25">
      <c r="B970" s="178"/>
      <c r="C970" s="178"/>
      <c r="D970" s="178"/>
      <c r="E970" s="178"/>
      <c r="F970" s="178"/>
      <c r="G970" s="178"/>
    </row>
    <row r="971" spans="2:7" x14ac:dyDescent="0.25">
      <c r="B971" s="178"/>
      <c r="C971" s="178"/>
      <c r="D971" s="178"/>
      <c r="E971" s="178"/>
      <c r="F971" s="178"/>
      <c r="G971" s="178"/>
    </row>
    <row r="972" spans="2:7" x14ac:dyDescent="0.25">
      <c r="B972" s="178"/>
      <c r="C972" s="178"/>
      <c r="D972" s="178"/>
      <c r="E972" s="178"/>
      <c r="F972" s="178"/>
      <c r="G972" s="178"/>
    </row>
    <row r="973" spans="2:7" x14ac:dyDescent="0.25">
      <c r="B973" s="178"/>
      <c r="C973" s="178"/>
      <c r="D973" s="178"/>
      <c r="E973" s="178"/>
      <c r="F973" s="178"/>
      <c r="G973" s="178"/>
    </row>
    <row r="974" spans="2:7" x14ac:dyDescent="0.25">
      <c r="B974" s="178"/>
      <c r="C974" s="178"/>
      <c r="D974" s="178"/>
      <c r="E974" s="178"/>
      <c r="F974" s="178"/>
      <c r="G974" s="178"/>
    </row>
    <row r="975" spans="2:7" x14ac:dyDescent="0.25">
      <c r="B975" s="178"/>
      <c r="C975" s="178"/>
      <c r="D975" s="178"/>
      <c r="E975" s="178"/>
      <c r="F975" s="178"/>
      <c r="G975" s="178"/>
    </row>
    <row r="976" spans="2:7" x14ac:dyDescent="0.25">
      <c r="B976" s="178"/>
      <c r="C976" s="178"/>
      <c r="D976" s="178"/>
      <c r="E976" s="178"/>
      <c r="F976" s="178"/>
      <c r="G976" s="178"/>
    </row>
    <row r="977" spans="2:7" x14ac:dyDescent="0.25">
      <c r="B977" s="178"/>
      <c r="C977" s="178"/>
      <c r="D977" s="178"/>
      <c r="E977" s="178"/>
      <c r="F977" s="178"/>
      <c r="G977" s="178"/>
    </row>
    <row r="978" spans="2:7" x14ac:dyDescent="0.25">
      <c r="B978" s="178"/>
      <c r="C978" s="178"/>
      <c r="D978" s="178"/>
      <c r="E978" s="178"/>
      <c r="F978" s="178"/>
      <c r="G978" s="178"/>
    </row>
    <row r="979" spans="2:7" x14ac:dyDescent="0.25">
      <c r="B979" s="178"/>
      <c r="C979" s="178"/>
      <c r="D979" s="178"/>
      <c r="E979" s="178"/>
      <c r="F979" s="178"/>
      <c r="G979" s="178"/>
    </row>
    <row r="980" spans="2:7" x14ac:dyDescent="0.25">
      <c r="B980" s="178"/>
      <c r="C980" s="178"/>
      <c r="D980" s="178"/>
      <c r="E980" s="178"/>
      <c r="F980" s="178"/>
      <c r="G980" s="178"/>
    </row>
    <row r="981" spans="2:7" x14ac:dyDescent="0.25">
      <c r="B981" s="178"/>
      <c r="C981" s="178"/>
      <c r="D981" s="178"/>
      <c r="E981" s="178"/>
      <c r="F981" s="178"/>
      <c r="G981" s="178"/>
    </row>
    <row r="982" spans="2:7" x14ac:dyDescent="0.25">
      <c r="B982" s="178"/>
      <c r="C982" s="178"/>
      <c r="D982" s="178"/>
      <c r="E982" s="178"/>
      <c r="F982" s="178"/>
      <c r="G982" s="178"/>
    </row>
    <row r="983" spans="2:7" x14ac:dyDescent="0.25">
      <c r="B983" s="178"/>
      <c r="C983" s="178"/>
      <c r="D983" s="178"/>
      <c r="E983" s="178"/>
      <c r="F983" s="178"/>
      <c r="G983" s="178"/>
    </row>
    <row r="984" spans="2:7" x14ac:dyDescent="0.25">
      <c r="B984" s="178"/>
      <c r="C984" s="178"/>
      <c r="D984" s="178"/>
      <c r="E984" s="178"/>
      <c r="F984" s="178"/>
      <c r="G984" s="178"/>
    </row>
    <row r="985" spans="2:7" x14ac:dyDescent="0.25">
      <c r="B985" s="178"/>
      <c r="C985" s="178"/>
      <c r="D985" s="178"/>
      <c r="E985" s="178"/>
      <c r="F985" s="178"/>
      <c r="G985" s="178"/>
    </row>
    <row r="986" spans="2:7" x14ac:dyDescent="0.25">
      <c r="B986" s="178"/>
      <c r="C986" s="178"/>
      <c r="D986" s="178"/>
      <c r="E986" s="178"/>
      <c r="F986" s="178"/>
      <c r="G986" s="178"/>
    </row>
    <row r="987" spans="2:7" x14ac:dyDescent="0.25">
      <c r="B987" s="178"/>
      <c r="C987" s="178"/>
      <c r="D987" s="178"/>
      <c r="E987" s="178"/>
      <c r="F987" s="178"/>
      <c r="G987" s="178"/>
    </row>
    <row r="988" spans="2:7" x14ac:dyDescent="0.25">
      <c r="B988" s="178"/>
      <c r="C988" s="178"/>
      <c r="D988" s="178"/>
      <c r="E988" s="178"/>
      <c r="F988" s="178"/>
      <c r="G988" s="178"/>
    </row>
    <row r="989" spans="2:7" x14ac:dyDescent="0.25">
      <c r="B989" s="178"/>
      <c r="C989" s="178"/>
      <c r="D989" s="178"/>
      <c r="E989" s="178"/>
      <c r="F989" s="178"/>
      <c r="G989" s="178"/>
    </row>
    <row r="990" spans="2:7" x14ac:dyDescent="0.25">
      <c r="B990" s="178"/>
      <c r="C990" s="178"/>
      <c r="D990" s="178"/>
      <c r="E990" s="178"/>
      <c r="F990" s="178"/>
      <c r="G990" s="178"/>
    </row>
    <row r="991" spans="2:7" x14ac:dyDescent="0.25">
      <c r="B991" s="178"/>
      <c r="C991" s="178"/>
      <c r="D991" s="178"/>
      <c r="E991" s="178"/>
      <c r="F991" s="178"/>
      <c r="G991" s="178"/>
    </row>
    <row r="992" spans="2:7" x14ac:dyDescent="0.25">
      <c r="B992" s="178"/>
      <c r="C992" s="178"/>
      <c r="D992" s="178"/>
      <c r="E992" s="178"/>
      <c r="F992" s="178"/>
      <c r="G992" s="178"/>
    </row>
    <row r="993" spans="2:7" x14ac:dyDescent="0.25">
      <c r="B993" s="178"/>
      <c r="C993" s="178"/>
      <c r="D993" s="178"/>
      <c r="E993" s="178"/>
      <c r="F993" s="178"/>
      <c r="G993" s="178"/>
    </row>
    <row r="994" spans="2:7" x14ac:dyDescent="0.25">
      <c r="B994" s="178"/>
      <c r="C994" s="178"/>
      <c r="D994" s="178"/>
      <c r="E994" s="178"/>
      <c r="F994" s="178"/>
      <c r="G994" s="178"/>
    </row>
    <row r="995" spans="2:7" x14ac:dyDescent="0.25">
      <c r="B995" s="178"/>
      <c r="C995" s="178"/>
      <c r="D995" s="178"/>
      <c r="E995" s="178"/>
      <c r="F995" s="178"/>
      <c r="G995" s="178"/>
    </row>
    <row r="996" spans="2:7" x14ac:dyDescent="0.25">
      <c r="B996" s="178"/>
      <c r="C996" s="178"/>
      <c r="D996" s="178"/>
      <c r="E996" s="178"/>
      <c r="F996" s="178"/>
      <c r="G996" s="178"/>
    </row>
    <row r="997" spans="2:7" x14ac:dyDescent="0.25">
      <c r="B997" s="178"/>
      <c r="C997" s="178"/>
      <c r="D997" s="178"/>
      <c r="E997" s="178"/>
      <c r="F997" s="178"/>
      <c r="G997" s="178"/>
    </row>
    <row r="998" spans="2:7" x14ac:dyDescent="0.25">
      <c r="B998" s="178"/>
      <c r="C998" s="178"/>
      <c r="D998" s="178"/>
      <c r="E998" s="178"/>
      <c r="F998" s="178"/>
      <c r="G998" s="178"/>
    </row>
    <row r="999" spans="2:7" x14ac:dyDescent="0.25">
      <c r="B999" s="178"/>
      <c r="C999" s="178"/>
      <c r="D999" s="178"/>
      <c r="E999" s="178"/>
      <c r="F999" s="178"/>
      <c r="G999" s="178"/>
    </row>
    <row r="1000" spans="2:7" x14ac:dyDescent="0.25">
      <c r="B1000" s="178"/>
      <c r="C1000" s="178"/>
      <c r="D1000" s="178"/>
      <c r="E1000" s="178"/>
      <c r="F1000" s="178"/>
      <c r="G1000" s="178"/>
    </row>
    <row r="1001" spans="2:7" x14ac:dyDescent="0.25">
      <c r="B1001" s="178"/>
      <c r="C1001" s="178"/>
      <c r="D1001" s="178"/>
      <c r="E1001" s="178"/>
      <c r="F1001" s="178"/>
      <c r="G1001" s="178"/>
    </row>
    <row r="1002" spans="2:7" x14ac:dyDescent="0.25">
      <c r="B1002" s="178"/>
      <c r="C1002" s="178"/>
      <c r="D1002" s="178"/>
      <c r="E1002" s="178"/>
      <c r="F1002" s="178"/>
      <c r="G1002" s="178"/>
    </row>
    <row r="1003" spans="2:7" x14ac:dyDescent="0.25">
      <c r="B1003" s="178"/>
      <c r="C1003" s="178"/>
      <c r="D1003" s="178"/>
      <c r="E1003" s="178"/>
      <c r="F1003" s="178"/>
      <c r="G1003" s="178"/>
    </row>
    <row r="1004" spans="2:7" x14ac:dyDescent="0.25">
      <c r="B1004" s="178"/>
      <c r="C1004" s="178"/>
      <c r="D1004" s="178"/>
      <c r="E1004" s="178"/>
      <c r="F1004" s="178"/>
      <c r="G1004" s="178"/>
    </row>
    <row r="1005" spans="2:7" x14ac:dyDescent="0.25">
      <c r="B1005" s="178"/>
      <c r="C1005" s="178"/>
      <c r="D1005" s="178"/>
      <c r="E1005" s="178"/>
      <c r="F1005" s="178"/>
      <c r="G1005" s="178"/>
    </row>
    <row r="1006" spans="2:7" x14ac:dyDescent="0.25">
      <c r="B1006" s="178"/>
      <c r="C1006" s="178"/>
      <c r="D1006" s="178"/>
      <c r="E1006" s="178"/>
      <c r="F1006" s="178"/>
      <c r="G1006" s="178"/>
    </row>
    <row r="1007" spans="2:7" x14ac:dyDescent="0.25">
      <c r="B1007" s="178"/>
      <c r="C1007" s="178"/>
      <c r="D1007" s="178"/>
      <c r="E1007" s="178"/>
      <c r="F1007" s="178"/>
      <c r="G1007" s="178"/>
    </row>
    <row r="1008" spans="2:7" x14ac:dyDescent="0.25">
      <c r="B1008" s="178"/>
      <c r="C1008" s="178"/>
      <c r="D1008" s="178"/>
      <c r="E1008" s="178"/>
      <c r="F1008" s="178"/>
      <c r="G1008" s="178"/>
    </row>
    <row r="1009" spans="2:7" x14ac:dyDescent="0.25">
      <c r="B1009" s="178"/>
      <c r="C1009" s="178"/>
      <c r="D1009" s="178"/>
      <c r="E1009" s="178"/>
      <c r="F1009" s="178"/>
      <c r="G1009" s="178"/>
    </row>
    <row r="1010" spans="2:7" x14ac:dyDescent="0.25">
      <c r="B1010" s="178"/>
      <c r="C1010" s="178"/>
      <c r="D1010" s="178"/>
      <c r="E1010" s="178"/>
      <c r="F1010" s="178"/>
      <c r="G1010" s="178"/>
    </row>
    <row r="1011" spans="2:7" x14ac:dyDescent="0.25">
      <c r="B1011" s="178"/>
      <c r="C1011" s="178"/>
      <c r="D1011" s="178"/>
      <c r="E1011" s="178"/>
      <c r="F1011" s="178"/>
      <c r="G1011" s="178"/>
    </row>
    <row r="1012" spans="2:7" x14ac:dyDescent="0.25">
      <c r="B1012" s="178"/>
      <c r="C1012" s="178"/>
      <c r="D1012" s="178"/>
      <c r="E1012" s="178"/>
      <c r="F1012" s="178"/>
      <c r="G1012" s="178"/>
    </row>
    <row r="1013" spans="2:7" x14ac:dyDescent="0.25">
      <c r="B1013" s="178"/>
      <c r="C1013" s="178"/>
      <c r="D1013" s="178"/>
      <c r="E1013" s="178"/>
      <c r="F1013" s="178"/>
      <c r="G1013" s="178"/>
    </row>
    <row r="1014" spans="2:7" x14ac:dyDescent="0.25">
      <c r="B1014" s="178"/>
      <c r="C1014" s="178"/>
      <c r="D1014" s="178"/>
      <c r="E1014" s="178"/>
      <c r="F1014" s="178"/>
      <c r="G1014" s="178"/>
    </row>
    <row r="1015" spans="2:7" x14ac:dyDescent="0.25">
      <c r="B1015" s="178"/>
      <c r="C1015" s="178"/>
      <c r="D1015" s="178"/>
      <c r="E1015" s="178"/>
      <c r="F1015" s="178"/>
      <c r="G1015" s="178"/>
    </row>
    <row r="1016" spans="2:7" x14ac:dyDescent="0.25">
      <c r="B1016" s="178"/>
      <c r="C1016" s="178"/>
      <c r="D1016" s="178"/>
      <c r="E1016" s="178"/>
      <c r="F1016" s="178"/>
      <c r="G1016" s="178"/>
    </row>
    <row r="1017" spans="2:7" x14ac:dyDescent="0.25">
      <c r="B1017" s="178"/>
      <c r="C1017" s="178"/>
      <c r="D1017" s="178"/>
      <c r="E1017" s="178"/>
      <c r="F1017" s="178"/>
      <c r="G1017" s="178"/>
    </row>
    <row r="1018" spans="2:7" x14ac:dyDescent="0.25">
      <c r="B1018" s="178"/>
      <c r="C1018" s="178"/>
      <c r="D1018" s="178"/>
      <c r="E1018" s="178"/>
      <c r="F1018" s="178"/>
      <c r="G1018" s="178"/>
    </row>
    <row r="1019" spans="2:7" x14ac:dyDescent="0.25">
      <c r="B1019" s="178"/>
      <c r="C1019" s="178"/>
      <c r="D1019" s="178"/>
      <c r="E1019" s="178"/>
      <c r="F1019" s="178"/>
      <c r="G1019" s="178"/>
    </row>
    <row r="1020" spans="2:7" x14ac:dyDescent="0.25">
      <c r="B1020" s="178"/>
      <c r="C1020" s="178"/>
      <c r="D1020" s="178"/>
      <c r="E1020" s="178"/>
      <c r="F1020" s="178"/>
      <c r="G1020" s="178"/>
    </row>
    <row r="1021" spans="2:7" x14ac:dyDescent="0.25">
      <c r="B1021" s="178"/>
      <c r="C1021" s="178"/>
      <c r="D1021" s="178"/>
      <c r="E1021" s="178"/>
      <c r="F1021" s="178"/>
      <c r="G1021" s="178"/>
    </row>
    <row r="1022" spans="2:7" x14ac:dyDescent="0.25">
      <c r="B1022" s="178"/>
      <c r="C1022" s="178"/>
      <c r="D1022" s="178"/>
      <c r="E1022" s="178"/>
      <c r="F1022" s="178"/>
      <c r="G1022" s="178"/>
    </row>
    <row r="1023" spans="2:7" x14ac:dyDescent="0.25">
      <c r="B1023" s="178"/>
      <c r="C1023" s="178"/>
      <c r="D1023" s="178"/>
      <c r="E1023" s="178"/>
      <c r="F1023" s="178"/>
      <c r="G1023" s="178"/>
    </row>
    <row r="1024" spans="2:7" x14ac:dyDescent="0.25">
      <c r="B1024" s="178"/>
      <c r="C1024" s="178"/>
      <c r="D1024" s="178"/>
      <c r="E1024" s="178"/>
      <c r="F1024" s="178"/>
      <c r="G1024" s="178"/>
    </row>
    <row r="1025" spans="2:7" x14ac:dyDescent="0.25">
      <c r="B1025" s="178"/>
      <c r="C1025" s="178"/>
      <c r="D1025" s="178"/>
      <c r="E1025" s="178"/>
      <c r="F1025" s="178"/>
      <c r="G1025" s="178"/>
    </row>
    <row r="1026" spans="2:7" x14ac:dyDescent="0.25">
      <c r="B1026" s="178"/>
      <c r="C1026" s="178"/>
      <c r="D1026" s="178"/>
      <c r="E1026" s="178"/>
      <c r="F1026" s="178"/>
      <c r="G1026" s="178"/>
    </row>
    <row r="1027" spans="2:7" x14ac:dyDescent="0.25">
      <c r="B1027" s="178"/>
      <c r="C1027" s="178"/>
      <c r="D1027" s="178"/>
      <c r="E1027" s="178"/>
      <c r="F1027" s="178"/>
      <c r="G1027" s="178"/>
    </row>
    <row r="1028" spans="2:7" x14ac:dyDescent="0.25">
      <c r="B1028" s="178"/>
      <c r="C1028" s="178"/>
      <c r="D1028" s="178"/>
      <c r="E1028" s="178"/>
      <c r="F1028" s="178"/>
      <c r="G1028" s="178"/>
    </row>
    <row r="1029" spans="2:7" x14ac:dyDescent="0.25">
      <c r="B1029" s="178"/>
      <c r="C1029" s="178"/>
      <c r="D1029" s="178"/>
      <c r="E1029" s="178"/>
      <c r="F1029" s="178"/>
      <c r="G1029" s="178"/>
    </row>
    <row r="1030" spans="2:7" x14ac:dyDescent="0.25">
      <c r="B1030" s="178"/>
      <c r="C1030" s="178"/>
      <c r="D1030" s="178"/>
      <c r="E1030" s="178"/>
      <c r="F1030" s="178"/>
      <c r="G1030" s="178"/>
    </row>
    <row r="1031" spans="2:7" x14ac:dyDescent="0.25">
      <c r="B1031" s="178"/>
      <c r="C1031" s="178"/>
      <c r="D1031" s="178"/>
      <c r="E1031" s="178"/>
      <c r="F1031" s="178"/>
      <c r="G1031" s="178"/>
    </row>
    <row r="1032" spans="2:7" x14ac:dyDescent="0.25">
      <c r="B1032" s="178"/>
      <c r="C1032" s="178"/>
      <c r="D1032" s="178"/>
      <c r="E1032" s="178"/>
      <c r="F1032" s="178"/>
      <c r="G1032" s="178"/>
    </row>
    <row r="1033" spans="2:7" x14ac:dyDescent="0.25">
      <c r="B1033" s="178"/>
      <c r="C1033" s="178"/>
      <c r="D1033" s="178"/>
      <c r="E1033" s="178"/>
      <c r="F1033" s="178"/>
      <c r="G1033" s="178"/>
    </row>
    <row r="1034" spans="2:7" x14ac:dyDescent="0.25">
      <c r="B1034" s="178"/>
      <c r="C1034" s="178"/>
      <c r="D1034" s="178"/>
      <c r="E1034" s="178"/>
      <c r="F1034" s="178"/>
      <c r="G1034" s="178"/>
    </row>
    <row r="1035" spans="2:7" x14ac:dyDescent="0.25">
      <c r="B1035" s="178"/>
      <c r="C1035" s="178"/>
      <c r="D1035" s="178"/>
      <c r="E1035" s="178"/>
      <c r="F1035" s="178"/>
      <c r="G1035" s="178"/>
    </row>
    <row r="1036" spans="2:7" x14ac:dyDescent="0.25">
      <c r="B1036" s="178"/>
      <c r="C1036" s="178"/>
      <c r="D1036" s="178"/>
      <c r="E1036" s="178"/>
      <c r="F1036" s="178"/>
      <c r="G1036" s="178"/>
    </row>
    <row r="1037" spans="2:7" x14ac:dyDescent="0.25">
      <c r="B1037" s="178"/>
      <c r="C1037" s="178"/>
      <c r="D1037" s="178"/>
      <c r="E1037" s="178"/>
      <c r="F1037" s="178"/>
      <c r="G1037" s="178"/>
    </row>
    <row r="1038" spans="2:7" x14ac:dyDescent="0.25">
      <c r="B1038" s="178"/>
      <c r="C1038" s="178"/>
      <c r="D1038" s="178"/>
      <c r="E1038" s="178"/>
      <c r="F1038" s="178"/>
      <c r="G1038" s="178"/>
    </row>
    <row r="1039" spans="2:7" x14ac:dyDescent="0.25">
      <c r="B1039" s="178"/>
      <c r="C1039" s="178"/>
      <c r="D1039" s="178"/>
      <c r="E1039" s="178"/>
      <c r="F1039" s="178"/>
      <c r="G1039" s="178"/>
    </row>
    <row r="1040" spans="2:7" x14ac:dyDescent="0.25">
      <c r="B1040" s="178"/>
      <c r="C1040" s="178"/>
      <c r="D1040" s="178"/>
      <c r="E1040" s="178"/>
      <c r="F1040" s="178"/>
      <c r="G1040" s="178"/>
    </row>
    <row r="1041" spans="2:7" x14ac:dyDescent="0.25">
      <c r="B1041" s="178"/>
      <c r="C1041" s="178"/>
      <c r="D1041" s="178"/>
      <c r="E1041" s="178"/>
      <c r="F1041" s="178"/>
      <c r="G1041" s="178"/>
    </row>
    <row r="1042" spans="2:7" x14ac:dyDescent="0.25">
      <c r="B1042" s="178"/>
      <c r="C1042" s="178"/>
      <c r="D1042" s="178"/>
      <c r="E1042" s="178"/>
      <c r="F1042" s="178"/>
      <c r="G1042" s="178"/>
    </row>
    <row r="1043" spans="2:7" x14ac:dyDescent="0.25">
      <c r="B1043" s="178"/>
      <c r="C1043" s="178"/>
      <c r="D1043" s="178"/>
      <c r="E1043" s="178"/>
      <c r="F1043" s="178"/>
      <c r="G1043" s="178"/>
    </row>
    <row r="1044" spans="2:7" x14ac:dyDescent="0.25">
      <c r="B1044" s="178"/>
      <c r="C1044" s="178"/>
      <c r="D1044" s="178"/>
      <c r="E1044" s="178"/>
      <c r="F1044" s="178"/>
      <c r="G1044" s="178"/>
    </row>
    <row r="1045" spans="2:7" x14ac:dyDescent="0.25">
      <c r="B1045" s="178"/>
      <c r="C1045" s="178"/>
      <c r="D1045" s="178"/>
      <c r="E1045" s="178"/>
      <c r="F1045" s="178"/>
      <c r="G1045" s="178"/>
    </row>
    <row r="1046" spans="2:7" x14ac:dyDescent="0.25">
      <c r="B1046" s="178"/>
      <c r="C1046" s="178"/>
      <c r="D1046" s="178"/>
      <c r="E1046" s="178"/>
      <c r="F1046" s="178"/>
      <c r="G1046" s="178"/>
    </row>
    <row r="1047" spans="2:7" x14ac:dyDescent="0.25">
      <c r="B1047" s="178"/>
      <c r="C1047" s="178"/>
      <c r="D1047" s="178"/>
      <c r="E1047" s="178"/>
      <c r="F1047" s="178"/>
      <c r="G1047" s="178"/>
    </row>
    <row r="1048" spans="2:7" x14ac:dyDescent="0.25">
      <c r="B1048" s="178"/>
      <c r="C1048" s="178"/>
      <c r="D1048" s="178"/>
      <c r="E1048" s="178"/>
      <c r="F1048" s="178"/>
      <c r="G1048" s="178"/>
    </row>
    <row r="1049" spans="2:7" x14ac:dyDescent="0.25">
      <c r="B1049" s="178"/>
      <c r="C1049" s="178"/>
      <c r="D1049" s="178"/>
      <c r="E1049" s="178"/>
      <c r="F1049" s="178"/>
      <c r="G1049" s="178"/>
    </row>
    <row r="1050" spans="2:7" x14ac:dyDescent="0.25">
      <c r="B1050" s="178"/>
      <c r="C1050" s="178"/>
      <c r="D1050" s="178"/>
      <c r="E1050" s="178"/>
      <c r="F1050" s="178"/>
      <c r="G1050" s="178"/>
    </row>
    <row r="1051" spans="2:7" x14ac:dyDescent="0.25">
      <c r="B1051" s="178"/>
      <c r="C1051" s="178"/>
      <c r="D1051" s="178"/>
      <c r="E1051" s="178"/>
      <c r="F1051" s="178"/>
      <c r="G1051" s="178"/>
    </row>
    <row r="1052" spans="2:7" x14ac:dyDescent="0.25">
      <c r="B1052" s="178"/>
      <c r="C1052" s="178"/>
      <c r="D1052" s="178"/>
      <c r="E1052" s="178"/>
      <c r="F1052" s="178"/>
      <c r="G1052" s="178"/>
    </row>
    <row r="1053" spans="2:7" x14ac:dyDescent="0.25">
      <c r="B1053" s="178"/>
      <c r="C1053" s="178"/>
      <c r="D1053" s="178"/>
      <c r="E1053" s="178"/>
      <c r="F1053" s="178"/>
      <c r="G1053" s="178"/>
    </row>
    <row r="1054" spans="2:7" x14ac:dyDescent="0.25">
      <c r="B1054" s="178"/>
      <c r="C1054" s="178"/>
      <c r="D1054" s="178"/>
      <c r="E1054" s="178"/>
      <c r="F1054" s="178"/>
      <c r="G1054" s="178"/>
    </row>
    <row r="1055" spans="2:7" x14ac:dyDescent="0.25">
      <c r="B1055" s="178"/>
      <c r="C1055" s="178"/>
      <c r="D1055" s="178"/>
      <c r="E1055" s="178"/>
      <c r="F1055" s="178"/>
      <c r="G1055" s="178"/>
    </row>
    <row r="1056" spans="2:7" x14ac:dyDescent="0.25">
      <c r="B1056" s="178"/>
      <c r="C1056" s="178"/>
      <c r="D1056" s="178"/>
      <c r="E1056" s="178"/>
      <c r="F1056" s="178"/>
      <c r="G1056" s="178"/>
    </row>
    <row r="1057" spans="2:7" x14ac:dyDescent="0.25">
      <c r="B1057" s="178"/>
      <c r="C1057" s="178"/>
      <c r="D1057" s="178"/>
      <c r="E1057" s="178"/>
      <c r="F1057" s="178"/>
      <c r="G1057" s="178"/>
    </row>
    <row r="1058" spans="2:7" x14ac:dyDescent="0.25">
      <c r="B1058" s="178"/>
      <c r="C1058" s="178"/>
      <c r="D1058" s="178"/>
      <c r="E1058" s="178"/>
      <c r="F1058" s="178"/>
      <c r="G1058" s="178"/>
    </row>
    <row r="1059" spans="2:7" x14ac:dyDescent="0.25">
      <c r="B1059" s="178"/>
      <c r="C1059" s="178"/>
      <c r="D1059" s="178"/>
      <c r="E1059" s="178"/>
      <c r="F1059" s="178"/>
      <c r="G1059" s="178"/>
    </row>
    <row r="1060" spans="2:7" x14ac:dyDescent="0.25">
      <c r="B1060" s="178"/>
      <c r="C1060" s="178"/>
      <c r="D1060" s="178"/>
      <c r="E1060" s="178"/>
      <c r="F1060" s="178"/>
      <c r="G1060" s="178"/>
    </row>
    <row r="1061" spans="2:7" x14ac:dyDescent="0.25">
      <c r="B1061" s="178"/>
      <c r="C1061" s="178"/>
      <c r="D1061" s="178"/>
      <c r="E1061" s="178"/>
      <c r="F1061" s="178"/>
      <c r="G1061" s="178"/>
    </row>
    <row r="1062" spans="2:7" x14ac:dyDescent="0.25">
      <c r="B1062" s="178"/>
      <c r="C1062" s="178"/>
      <c r="D1062" s="178"/>
      <c r="E1062" s="178"/>
      <c r="F1062" s="178"/>
      <c r="G1062" s="178"/>
    </row>
    <row r="1063" spans="2:7" x14ac:dyDescent="0.25">
      <c r="B1063" s="178"/>
      <c r="C1063" s="178"/>
      <c r="D1063" s="178"/>
      <c r="E1063" s="178"/>
      <c r="F1063" s="178"/>
      <c r="G1063" s="178"/>
    </row>
    <row r="1064" spans="2:7" x14ac:dyDescent="0.25">
      <c r="B1064" s="178"/>
      <c r="C1064" s="178"/>
      <c r="D1064" s="178"/>
      <c r="E1064" s="178"/>
      <c r="F1064" s="178"/>
      <c r="G1064" s="178"/>
    </row>
    <row r="1065" spans="2:7" x14ac:dyDescent="0.25">
      <c r="B1065" s="178"/>
      <c r="C1065" s="178"/>
      <c r="D1065" s="178"/>
      <c r="E1065" s="178"/>
      <c r="F1065" s="178"/>
      <c r="G1065" s="178"/>
    </row>
    <row r="1066" spans="2:7" x14ac:dyDescent="0.25">
      <c r="B1066" s="178"/>
      <c r="C1066" s="178"/>
      <c r="D1066" s="178"/>
      <c r="E1066" s="178"/>
      <c r="F1066" s="178"/>
      <c r="G1066" s="178"/>
    </row>
    <row r="1067" spans="2:7" x14ac:dyDescent="0.25">
      <c r="B1067" s="178"/>
      <c r="C1067" s="178"/>
      <c r="D1067" s="178"/>
      <c r="E1067" s="178"/>
      <c r="F1067" s="178"/>
      <c r="G1067" s="178"/>
    </row>
    <row r="1068" spans="2:7" x14ac:dyDescent="0.25">
      <c r="B1068" s="178"/>
      <c r="C1068" s="178"/>
      <c r="D1068" s="178"/>
      <c r="E1068" s="178"/>
      <c r="F1068" s="178"/>
      <c r="G1068" s="178"/>
    </row>
  </sheetData>
  <sortState ref="A2:AA227">
    <sortCondition ref="A2:A227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opLeftCell="H1" workbookViewId="0">
      <selection activeCell="J6" sqref="J6"/>
    </sheetView>
  </sheetViews>
  <sheetFormatPr defaultRowHeight="15" x14ac:dyDescent="0.25"/>
  <cols>
    <col min="2" max="2" width="10.7109375" bestFit="1" customWidth="1"/>
    <col min="4" max="4" width="8.85546875" style="2"/>
    <col min="7" max="7" width="16.140625" bestFit="1" customWidth="1"/>
    <col min="8" max="8" width="15.5703125" bestFit="1" customWidth="1"/>
    <col min="11" max="11" width="10.140625" bestFit="1" customWidth="1"/>
    <col min="12" max="12" width="11" bestFit="1" customWidth="1"/>
    <col min="13" max="13" width="15.5703125" bestFit="1" customWidth="1"/>
  </cols>
  <sheetData>
    <row r="1" spans="1:19" x14ac:dyDescent="0.25">
      <c r="G1" s="217" t="s">
        <v>2110</v>
      </c>
      <c r="H1" s="217"/>
      <c r="I1" s="217"/>
      <c r="L1" s="217" t="s">
        <v>2115</v>
      </c>
      <c r="M1" s="217"/>
      <c r="N1" s="217"/>
      <c r="Q1" s="217" t="s">
        <v>2116</v>
      </c>
      <c r="R1" s="217"/>
      <c r="S1" s="217"/>
    </row>
    <row r="2" spans="1:19" x14ac:dyDescent="0.25">
      <c r="A2" s="218" t="s">
        <v>2122</v>
      </c>
      <c r="B2" s="218"/>
      <c r="C2" s="220">
        <f>'Dados Básicos'!B29</f>
        <v>483</v>
      </c>
      <c r="D2" s="220"/>
      <c r="F2" s="224" t="s">
        <v>2111</v>
      </c>
      <c r="G2" t="s">
        <v>2112</v>
      </c>
      <c r="H2" s="84">
        <f>COUNTIF('Base de Dados'!CM2:CM484,"Sim")</f>
        <v>280</v>
      </c>
      <c r="I2" s="84"/>
      <c r="K2" s="224" t="s">
        <v>2113</v>
      </c>
      <c r="L2" t="s">
        <v>2112</v>
      </c>
      <c r="M2" s="89">
        <f>COUNTIF('Base de Dados'!DZ2:DZ484,"Sim")</f>
        <v>225</v>
      </c>
      <c r="N2" s="89"/>
      <c r="P2" s="224" t="s">
        <v>2113</v>
      </c>
      <c r="Q2" s="2" t="s">
        <v>2112</v>
      </c>
      <c r="R2" s="84">
        <f>COUNTIF('Base de Dados'!EO2:EO484,"Sim")</f>
        <v>43</v>
      </c>
      <c r="S2" s="84"/>
    </row>
    <row r="3" spans="1:19" x14ac:dyDescent="0.25">
      <c r="A3" s="224" t="s">
        <v>2111</v>
      </c>
      <c r="B3" t="s">
        <v>334</v>
      </c>
      <c r="C3" s="89">
        <f>COUNTIF('Base de Dados'!CL2:CL484,"Disponível")</f>
        <v>299</v>
      </c>
      <c r="D3" s="70">
        <f t="shared" ref="D3:D8" si="0">C3/$C$2</f>
        <v>0.61904761904761907</v>
      </c>
      <c r="F3" s="224"/>
      <c r="G3" s="86" t="s">
        <v>160</v>
      </c>
      <c r="H3" s="91">
        <f>COUNTIF('Base de Dados'!$CN$2:$CN$484,G3)</f>
        <v>171</v>
      </c>
      <c r="I3" s="92">
        <f>H3/$H$2</f>
        <v>0.61071428571428577</v>
      </c>
      <c r="K3" s="224"/>
      <c r="L3" s="86" t="s">
        <v>160</v>
      </c>
      <c r="M3" s="90">
        <f>COUNTIF('Base de Dados'!$EA$2:$EA$484,L3)-COUNTIFS('Base de Dados'!$EA$2:$EA$484,L3,'Base de Dados'!$EH$2:$EH$484,L4)</f>
        <v>149</v>
      </c>
      <c r="N3" s="94">
        <f>M3/$M$2</f>
        <v>0.66222222222222227</v>
      </c>
      <c r="P3" s="224"/>
      <c r="Q3" s="86" t="s">
        <v>160</v>
      </c>
      <c r="R3" s="91">
        <f>COUNTIF('Base de Dados'!$EP$2:$EP$484,Q3)</f>
        <v>14</v>
      </c>
      <c r="S3" s="92">
        <f>R3/$R$2</f>
        <v>0.32558139534883723</v>
      </c>
    </row>
    <row r="4" spans="1:19" x14ac:dyDescent="0.25">
      <c r="A4" s="224"/>
      <c r="B4" s="86" t="s">
        <v>335</v>
      </c>
      <c r="C4" s="90">
        <f>COUNTIF('Base de Dados'!CL2:CL484,"Indisponível")</f>
        <v>41</v>
      </c>
      <c r="D4" s="87">
        <f t="shared" si="0"/>
        <v>8.4886128364389232E-2</v>
      </c>
      <c r="F4" s="224"/>
      <c r="G4" t="s">
        <v>161</v>
      </c>
      <c r="H4" s="84">
        <f>COUNTIF('Base de Dados'!$CN$2:$CN$484,G4)</f>
        <v>96</v>
      </c>
      <c r="I4" s="93">
        <f>H4/$H$2</f>
        <v>0.34285714285714286</v>
      </c>
      <c r="K4" s="224"/>
      <c r="L4" t="s">
        <v>161</v>
      </c>
      <c r="M4" s="89">
        <f>COUNTIF('Base de Dados'!$EA$2:$EA$484,L4)-COUNTIFS('Base de Dados'!$EA$2:$EA$484,L4,'Base de Dados'!$EH$2:$EH$484,L3)</f>
        <v>72</v>
      </c>
      <c r="N4" s="95">
        <f>M4/$M$2</f>
        <v>0.32</v>
      </c>
      <c r="P4" s="224"/>
      <c r="Q4" s="2" t="s">
        <v>161</v>
      </c>
      <c r="R4" s="84">
        <f>COUNTIF('Base de Dados'!$EP$2:$EP$484,Q4)</f>
        <v>29</v>
      </c>
      <c r="S4" s="93">
        <f>R4/$R$2</f>
        <v>0.67441860465116277</v>
      </c>
    </row>
    <row r="5" spans="1:19" x14ac:dyDescent="0.25">
      <c r="A5" s="224"/>
      <c r="B5" t="s">
        <v>336</v>
      </c>
      <c r="C5" s="89">
        <f>COUNTIF('Base de Dados'!CL2:CL484,"Inocorrente")</f>
        <v>143</v>
      </c>
      <c r="D5" s="70">
        <f t="shared" si="0"/>
        <v>0.29606625258799174</v>
      </c>
      <c r="F5" s="224"/>
      <c r="G5" s="86" t="s">
        <v>162</v>
      </c>
      <c r="H5" s="91">
        <f>COUNTIF('Base de Dados'!$CN$2:$CN$484,G5)</f>
        <v>1</v>
      </c>
      <c r="I5" s="92">
        <f>H5/$H$2</f>
        <v>3.5714285714285713E-3</v>
      </c>
      <c r="K5" s="224"/>
      <c r="L5" s="86" t="s">
        <v>2117</v>
      </c>
      <c r="M5" s="90">
        <f>COUNTIFS('Base de Dados'!$EA$2:$EA$484,L3,'Base de Dados'!$EH$2:$EH$484,L4)+COUNTIFS('Base de Dados'!$EA$2:$EA$484,L4,'Base de Dados'!$EH$2:$EH$484,L3)</f>
        <v>4</v>
      </c>
      <c r="N5" s="94">
        <f>M5/$M$2</f>
        <v>1.7777777777777778E-2</v>
      </c>
      <c r="P5" s="225" t="s">
        <v>2114</v>
      </c>
      <c r="Q5" s="2" t="s">
        <v>2112</v>
      </c>
      <c r="R5" s="84">
        <f>COUNTIF('Base de Dados'!HQ2:HQ484,"Sim")</f>
        <v>59</v>
      </c>
      <c r="S5" s="93"/>
    </row>
    <row r="6" spans="1:19" x14ac:dyDescent="0.25">
      <c r="A6" s="225" t="s">
        <v>2113</v>
      </c>
      <c r="B6" t="s">
        <v>334</v>
      </c>
      <c r="C6" s="89">
        <f>COUNTIF('Base de Dados'!DC2:DC484,"Disponível")</f>
        <v>354</v>
      </c>
      <c r="D6" s="70">
        <f t="shared" si="0"/>
        <v>0.73291925465838514</v>
      </c>
      <c r="F6" s="224"/>
      <c r="G6" t="s">
        <v>163</v>
      </c>
      <c r="H6" s="84">
        <f>COUNTIF('Base de Dados'!$CN$2:$CN$484,G6)</f>
        <v>11</v>
      </c>
      <c r="I6" s="93">
        <f>H6/$H$2</f>
        <v>3.9285714285714285E-2</v>
      </c>
      <c r="J6" s="134"/>
      <c r="K6" s="225" t="s">
        <v>2114</v>
      </c>
      <c r="L6" t="s">
        <v>2112</v>
      </c>
      <c r="M6" s="89">
        <f>COUNTIF('Base de Dados'!GZ2:GZ484,"Sim")</f>
        <v>301</v>
      </c>
      <c r="N6" s="95"/>
      <c r="P6" s="225"/>
      <c r="Q6" s="86" t="s">
        <v>160</v>
      </c>
      <c r="R6" s="91">
        <f>COUNTIF('Base de Dados'!$HR$2:$HR$484,Q6)</f>
        <v>25</v>
      </c>
      <c r="S6" s="92">
        <f>R6/$R$5</f>
        <v>0.42372881355932202</v>
      </c>
    </row>
    <row r="7" spans="1:19" x14ac:dyDescent="0.25">
      <c r="A7" s="225"/>
      <c r="B7" s="86" t="s">
        <v>335</v>
      </c>
      <c r="C7" s="90">
        <f>COUNTIF('Base de Dados'!DC2:DC484,"Indisponível")</f>
        <v>28</v>
      </c>
      <c r="D7" s="87">
        <f t="shared" si="0"/>
        <v>5.7971014492753624E-2</v>
      </c>
      <c r="F7" s="224"/>
      <c r="G7" s="86" t="s">
        <v>164</v>
      </c>
      <c r="H7" s="91">
        <f>COUNTIF('Base de Dados'!$CN$2:$CN$484,G7)</f>
        <v>1</v>
      </c>
      <c r="I7" s="92">
        <f>H7/$H$2</f>
        <v>3.5714285714285713E-3</v>
      </c>
      <c r="K7" s="225"/>
      <c r="L7" s="86" t="s">
        <v>160</v>
      </c>
      <c r="M7" s="90">
        <f>COUNTIF('Base de Dados'!$HA$2:$HA$484,L7)-COUNTIFS('Base de Dados'!$HA$2:$HA$484,L7,'Base de Dados'!$HI$2:$HI$484,L8)</f>
        <v>196</v>
      </c>
      <c r="N7" s="94">
        <f>M7/$M$6</f>
        <v>0.65116279069767447</v>
      </c>
      <c r="P7" s="225"/>
      <c r="Q7" s="2" t="s">
        <v>161</v>
      </c>
      <c r="R7" s="84">
        <f>COUNTIF('Base de Dados'!$HR$2:$HR$484,Q7)</f>
        <v>34</v>
      </c>
      <c r="S7" s="93">
        <f>R7/$R$5</f>
        <v>0.57627118644067798</v>
      </c>
    </row>
    <row r="8" spans="1:19" x14ac:dyDescent="0.25">
      <c r="A8" s="225"/>
      <c r="B8" t="s">
        <v>336</v>
      </c>
      <c r="C8" s="89">
        <f>COUNTIF('Base de Dados'!DC2:DC484,"Inocorrente")</f>
        <v>101</v>
      </c>
      <c r="D8" s="70">
        <f t="shared" si="0"/>
        <v>0.20910973084886128</v>
      </c>
      <c r="F8" s="225" t="s">
        <v>2113</v>
      </c>
      <c r="G8" s="2" t="s">
        <v>2112</v>
      </c>
      <c r="H8" s="84">
        <f>COUNTIF('Base de Dados'!DI2:DI484,"Sim")</f>
        <v>230</v>
      </c>
      <c r="I8" s="93"/>
      <c r="K8" s="225"/>
      <c r="L8" t="s">
        <v>161</v>
      </c>
      <c r="M8" s="89">
        <f>COUNTIF('Base de Dados'!$HA$2:$HA$484,L8)-COUNTIFS('Base de Dados'!$HA$2:$HA$484,L8,'Base de Dados'!$HI$2:$HI$484,L7)</f>
        <v>104</v>
      </c>
      <c r="N8" s="95">
        <f>M8/$M$6</f>
        <v>0.34551495016611294</v>
      </c>
    </row>
    <row r="9" spans="1:19" x14ac:dyDescent="0.25">
      <c r="F9" s="225"/>
      <c r="G9" s="86" t="s">
        <v>160</v>
      </c>
      <c r="H9" s="91">
        <f>COUNTIF('Base de Dados'!$DJ$2:$DJ$484,G9)</f>
        <v>130</v>
      </c>
      <c r="I9" s="92">
        <f>H9/$H$8</f>
        <v>0.56521739130434778</v>
      </c>
      <c r="K9" s="225"/>
      <c r="L9" s="86" t="s">
        <v>2117</v>
      </c>
      <c r="M9" s="90">
        <f>COUNTIFS('Base de Dados'!$HA$2:$HA$484,L7,'Base de Dados'!$HI$2:$HI$484,L8)+COUNTIFS('Base de Dados'!$HA$2:$HA$484,L8,'Base de Dados'!$HI$2:$HI$484,L7)</f>
        <v>1</v>
      </c>
      <c r="N9" s="94">
        <f>M9/$M$6</f>
        <v>3.3222591362126247E-3</v>
      </c>
    </row>
    <row r="10" spans="1:19" x14ac:dyDescent="0.25">
      <c r="F10" s="225"/>
      <c r="G10" s="2" t="s">
        <v>161</v>
      </c>
      <c r="H10" s="84">
        <f>COUNTIF('Base de Dados'!$DJ$2:$DJ$484,G10)</f>
        <v>87</v>
      </c>
      <c r="I10" s="93">
        <f>H10/$H$8</f>
        <v>0.37826086956521737</v>
      </c>
      <c r="K10" t="s">
        <v>2528</v>
      </c>
    </row>
    <row r="11" spans="1:19" x14ac:dyDescent="0.25">
      <c r="F11" s="225"/>
      <c r="G11" s="86" t="s">
        <v>162</v>
      </c>
      <c r="H11" s="91">
        <f>COUNTIF('Base de Dados'!$DJ$2:$DJ$484,G11)</f>
        <v>1</v>
      </c>
      <c r="I11" s="92">
        <f>H11/$H$8</f>
        <v>4.3478260869565218E-3</v>
      </c>
      <c r="K11" s="2" t="s">
        <v>2529</v>
      </c>
    </row>
    <row r="12" spans="1:19" x14ac:dyDescent="0.25">
      <c r="F12" s="225"/>
      <c r="G12" s="2" t="s">
        <v>163</v>
      </c>
      <c r="H12" s="84">
        <f>COUNTIF('Base de Dados'!$DJ$2:$DJ$484,G12)</f>
        <v>10</v>
      </c>
      <c r="I12" s="93">
        <f>H12/$H$8</f>
        <v>4.3478260869565216E-2</v>
      </c>
      <c r="K12" t="s">
        <v>2530</v>
      </c>
    </row>
    <row r="13" spans="1:19" x14ac:dyDescent="0.25">
      <c r="F13" s="225"/>
      <c r="G13" s="86" t="s">
        <v>164</v>
      </c>
      <c r="H13" s="91">
        <f>COUNTIF('Base de Dados'!$DJ$2:$DJ$484,G13)</f>
        <v>1</v>
      </c>
      <c r="I13" s="92">
        <f>H13/$H$8</f>
        <v>4.3478260869565218E-3</v>
      </c>
      <c r="K13" s="2"/>
    </row>
    <row r="14" spans="1:19" x14ac:dyDescent="0.25">
      <c r="F14" s="224" t="s">
        <v>2114</v>
      </c>
      <c r="G14" s="2" t="s">
        <v>2112</v>
      </c>
      <c r="H14" s="84">
        <f>COUNTIF('Base de Dados'!GI2:GI484,"Sim")</f>
        <v>279</v>
      </c>
      <c r="I14" s="93"/>
      <c r="K14" s="2"/>
      <c r="L14" s="217" t="s">
        <v>2118</v>
      </c>
      <c r="M14" s="217"/>
      <c r="N14" s="217"/>
    </row>
    <row r="15" spans="1:19" x14ac:dyDescent="0.25">
      <c r="F15" s="224"/>
      <c r="G15" s="86" t="s">
        <v>160</v>
      </c>
      <c r="H15" s="91">
        <f>COUNTIF('Base de Dados'!$GJ$2:$GJ$484,G15)</f>
        <v>149</v>
      </c>
      <c r="I15" s="92">
        <f>H15/$H$14</f>
        <v>0.53405017921146958</v>
      </c>
      <c r="K15" s="224" t="s">
        <v>2113</v>
      </c>
      <c r="L15" s="2" t="s">
        <v>2119</v>
      </c>
      <c r="M15" s="89">
        <f>COUNTIF('Base de Dados'!$EA$2:$EA$484,L3)+COUNTIF('Base de Dados'!$EA$2:$EA$484,L4)+COUNTIF('Base de Dados'!$EH$2:$EH$484,L3)+COUNTIF('Base de Dados'!$EH$2:$EH$484,L4)</f>
        <v>244</v>
      </c>
      <c r="N15" s="89"/>
    </row>
    <row r="16" spans="1:19" x14ac:dyDescent="0.25">
      <c r="F16" s="224"/>
      <c r="G16" s="2" t="s">
        <v>161</v>
      </c>
      <c r="H16" s="84">
        <f>COUNTIF('Base de Dados'!$GJ$2:$GJ$484,G16)</f>
        <v>116</v>
      </c>
      <c r="I16" s="93">
        <f>H16/$H$14</f>
        <v>0.4157706093189964</v>
      </c>
      <c r="K16" s="224"/>
      <c r="L16" s="86" t="s">
        <v>2120</v>
      </c>
      <c r="M16" s="90">
        <f>COUNTIF('Base de Dados'!$EA$2:$EA$484,L3)+COUNTIF('Base de Dados'!$EH$2:$EH$484,L3)</f>
        <v>165</v>
      </c>
      <c r="N16" s="94">
        <f>M16/M15</f>
        <v>0.67622950819672134</v>
      </c>
    </row>
    <row r="17" spans="6:14" x14ac:dyDescent="0.25">
      <c r="F17" s="224"/>
      <c r="G17" s="86" t="s">
        <v>162</v>
      </c>
      <c r="H17" s="91">
        <f>COUNTIF('Base de Dados'!$GJ$2:$GJ$484,G17)</f>
        <v>2</v>
      </c>
      <c r="I17" s="92">
        <f>H17/$H$14</f>
        <v>7.1684587813620072E-3</v>
      </c>
      <c r="K17" s="224"/>
      <c r="L17" s="2" t="s">
        <v>2121</v>
      </c>
      <c r="M17" s="89">
        <f>COUNTIF('Base de Dados'!$EA$2:$EA$484,L4)+COUNTIF('Base de Dados'!$EH$2:$EH$484,L4)</f>
        <v>79</v>
      </c>
      <c r="N17" s="95">
        <f>M17/M15</f>
        <v>0.32377049180327871</v>
      </c>
    </row>
    <row r="18" spans="6:14" x14ac:dyDescent="0.25">
      <c r="F18" s="224"/>
      <c r="G18" s="2" t="s">
        <v>163</v>
      </c>
      <c r="H18" s="84">
        <f>COUNTIF('Base de Dados'!$GJ$2:$GJ$484,G18)</f>
        <v>10</v>
      </c>
      <c r="I18" s="93">
        <f>H18/$H$14</f>
        <v>3.5842293906810034E-2</v>
      </c>
      <c r="K18" s="225" t="s">
        <v>2114</v>
      </c>
      <c r="L18" s="2" t="s">
        <v>2119</v>
      </c>
      <c r="M18" s="89">
        <f>COUNTIF('Base de Dados'!$HA$2:$HA$484,L3)+COUNTIF('Base de Dados'!$HA$2:$HA$484,L4)+COUNTIF('Base de Dados'!$HI$2:$HI$484,L3)+COUNTIF('Base de Dados'!$HI$2:$HI$484,L4)</f>
        <v>311</v>
      </c>
      <c r="N18" s="89"/>
    </row>
    <row r="19" spans="6:14" x14ac:dyDescent="0.25">
      <c r="F19" s="224"/>
      <c r="G19" s="86" t="s">
        <v>164</v>
      </c>
      <c r="H19" s="91">
        <f>COUNTIF('Base de Dados'!$GJ$2:$GJ$484,G19)</f>
        <v>2</v>
      </c>
      <c r="I19" s="92">
        <f>H19/$H$14</f>
        <v>7.1684587813620072E-3</v>
      </c>
      <c r="K19" s="225"/>
      <c r="L19" s="86" t="s">
        <v>2120</v>
      </c>
      <c r="M19" s="90">
        <f>COUNTIF('Base de Dados'!$HA$2:$HA$484,L3)+COUNTIF('Base de Dados'!$HI$2:$HI$484,L3)</f>
        <v>204</v>
      </c>
      <c r="N19" s="94">
        <f>M19/M18</f>
        <v>0.65594855305466238</v>
      </c>
    </row>
    <row r="20" spans="6:14" x14ac:dyDescent="0.25">
      <c r="K20" s="225"/>
      <c r="L20" s="2" t="s">
        <v>2121</v>
      </c>
      <c r="M20" s="89">
        <f>COUNTIF('Base de Dados'!$HA$2:$HA$484,L4)+COUNTIF('Base de Dados'!$HI$2:$HI$484,L4)</f>
        <v>107</v>
      </c>
      <c r="N20" s="95">
        <f>M20/M18</f>
        <v>0.34405144694533762</v>
      </c>
    </row>
    <row r="21" spans="6:14" x14ac:dyDescent="0.25">
      <c r="K21" s="2"/>
      <c r="L21" s="2"/>
      <c r="M21" s="2"/>
      <c r="N21" s="2"/>
    </row>
    <row r="22" spans="6:14" x14ac:dyDescent="0.25">
      <c r="K22" s="2"/>
      <c r="L22" s="217" t="s">
        <v>2131</v>
      </c>
      <c r="M22" s="217"/>
      <c r="N22" s="2"/>
    </row>
    <row r="23" spans="6:14" x14ac:dyDescent="0.25">
      <c r="K23" s="38" t="s">
        <v>2113</v>
      </c>
      <c r="L23" t="s">
        <v>2126</v>
      </c>
      <c r="M23" s="71">
        <f>(SUM('Base de Dados'!EE2:EE484)+SUM('Base de Dados'!EL2:EL484))/M16</f>
        <v>10172.472727272727</v>
      </c>
    </row>
    <row r="24" spans="6:14" x14ac:dyDescent="0.25">
      <c r="G24" s="217" t="s">
        <v>2163</v>
      </c>
      <c r="H24" s="217"/>
      <c r="I24" s="217"/>
      <c r="K24" s="47" t="s">
        <v>2114</v>
      </c>
      <c r="L24" s="86" t="s">
        <v>2126</v>
      </c>
      <c r="M24" s="88">
        <f>(SUM('Base de Dados'!HE2:HE484)+SUM('Base de Dados'!HM2:HM484))/M19</f>
        <v>10296.110294117647</v>
      </c>
    </row>
    <row r="25" spans="6:14" x14ac:dyDescent="0.25">
      <c r="F25" s="224" t="s">
        <v>2111</v>
      </c>
      <c r="G25" t="s">
        <v>2123</v>
      </c>
      <c r="H25" s="89">
        <f>H3+H5+H6+H7</f>
        <v>184</v>
      </c>
      <c r="I25" s="89"/>
    </row>
    <row r="26" spans="6:14" x14ac:dyDescent="0.25">
      <c r="F26" s="224"/>
      <c r="G26" s="86" t="s">
        <v>2124</v>
      </c>
      <c r="H26" s="90">
        <f>COUNTIF('Base de Dados'!CS2:CS484,"Sim")</f>
        <v>136</v>
      </c>
      <c r="I26" s="94">
        <f>H26/H25</f>
        <v>0.73913043478260865</v>
      </c>
    </row>
    <row r="27" spans="6:14" x14ac:dyDescent="0.25">
      <c r="F27" s="224"/>
      <c r="G27" t="s">
        <v>2125</v>
      </c>
      <c r="H27" s="111">
        <f>COUNTIF('Base de Dados'!CS2:CS484,"Não")</f>
        <v>48</v>
      </c>
      <c r="I27" s="95">
        <f>H27/H25</f>
        <v>0.2608695652173913</v>
      </c>
    </row>
    <row r="28" spans="6:14" x14ac:dyDescent="0.25">
      <c r="F28" s="225" t="s">
        <v>2113</v>
      </c>
      <c r="G28" t="s">
        <v>2123</v>
      </c>
      <c r="H28" s="89">
        <f>H9+H11+H12+H13</f>
        <v>142</v>
      </c>
      <c r="I28" s="89"/>
    </row>
    <row r="29" spans="6:14" x14ac:dyDescent="0.25">
      <c r="F29" s="225"/>
      <c r="G29" s="86" t="s">
        <v>2124</v>
      </c>
      <c r="H29" s="90">
        <f>COUNTIF('Base de Dados'!DO2:DO484,"Sim")</f>
        <v>95</v>
      </c>
      <c r="I29" s="94">
        <f>H29/$H$28</f>
        <v>0.66901408450704225</v>
      </c>
    </row>
    <row r="30" spans="6:14" x14ac:dyDescent="0.25">
      <c r="F30" s="225"/>
      <c r="G30" t="s">
        <v>2125</v>
      </c>
      <c r="H30" s="111">
        <f>COUNTIF('Base de Dados'!DO2:DO484,"Não")</f>
        <v>47</v>
      </c>
      <c r="I30" s="95">
        <f>H30/$H$28</f>
        <v>0.33098591549295775</v>
      </c>
    </row>
    <row r="31" spans="6:14" x14ac:dyDescent="0.25">
      <c r="F31" s="224" t="s">
        <v>2114</v>
      </c>
      <c r="G31" t="s">
        <v>2123</v>
      </c>
      <c r="H31" s="89">
        <f>H15+H17+H18+H19</f>
        <v>163</v>
      </c>
      <c r="I31" s="95"/>
    </row>
    <row r="32" spans="6:14" x14ac:dyDescent="0.25">
      <c r="F32" s="224"/>
      <c r="G32" s="86" t="s">
        <v>2124</v>
      </c>
      <c r="H32" s="90">
        <f>COUNTIF('Base de Dados'!GO2:GO484,"Sim")</f>
        <v>113</v>
      </c>
      <c r="I32" s="94">
        <f>H32/$H$31</f>
        <v>0.69325153374233128</v>
      </c>
    </row>
    <row r="33" spans="6:9" x14ac:dyDescent="0.25">
      <c r="F33" s="224"/>
      <c r="G33" t="s">
        <v>2125</v>
      </c>
      <c r="H33" s="111">
        <f>COUNTIF('Base de Dados'!GO2:GO484,"Não")</f>
        <v>50</v>
      </c>
      <c r="I33" s="95">
        <f>H33/$H$31</f>
        <v>0.30674846625766872</v>
      </c>
    </row>
    <row r="34" spans="6:9" x14ac:dyDescent="0.25">
      <c r="F34" s="38"/>
    </row>
    <row r="35" spans="6:9" x14ac:dyDescent="0.25">
      <c r="F35" s="225" t="s">
        <v>2111</v>
      </c>
      <c r="G35" t="s">
        <v>2126</v>
      </c>
      <c r="H35" s="71">
        <f>SUM('Base de Dados'!CT2:CT484)/H26</f>
        <v>1072854.4117647058</v>
      </c>
    </row>
    <row r="36" spans="6:9" x14ac:dyDescent="0.25">
      <c r="F36" s="225"/>
      <c r="G36" s="86" t="s">
        <v>2127</v>
      </c>
      <c r="H36" s="88">
        <f>(SUM('Base de Dados'!CT2:CT484)-('Base de Dados'!CT83))/(H26-1)</f>
        <v>14134.814814814816</v>
      </c>
    </row>
    <row r="37" spans="6:9" x14ac:dyDescent="0.25">
      <c r="F37" s="43" t="s">
        <v>2113</v>
      </c>
      <c r="G37" s="2" t="s">
        <v>2126</v>
      </c>
      <c r="H37" s="71">
        <f>SUM('Base de Dados'!DP2:DP484)/H29</f>
        <v>17507.36842105263</v>
      </c>
    </row>
    <row r="38" spans="6:9" x14ac:dyDescent="0.25">
      <c r="F38" s="225" t="s">
        <v>2114</v>
      </c>
      <c r="G38" s="2" t="s">
        <v>2126</v>
      </c>
      <c r="H38" s="71">
        <f>SUM('Base de Dados'!GP2:GP484)/H32</f>
        <v>1286370.7964601771</v>
      </c>
    </row>
    <row r="39" spans="6:9" x14ac:dyDescent="0.25">
      <c r="F39" s="225"/>
      <c r="G39" s="86" t="s">
        <v>2127</v>
      </c>
      <c r="H39" s="88">
        <f>(SUM('Base de Dados'!GP2:GP484)-('Base de Dados'!GP83))/(H32-1)</f>
        <v>12141.964285714286</v>
      </c>
    </row>
    <row r="40" spans="6:9" x14ac:dyDescent="0.25">
      <c r="F40" s="2" t="s">
        <v>2130</v>
      </c>
      <c r="G40" s="2"/>
    </row>
    <row r="41" spans="6:9" x14ac:dyDescent="0.25">
      <c r="F41" t="s">
        <v>2129</v>
      </c>
    </row>
  </sheetData>
  <mergeCells count="24">
    <mergeCell ref="F35:F36"/>
    <mergeCell ref="F38:F39"/>
    <mergeCell ref="A3:A5"/>
    <mergeCell ref="A6:A8"/>
    <mergeCell ref="F2:F7"/>
    <mergeCell ref="F8:F13"/>
    <mergeCell ref="F14:F19"/>
    <mergeCell ref="A2:B2"/>
    <mergeCell ref="C2:D2"/>
    <mergeCell ref="F25:F27"/>
    <mergeCell ref="F28:F30"/>
    <mergeCell ref="F31:F33"/>
    <mergeCell ref="G1:I1"/>
    <mergeCell ref="L1:N1"/>
    <mergeCell ref="Q1:S1"/>
    <mergeCell ref="G24:I24"/>
    <mergeCell ref="P2:P4"/>
    <mergeCell ref="P5:P7"/>
    <mergeCell ref="K2:K5"/>
    <mergeCell ref="K6:K9"/>
    <mergeCell ref="L14:N14"/>
    <mergeCell ref="L22:M22"/>
    <mergeCell ref="K15:K17"/>
    <mergeCell ref="K18:K2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5"/>
  <sheetViews>
    <sheetView zoomScale="85" zoomScaleNormal="85" workbookViewId="0">
      <selection activeCell="A44" sqref="A44"/>
    </sheetView>
  </sheetViews>
  <sheetFormatPr defaultRowHeight="15" x14ac:dyDescent="0.25"/>
  <cols>
    <col min="1" max="1" width="12.7109375" customWidth="1"/>
    <col min="3" max="3" width="16.140625" bestFit="1" customWidth="1"/>
    <col min="4" max="4" width="13.140625" bestFit="1" customWidth="1"/>
    <col min="5" max="5" width="12.5703125" bestFit="1" customWidth="1"/>
    <col min="6" max="6" width="13.28515625" style="2" bestFit="1" customWidth="1"/>
    <col min="7" max="7" width="13.28515625" style="2" customWidth="1"/>
    <col min="9" max="11" width="8.85546875" style="2"/>
    <col min="12" max="12" width="6.5703125" bestFit="1" customWidth="1"/>
    <col min="13" max="13" width="16.140625" bestFit="1" customWidth="1"/>
    <col min="14" max="14" width="13.140625" bestFit="1" customWidth="1"/>
    <col min="15" max="15" width="12.5703125" bestFit="1" customWidth="1"/>
    <col min="16" max="17" width="12.5703125" style="2" customWidth="1"/>
    <col min="18" max="18" width="7.85546875" bestFit="1" customWidth="1"/>
    <col min="19" max="21" width="7.85546875" style="2" customWidth="1"/>
    <col min="22" max="22" width="6.5703125" bestFit="1" customWidth="1"/>
    <col min="23" max="23" width="16.140625" bestFit="1" customWidth="1"/>
    <col min="24" max="24" width="13.140625" bestFit="1" customWidth="1"/>
    <col min="25" max="25" width="12.5703125" bestFit="1" customWidth="1"/>
    <col min="26" max="27" width="12.5703125" style="2" customWidth="1"/>
    <col min="28" max="28" width="7.85546875" bestFit="1" customWidth="1"/>
    <col min="29" max="30" width="7.85546875" style="2" customWidth="1"/>
    <col min="33" max="33" width="12.7109375" style="2" customWidth="1"/>
    <col min="34" max="34" width="8.85546875" style="2"/>
    <col min="35" max="35" width="16.140625" style="2" bestFit="1" customWidth="1"/>
    <col min="36" max="36" width="13.140625" style="2" bestFit="1" customWidth="1"/>
    <col min="37" max="37" width="12.5703125" style="2" bestFit="1" customWidth="1"/>
    <col min="38" max="38" width="13.28515625" style="2" bestFit="1" customWidth="1"/>
    <col min="39" max="39" width="13.28515625" style="2" customWidth="1"/>
    <col min="40" max="43" width="8.85546875" style="2"/>
    <col min="44" max="44" width="6.5703125" style="2" bestFit="1" customWidth="1"/>
    <col min="45" max="45" width="16.140625" style="2" bestFit="1" customWidth="1"/>
    <col min="46" max="46" width="13.140625" style="2" bestFit="1" customWidth="1"/>
    <col min="47" max="47" width="12.5703125" style="2" bestFit="1" customWidth="1"/>
    <col min="48" max="49" width="12.5703125" style="2" customWidth="1"/>
    <col min="50" max="50" width="7.85546875" style="2" bestFit="1" customWidth="1"/>
    <col min="51" max="53" width="7.85546875" style="2" customWidth="1"/>
    <col min="54" max="54" width="6.5703125" style="2" bestFit="1" customWidth="1"/>
    <col min="55" max="55" width="16.140625" style="2" bestFit="1" customWidth="1"/>
    <col min="56" max="56" width="13.140625" style="2" bestFit="1" customWidth="1"/>
    <col min="57" max="57" width="12.5703125" style="2" bestFit="1" customWidth="1"/>
    <col min="58" max="59" width="12.5703125" style="2" customWidth="1"/>
    <col min="60" max="60" width="7.85546875" style="2" bestFit="1" customWidth="1"/>
    <col min="61" max="62" width="7.85546875" style="2" customWidth="1"/>
    <col min="63" max="63" width="8.85546875" style="2"/>
  </cols>
  <sheetData>
    <row r="1" spans="1:63" s="2" customFormat="1" x14ac:dyDescent="0.25">
      <c r="A1" s="66" t="s">
        <v>2186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G1" s="66" t="s">
        <v>2199</v>
      </c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</row>
    <row r="2" spans="1:63" x14ac:dyDescent="0.25">
      <c r="A2" s="74" t="s">
        <v>0</v>
      </c>
      <c r="B2" s="218" t="s">
        <v>2111</v>
      </c>
      <c r="C2" s="218"/>
      <c r="D2" s="218"/>
      <c r="E2" s="218"/>
      <c r="F2" s="218"/>
      <c r="G2" s="218"/>
      <c r="H2" s="218"/>
      <c r="I2" s="218"/>
      <c r="J2" s="218"/>
      <c r="K2" s="126"/>
      <c r="L2" s="218" t="s">
        <v>2113</v>
      </c>
      <c r="M2" s="218"/>
      <c r="N2" s="218"/>
      <c r="O2" s="218"/>
      <c r="P2" s="218"/>
      <c r="Q2" s="218"/>
      <c r="R2" s="218"/>
      <c r="S2" s="218"/>
      <c r="T2" s="218"/>
      <c r="U2" s="126"/>
      <c r="V2" s="218" t="s">
        <v>2114</v>
      </c>
      <c r="W2" s="218"/>
      <c r="X2" s="218"/>
      <c r="Y2" s="218"/>
      <c r="Z2" s="218"/>
      <c r="AA2" s="218"/>
      <c r="AB2" s="218"/>
      <c r="AC2" s="218"/>
      <c r="AD2" s="218"/>
      <c r="AE2" s="218"/>
      <c r="AG2" s="74" t="s">
        <v>2200</v>
      </c>
      <c r="AH2" s="218" t="s">
        <v>2111</v>
      </c>
      <c r="AI2" s="218"/>
      <c r="AJ2" s="218"/>
      <c r="AK2" s="218"/>
      <c r="AL2" s="218"/>
      <c r="AM2" s="218"/>
      <c r="AN2" s="218"/>
      <c r="AO2" s="218"/>
      <c r="AP2" s="218"/>
      <c r="AQ2" s="139"/>
      <c r="AR2" s="218" t="s">
        <v>2113</v>
      </c>
      <c r="AS2" s="218"/>
      <c r="AT2" s="218"/>
      <c r="AU2" s="218"/>
      <c r="AV2" s="218"/>
      <c r="AW2" s="218"/>
      <c r="AX2" s="218"/>
      <c r="AY2" s="218"/>
      <c r="AZ2" s="218"/>
      <c r="BA2" s="139"/>
      <c r="BB2" s="218" t="s">
        <v>2114</v>
      </c>
      <c r="BC2" s="218"/>
      <c r="BD2" s="218"/>
      <c r="BE2" s="218"/>
      <c r="BF2" s="218"/>
      <c r="BG2" s="218"/>
      <c r="BH2" s="218"/>
      <c r="BI2" s="218"/>
      <c r="BJ2" s="218"/>
      <c r="BK2" s="218"/>
    </row>
    <row r="3" spans="1:63" s="2" customFormat="1" x14ac:dyDescent="0.25">
      <c r="B3" s="128" t="s">
        <v>160</v>
      </c>
      <c r="C3" s="128" t="s">
        <v>162</v>
      </c>
      <c r="D3" s="128" t="s">
        <v>163</v>
      </c>
      <c r="E3" s="128" t="s">
        <v>164</v>
      </c>
      <c r="F3" s="226" t="s">
        <v>2185</v>
      </c>
      <c r="G3" s="226"/>
      <c r="H3" s="226" t="s">
        <v>161</v>
      </c>
      <c r="I3" s="226"/>
      <c r="J3" s="226" t="s">
        <v>2100</v>
      </c>
      <c r="K3" s="226"/>
      <c r="L3" s="128" t="s">
        <v>160</v>
      </c>
      <c r="M3" s="128" t="s">
        <v>162</v>
      </c>
      <c r="N3" s="128" t="s">
        <v>163</v>
      </c>
      <c r="O3" s="128" t="s">
        <v>164</v>
      </c>
      <c r="P3" s="226" t="s">
        <v>2185</v>
      </c>
      <c r="Q3" s="226"/>
      <c r="R3" s="226" t="s">
        <v>161</v>
      </c>
      <c r="S3" s="226"/>
      <c r="T3" s="226" t="s">
        <v>2100</v>
      </c>
      <c r="U3" s="226"/>
      <c r="V3" s="128" t="s">
        <v>160</v>
      </c>
      <c r="W3" s="128" t="s">
        <v>162</v>
      </c>
      <c r="X3" s="128" t="s">
        <v>163</v>
      </c>
      <c r="Y3" s="128" t="s">
        <v>164</v>
      </c>
      <c r="Z3" s="226" t="s">
        <v>2185</v>
      </c>
      <c r="AA3" s="226"/>
      <c r="AB3" s="226" t="s">
        <v>161</v>
      </c>
      <c r="AC3" s="226"/>
      <c r="AD3" s="226" t="s">
        <v>2100</v>
      </c>
      <c r="AE3" s="226"/>
      <c r="AH3" s="142" t="s">
        <v>160</v>
      </c>
      <c r="AI3" s="142" t="s">
        <v>162</v>
      </c>
      <c r="AJ3" s="142" t="s">
        <v>163</v>
      </c>
      <c r="AK3" s="142" t="s">
        <v>164</v>
      </c>
      <c r="AL3" s="226" t="s">
        <v>2185</v>
      </c>
      <c r="AM3" s="226"/>
      <c r="AN3" s="226" t="s">
        <v>161</v>
      </c>
      <c r="AO3" s="226"/>
      <c r="AP3" s="226" t="s">
        <v>2100</v>
      </c>
      <c r="AQ3" s="226"/>
      <c r="AR3" s="142" t="s">
        <v>160</v>
      </c>
      <c r="AS3" s="142" t="s">
        <v>162</v>
      </c>
      <c r="AT3" s="142" t="s">
        <v>163</v>
      </c>
      <c r="AU3" s="142" t="s">
        <v>164</v>
      </c>
      <c r="AV3" s="226" t="s">
        <v>2185</v>
      </c>
      <c r="AW3" s="226"/>
      <c r="AX3" s="226" t="s">
        <v>161</v>
      </c>
      <c r="AY3" s="226"/>
      <c r="AZ3" s="226" t="s">
        <v>2100</v>
      </c>
      <c r="BA3" s="226"/>
      <c r="BB3" s="142" t="s">
        <v>160</v>
      </c>
      <c r="BC3" s="142" t="s">
        <v>162</v>
      </c>
      <c r="BD3" s="142" t="s">
        <v>163</v>
      </c>
      <c r="BE3" s="142" t="s">
        <v>164</v>
      </c>
      <c r="BF3" s="226" t="s">
        <v>2185</v>
      </c>
      <c r="BG3" s="226"/>
      <c r="BH3" s="226" t="s">
        <v>161</v>
      </c>
      <c r="BI3" s="226"/>
      <c r="BJ3" s="226" t="s">
        <v>2100</v>
      </c>
      <c r="BK3" s="226"/>
    </row>
    <row r="4" spans="1:63" x14ac:dyDescent="0.25">
      <c r="A4" s="43" t="s">
        <v>55</v>
      </c>
      <c r="B4" s="89">
        <f>COUNTIFS('Base de Dados'!$B$2:$B$484,$A4,'Base de Dados'!$CN$2:$CN$484,"Defere")</f>
        <v>0</v>
      </c>
      <c r="C4" s="89">
        <f>COUNTIFS('Base de Dados'!$B$2:$B$484,$A4,'Base de Dados'!$CN$2:$CN$484,"Parcial - Conteúdo")</f>
        <v>0</v>
      </c>
      <c r="D4" s="89">
        <f>COUNTIFS('Base de Dados'!$B$2:$B$484,$A4,'Base de Dados'!$CN$2:$CN$484,"Parcial - Várias")</f>
        <v>0</v>
      </c>
      <c r="E4" s="89">
        <f>COUNTIFS('Base de Dados'!$B$2:$B$484,$A4,'Base de Dados'!$CN$2:$CN$484,"Parcial - Mista")</f>
        <v>0</v>
      </c>
      <c r="F4" s="89">
        <f>SUM(B4:E4)</f>
        <v>0</v>
      </c>
      <c r="G4" s="95">
        <f>F4/$J$31</f>
        <v>0</v>
      </c>
      <c r="H4" s="89">
        <f>COUNTIFS('Base de Dados'!$B$2:$B$484,$A4,'Base de Dados'!$CN$2:$CN$484,"Indefere")</f>
        <v>0</v>
      </c>
      <c r="I4" s="95">
        <f>H4/$J$31</f>
        <v>0</v>
      </c>
      <c r="J4" s="89">
        <f>F4+H4</f>
        <v>0</v>
      </c>
      <c r="K4" s="95">
        <f>J4/$J$31</f>
        <v>0</v>
      </c>
      <c r="L4" s="89">
        <f>COUNTIFS('Base de Dados'!$B$2:$B$484,$A4,'Base de Dados'!$DJ$2:$DJ$484,"Defere")</f>
        <v>0</v>
      </c>
      <c r="M4" s="89">
        <f>COUNTIFS('Base de Dados'!$B$2:$B$484,$A4,'Base de Dados'!$DJ$2:$DJ$484,"Parcial - Conteúdo")</f>
        <v>0</v>
      </c>
      <c r="N4" s="89">
        <f>COUNTIFS('Base de Dados'!$B$2:$B$484,$A4,'Base de Dados'!$DJ$2:$DJ$484,"Parcial - Várias")</f>
        <v>0</v>
      </c>
      <c r="O4" s="89">
        <f>COUNTIFS('Base de Dados'!$B$2:$B$484,$A4,'Base de Dados'!$DJ$2:$DJ$484,"Parcial - Mista")</f>
        <v>0</v>
      </c>
      <c r="P4" s="89">
        <f>SUM(L4:O4)</f>
        <v>0</v>
      </c>
      <c r="Q4" s="95">
        <f>P4/$T$31</f>
        <v>0</v>
      </c>
      <c r="R4" s="89">
        <f>COUNTIFS('Base de Dados'!$B$2:$B$484,$A4,'Base de Dados'!$DJ$2:$DJ$484,"Indefere")</f>
        <v>0</v>
      </c>
      <c r="S4" s="95">
        <f>R4/$T$31</f>
        <v>0</v>
      </c>
      <c r="T4" s="89">
        <f>P4+R4</f>
        <v>0</v>
      </c>
      <c r="U4" s="95">
        <f>T4/$T$31</f>
        <v>0</v>
      </c>
      <c r="V4" s="89">
        <f>COUNTIFS('Base de Dados'!$B$2:$B$484,$A4,'Base de Dados'!$GJ$2:$GJ$484,"Defere")</f>
        <v>0</v>
      </c>
      <c r="W4" s="89">
        <f>COUNTIFS('Base de Dados'!$B$2:$B$484,$A4,'Base de Dados'!$GJ$2:$GJ$484,"Parcial - Conteúdo")</f>
        <v>0</v>
      </c>
      <c r="X4" s="89">
        <f>COUNTIFS('Base de Dados'!$B$2:$B$484,$A4,'Base de Dados'!$GJ$2:$GJ$484,"Parcial - Várias")</f>
        <v>0</v>
      </c>
      <c r="Y4" s="89">
        <f>COUNTIFS('Base de Dados'!$B$2:$B$484,$A4,'Base de Dados'!$GJ$2:$GJ$484,"Parcial - Mista")</f>
        <v>0</v>
      </c>
      <c r="Z4" s="89">
        <f>SUM(V4:Y4)</f>
        <v>0</v>
      </c>
      <c r="AA4" s="95">
        <f>Z4/$AD$31</f>
        <v>0</v>
      </c>
      <c r="AB4" s="89">
        <f>COUNTIFS('Base de Dados'!$B$2:$B$484,$A4,'Base de Dados'!$GJ$2:$GJ$484,"Indefere")</f>
        <v>0</v>
      </c>
      <c r="AC4" s="95">
        <f>AB4/$AD$31</f>
        <v>0</v>
      </c>
      <c r="AD4" s="89">
        <f>Z4+AB4</f>
        <v>0</v>
      </c>
      <c r="AE4" s="70">
        <f>AD4/$AD$31</f>
        <v>0</v>
      </c>
      <c r="AG4" s="43" t="s">
        <v>2193</v>
      </c>
      <c r="AH4" s="89">
        <f>B4+B6+B7+B17+B23+B25+B30</f>
        <v>14</v>
      </c>
      <c r="AI4" s="89">
        <f t="shared" ref="AI4:BK4" si="0">C4+C6+C7+C17+C23+C25+C30</f>
        <v>0</v>
      </c>
      <c r="AJ4" s="89">
        <f t="shared" si="0"/>
        <v>1</v>
      </c>
      <c r="AK4" s="89">
        <f t="shared" si="0"/>
        <v>0</v>
      </c>
      <c r="AL4" s="89">
        <f t="shared" si="0"/>
        <v>15</v>
      </c>
      <c r="AM4" s="95">
        <f t="shared" si="0"/>
        <v>5.3571428571428575E-2</v>
      </c>
      <c r="AN4" s="89">
        <f t="shared" si="0"/>
        <v>8</v>
      </c>
      <c r="AO4" s="135">
        <f t="shared" si="0"/>
        <v>2.8571428571428571E-2</v>
      </c>
      <c r="AP4" s="89">
        <f t="shared" si="0"/>
        <v>23</v>
      </c>
      <c r="AQ4" s="135">
        <f t="shared" si="0"/>
        <v>8.2142857142857142E-2</v>
      </c>
      <c r="AR4" s="89">
        <f t="shared" si="0"/>
        <v>12</v>
      </c>
      <c r="AS4" s="89">
        <f t="shared" si="0"/>
        <v>0</v>
      </c>
      <c r="AT4" s="89">
        <f t="shared" si="0"/>
        <v>1</v>
      </c>
      <c r="AU4" s="89">
        <f t="shared" si="0"/>
        <v>0</v>
      </c>
      <c r="AV4" s="89">
        <f t="shared" si="0"/>
        <v>13</v>
      </c>
      <c r="AW4" s="135">
        <f t="shared" si="0"/>
        <v>5.6768558951965059E-2</v>
      </c>
      <c r="AX4" s="89">
        <f t="shared" si="0"/>
        <v>1</v>
      </c>
      <c r="AY4" s="135">
        <f t="shared" si="0"/>
        <v>4.3668122270742356E-3</v>
      </c>
      <c r="AZ4" s="89">
        <f t="shared" si="0"/>
        <v>14</v>
      </c>
      <c r="BA4" s="135">
        <f t="shared" si="0"/>
        <v>6.1135371179039291E-2</v>
      </c>
      <c r="BB4" s="89">
        <f t="shared" si="0"/>
        <v>12</v>
      </c>
      <c r="BC4" s="89">
        <f t="shared" si="0"/>
        <v>0</v>
      </c>
      <c r="BD4" s="89">
        <f t="shared" si="0"/>
        <v>1</v>
      </c>
      <c r="BE4" s="89">
        <f t="shared" si="0"/>
        <v>0</v>
      </c>
      <c r="BF4" s="89">
        <f t="shared" si="0"/>
        <v>13</v>
      </c>
      <c r="BG4" s="95">
        <f t="shared" si="0"/>
        <v>4.6594982078853042E-2</v>
      </c>
      <c r="BH4" s="89">
        <f t="shared" si="0"/>
        <v>8</v>
      </c>
      <c r="BI4" s="95">
        <f t="shared" si="0"/>
        <v>2.8673835125448029E-2</v>
      </c>
      <c r="BJ4" s="89">
        <f t="shared" si="0"/>
        <v>21</v>
      </c>
      <c r="BK4" s="95">
        <f t="shared" si="0"/>
        <v>7.5268817204301078E-2</v>
      </c>
    </row>
    <row r="5" spans="1:63" x14ac:dyDescent="0.25">
      <c r="A5" s="100" t="s">
        <v>56</v>
      </c>
      <c r="B5" s="96">
        <f>COUNTIFS('Base de Dados'!$B$2:$B$484,$A5,'Base de Dados'!$CN$2:$CN$484,"Defere")</f>
        <v>0</v>
      </c>
      <c r="C5" s="96">
        <f>COUNTIFS('Base de Dados'!$B$2:$B$484,$A5,'Base de Dados'!$CN$2:$CN$484,"Parcial - Conteúdo")</f>
        <v>0</v>
      </c>
      <c r="D5" s="96">
        <f>COUNTIFS('Base de Dados'!$B$2:$B$484,$A5,'Base de Dados'!$CN$2:$CN$484,"Parcial - Várias")</f>
        <v>0</v>
      </c>
      <c r="E5" s="96">
        <f>COUNTIFS('Base de Dados'!$B$2:$B$484,$A5,'Base de Dados'!$CN$2:$CN$484,"Parcial - Mista")</f>
        <v>0</v>
      </c>
      <c r="F5" s="96">
        <f t="shared" ref="F5:F30" si="1">SUM(B5:E5)</f>
        <v>0</v>
      </c>
      <c r="G5" s="97">
        <f t="shared" ref="G5:G30" si="2">F5/$J$31</f>
        <v>0</v>
      </c>
      <c r="H5" s="96">
        <f>COUNTIFS('Base de Dados'!$B$2:$B$484,$A5,'Base de Dados'!$CN$2:$CN$484,"Indefere")</f>
        <v>1</v>
      </c>
      <c r="I5" s="97">
        <f t="shared" ref="I5:I30" si="3">H5/$J$31</f>
        <v>3.5714285714285713E-3</v>
      </c>
      <c r="J5" s="96">
        <f t="shared" ref="J5:J30" si="4">F5+H5</f>
        <v>1</v>
      </c>
      <c r="K5" s="97">
        <f t="shared" ref="K5:K30" si="5">J5/$J$31</f>
        <v>3.5714285714285713E-3</v>
      </c>
      <c r="L5" s="96">
        <f>COUNTIFS('Base de Dados'!$B$2:$B$484,$A5,'Base de Dados'!$DJ$2:$DJ$484,"Defere")</f>
        <v>0</v>
      </c>
      <c r="M5" s="96">
        <f>COUNTIFS('Base de Dados'!$B$2:$B$484,$A5,'Base de Dados'!$DJ$2:$DJ$484,"Parcial - Conteúdo")</f>
        <v>0</v>
      </c>
      <c r="N5" s="96">
        <f>COUNTIFS('Base de Dados'!$B$2:$B$484,$A5,'Base de Dados'!$DJ$2:$DJ$484,"Parcial - Várias")</f>
        <v>0</v>
      </c>
      <c r="O5" s="96">
        <f>COUNTIFS('Base de Dados'!$B$2:$B$484,$A5,'Base de Dados'!$DJ$2:$DJ$484,"Parcial - Mista")</f>
        <v>0</v>
      </c>
      <c r="P5" s="96">
        <f t="shared" ref="P5:P30" si="6">SUM(L5:O5)</f>
        <v>0</v>
      </c>
      <c r="Q5" s="97">
        <f t="shared" ref="Q5:Q30" si="7">P5/$T$31</f>
        <v>0</v>
      </c>
      <c r="R5" s="96">
        <f>COUNTIFS('Base de Dados'!$B$2:$B$484,$A5,'Base de Dados'!$DJ$2:$DJ$484,"Indefere")</f>
        <v>1</v>
      </c>
      <c r="S5" s="97">
        <f t="shared" ref="S5:S30" si="8">R5/$T$31</f>
        <v>4.3668122270742356E-3</v>
      </c>
      <c r="T5" s="96">
        <f t="shared" ref="T5:T30" si="9">P5+R5</f>
        <v>1</v>
      </c>
      <c r="U5" s="97">
        <f t="shared" ref="U5:U30" si="10">T5/$T$31</f>
        <v>4.3668122270742356E-3</v>
      </c>
      <c r="V5" s="96">
        <f>COUNTIFS('Base de Dados'!$B$2:$B$484,$A5,'Base de Dados'!$GJ$2:$GJ$484,"Defere")</f>
        <v>0</v>
      </c>
      <c r="W5" s="96">
        <f>COUNTIFS('Base de Dados'!$B$2:$B$484,$A5,'Base de Dados'!$GJ$2:$GJ$484,"Parcial - Conteúdo")</f>
        <v>0</v>
      </c>
      <c r="X5" s="96">
        <f>COUNTIFS('Base de Dados'!$B$2:$B$484,$A5,'Base de Dados'!$GJ$2:$GJ$484,"Parcial - Várias")</f>
        <v>0</v>
      </c>
      <c r="Y5" s="96">
        <f>COUNTIFS('Base de Dados'!$B$2:$B$484,$A5,'Base de Dados'!$GJ$2:$GJ$484,"Parcial - Mista")</f>
        <v>0</v>
      </c>
      <c r="Z5" s="96">
        <f t="shared" ref="Z5:Z30" si="11">SUM(V5:Y5)</f>
        <v>0</v>
      </c>
      <c r="AA5" s="97">
        <f t="shared" ref="AA5:AA30" si="12">Z5/$AD$31</f>
        <v>0</v>
      </c>
      <c r="AB5" s="96">
        <f>COUNTIFS('Base de Dados'!$B$2:$B$484,$A5,'Base de Dados'!$GJ$2:$GJ$484,"Indefere")</f>
        <v>1</v>
      </c>
      <c r="AC5" s="97">
        <f t="shared" ref="AC5:AC30" si="13">AB5/$AD$31</f>
        <v>3.5842293906810036E-3</v>
      </c>
      <c r="AD5" s="96">
        <f t="shared" ref="AD5:AD30" si="14">Z5+AB5</f>
        <v>1</v>
      </c>
      <c r="AE5" s="85">
        <f t="shared" ref="AE5:AE30" si="15">AD5/$AD$31</f>
        <v>3.5842293906810036E-3</v>
      </c>
      <c r="AG5" s="100" t="s">
        <v>2194</v>
      </c>
      <c r="AH5" s="96">
        <f>B5+B8+B9+B13+B18+B19+B20+B24+B28</f>
        <v>57</v>
      </c>
      <c r="AI5" s="96">
        <f t="shared" ref="AI5:BK5" si="16">C5+C8+C9+C13+C18+C19+C20+C24+C28</f>
        <v>1</v>
      </c>
      <c r="AJ5" s="96">
        <f t="shared" si="16"/>
        <v>5</v>
      </c>
      <c r="AK5" s="96">
        <f t="shared" si="16"/>
        <v>1</v>
      </c>
      <c r="AL5" s="96">
        <f t="shared" si="16"/>
        <v>64</v>
      </c>
      <c r="AM5" s="97">
        <f t="shared" si="16"/>
        <v>0.22857142857142854</v>
      </c>
      <c r="AN5" s="96">
        <f t="shared" si="16"/>
        <v>40</v>
      </c>
      <c r="AO5" s="137">
        <f t="shared" si="16"/>
        <v>0.14285714285714285</v>
      </c>
      <c r="AP5" s="96">
        <f t="shared" si="16"/>
        <v>104</v>
      </c>
      <c r="AQ5" s="137">
        <f t="shared" si="16"/>
        <v>0.37142857142857144</v>
      </c>
      <c r="AR5" s="96">
        <f t="shared" si="16"/>
        <v>41</v>
      </c>
      <c r="AS5" s="96">
        <f t="shared" si="16"/>
        <v>1</v>
      </c>
      <c r="AT5" s="96">
        <f t="shared" si="16"/>
        <v>3</v>
      </c>
      <c r="AU5" s="96">
        <f t="shared" si="16"/>
        <v>1</v>
      </c>
      <c r="AV5" s="96">
        <f t="shared" si="16"/>
        <v>46</v>
      </c>
      <c r="AW5" s="137">
        <f t="shared" si="16"/>
        <v>0.20087336244541484</v>
      </c>
      <c r="AX5" s="96">
        <f t="shared" si="16"/>
        <v>35</v>
      </c>
      <c r="AY5" s="137">
        <f t="shared" si="16"/>
        <v>0.15283842794759822</v>
      </c>
      <c r="AZ5" s="96">
        <f t="shared" si="16"/>
        <v>81</v>
      </c>
      <c r="BA5" s="137">
        <f t="shared" si="16"/>
        <v>0.35371179039301309</v>
      </c>
      <c r="BB5" s="96">
        <f t="shared" si="16"/>
        <v>67</v>
      </c>
      <c r="BC5" s="96">
        <f t="shared" si="16"/>
        <v>1</v>
      </c>
      <c r="BD5" s="96">
        <f t="shared" si="16"/>
        <v>3</v>
      </c>
      <c r="BE5" s="96">
        <f t="shared" si="16"/>
        <v>1</v>
      </c>
      <c r="BF5" s="96">
        <f t="shared" si="16"/>
        <v>72</v>
      </c>
      <c r="BG5" s="97">
        <f t="shared" si="16"/>
        <v>0.25806451612903231</v>
      </c>
      <c r="BH5" s="96">
        <f t="shared" si="16"/>
        <v>49</v>
      </c>
      <c r="BI5" s="97">
        <f t="shared" si="16"/>
        <v>0.17562724014336917</v>
      </c>
      <c r="BJ5" s="96">
        <f t="shared" si="16"/>
        <v>121</v>
      </c>
      <c r="BK5" s="97">
        <f t="shared" si="16"/>
        <v>0.43369175627240147</v>
      </c>
    </row>
    <row r="6" spans="1:63" x14ac:dyDescent="0.25">
      <c r="A6" s="43" t="s">
        <v>57</v>
      </c>
      <c r="B6" s="89">
        <f>COUNTIFS('Base de Dados'!$B$2:$B$484,$A6,'Base de Dados'!$CN$2:$CN$484,"Defere")</f>
        <v>2</v>
      </c>
      <c r="C6" s="89">
        <f>COUNTIFS('Base de Dados'!$B$2:$B$484,$A6,'Base de Dados'!$CN$2:$CN$484,"Parcial - Conteúdo")</f>
        <v>0</v>
      </c>
      <c r="D6" s="89">
        <f>COUNTIFS('Base de Dados'!$B$2:$B$484,$A6,'Base de Dados'!$CN$2:$CN$484,"Parcial - Várias")</f>
        <v>0</v>
      </c>
      <c r="E6" s="89">
        <f>COUNTIFS('Base de Dados'!$B$2:$B$484,$A6,'Base de Dados'!$CN$2:$CN$484,"Parcial - Mista")</f>
        <v>0</v>
      </c>
      <c r="F6" s="89">
        <f t="shared" si="1"/>
        <v>2</v>
      </c>
      <c r="G6" s="95">
        <f t="shared" si="2"/>
        <v>7.1428571428571426E-3</v>
      </c>
      <c r="H6" s="89">
        <f>COUNTIFS('Base de Dados'!$B$2:$B$484,$A6,'Base de Dados'!$CN$2:$CN$484,"Indefere")</f>
        <v>0</v>
      </c>
      <c r="I6" s="95">
        <f t="shared" si="3"/>
        <v>0</v>
      </c>
      <c r="J6" s="89">
        <f t="shared" si="4"/>
        <v>2</v>
      </c>
      <c r="K6" s="95">
        <f t="shared" si="5"/>
        <v>7.1428571428571426E-3</v>
      </c>
      <c r="L6" s="89">
        <f>COUNTIFS('Base de Dados'!$B$2:$B$484,$A6,'Base de Dados'!$DJ$2:$DJ$484,"Defere")</f>
        <v>1</v>
      </c>
      <c r="M6" s="89">
        <f>COUNTIFS('Base de Dados'!$B$2:$B$484,$A6,'Base de Dados'!$DJ$2:$DJ$484,"Parcial - Conteúdo")</f>
        <v>0</v>
      </c>
      <c r="N6" s="89">
        <f>COUNTIFS('Base de Dados'!$B$2:$B$484,$A6,'Base de Dados'!$DJ$2:$DJ$484,"Parcial - Várias")</f>
        <v>0</v>
      </c>
      <c r="O6" s="89">
        <f>COUNTIFS('Base de Dados'!$B$2:$B$484,$A6,'Base de Dados'!$DJ$2:$DJ$484,"Parcial - Mista")</f>
        <v>0</v>
      </c>
      <c r="P6" s="89">
        <f t="shared" si="6"/>
        <v>1</v>
      </c>
      <c r="Q6" s="95">
        <f t="shared" si="7"/>
        <v>4.3668122270742356E-3</v>
      </c>
      <c r="R6" s="89">
        <f>COUNTIFS('Base de Dados'!$B$2:$B$484,$A6,'Base de Dados'!$DJ$2:$DJ$484,"Indefere")</f>
        <v>0</v>
      </c>
      <c r="S6" s="95">
        <f t="shared" si="8"/>
        <v>0</v>
      </c>
      <c r="T6" s="89">
        <f t="shared" si="9"/>
        <v>1</v>
      </c>
      <c r="U6" s="95">
        <f t="shared" si="10"/>
        <v>4.3668122270742356E-3</v>
      </c>
      <c r="V6" s="89">
        <f>COUNTIFS('Base de Dados'!$B$2:$B$484,$A6,'Base de Dados'!$GJ$2:$GJ$484,"Defere")</f>
        <v>6</v>
      </c>
      <c r="W6" s="89">
        <f>COUNTIFS('Base de Dados'!$B$2:$B$484,$A6,'Base de Dados'!$GJ$2:$GJ$484,"Parcial - Conteúdo")</f>
        <v>0</v>
      </c>
      <c r="X6" s="89">
        <f>COUNTIFS('Base de Dados'!$B$2:$B$484,$A6,'Base de Dados'!$GJ$2:$GJ$484,"Parcial - Várias")</f>
        <v>0</v>
      </c>
      <c r="Y6" s="89">
        <f>COUNTIFS('Base de Dados'!$B$2:$B$484,$A6,'Base de Dados'!$GJ$2:$GJ$484,"Parcial - Mista")</f>
        <v>0</v>
      </c>
      <c r="Z6" s="89">
        <f t="shared" si="11"/>
        <v>6</v>
      </c>
      <c r="AA6" s="95">
        <f t="shared" si="12"/>
        <v>2.1505376344086023E-2</v>
      </c>
      <c r="AB6" s="89">
        <f>COUNTIFS('Base de Dados'!$B$2:$B$484,$A6,'Base de Dados'!$GJ$2:$GJ$484,"Indefere")</f>
        <v>1</v>
      </c>
      <c r="AC6" s="95">
        <f t="shared" si="13"/>
        <v>3.5842293906810036E-3</v>
      </c>
      <c r="AD6" s="89">
        <f t="shared" si="14"/>
        <v>7</v>
      </c>
      <c r="AE6" s="70">
        <f t="shared" si="15"/>
        <v>2.5089605734767026E-2</v>
      </c>
      <c r="AG6" s="43" t="s">
        <v>2195</v>
      </c>
      <c r="AH6" s="89">
        <f>B10+B12+B15+B16</f>
        <v>37</v>
      </c>
      <c r="AI6" s="89">
        <f t="shared" ref="AI6:BF6" si="17">C10+C12+C15+C16</f>
        <v>0</v>
      </c>
      <c r="AJ6" s="89">
        <f t="shared" si="17"/>
        <v>3</v>
      </c>
      <c r="AK6" s="89">
        <f t="shared" si="17"/>
        <v>0</v>
      </c>
      <c r="AL6" s="89">
        <f t="shared" si="17"/>
        <v>40</v>
      </c>
      <c r="AM6" s="95">
        <f t="shared" si="17"/>
        <v>0.14285714285714288</v>
      </c>
      <c r="AN6" s="89">
        <f t="shared" si="17"/>
        <v>13</v>
      </c>
      <c r="AO6" s="135">
        <f t="shared" si="17"/>
        <v>4.642857142857143E-2</v>
      </c>
      <c r="AP6" s="89">
        <f t="shared" si="17"/>
        <v>53</v>
      </c>
      <c r="AQ6" s="135">
        <f t="shared" si="17"/>
        <v>0.18928571428571428</v>
      </c>
      <c r="AR6" s="89">
        <f t="shared" si="17"/>
        <v>18</v>
      </c>
      <c r="AS6" s="89">
        <f t="shared" si="17"/>
        <v>0</v>
      </c>
      <c r="AT6" s="89">
        <f t="shared" si="17"/>
        <v>3</v>
      </c>
      <c r="AU6" s="89">
        <f t="shared" si="17"/>
        <v>0</v>
      </c>
      <c r="AV6" s="89">
        <f t="shared" si="17"/>
        <v>21</v>
      </c>
      <c r="AW6" s="135">
        <f t="shared" si="17"/>
        <v>9.1703056768558944E-2</v>
      </c>
      <c r="AX6" s="89">
        <f t="shared" si="17"/>
        <v>18</v>
      </c>
      <c r="AY6" s="135">
        <f t="shared" si="17"/>
        <v>7.8602620087336247E-2</v>
      </c>
      <c r="AZ6" s="89">
        <f t="shared" si="17"/>
        <v>39</v>
      </c>
      <c r="BA6" s="135">
        <f t="shared" si="17"/>
        <v>0.1703056768558952</v>
      </c>
      <c r="BB6" s="89">
        <f t="shared" si="17"/>
        <v>24</v>
      </c>
      <c r="BC6" s="89">
        <f t="shared" si="17"/>
        <v>0</v>
      </c>
      <c r="BD6" s="89">
        <f t="shared" si="17"/>
        <v>3</v>
      </c>
      <c r="BE6" s="89">
        <f t="shared" si="17"/>
        <v>1</v>
      </c>
      <c r="BF6" s="89">
        <f t="shared" si="17"/>
        <v>28</v>
      </c>
      <c r="BG6" s="95">
        <f>AA10+AA12+AA15+AA16</f>
        <v>0.1003584229390681</v>
      </c>
      <c r="BH6" s="89">
        <f>AB10+AB12+AB15+AB16</f>
        <v>20</v>
      </c>
      <c r="BI6" s="95">
        <f>AC10+AC12+AC15+AC16</f>
        <v>7.1684587813620082E-2</v>
      </c>
      <c r="BJ6" s="89">
        <f>AD10+AD12+AD15+AD16</f>
        <v>48</v>
      </c>
      <c r="BK6" s="95">
        <f>AE10+AE12+AE15+AE16</f>
        <v>0.17204301075268819</v>
      </c>
    </row>
    <row r="7" spans="1:63" x14ac:dyDescent="0.25">
      <c r="A7" s="100" t="s">
        <v>58</v>
      </c>
      <c r="B7" s="96">
        <f>COUNTIFS('Base de Dados'!$B$2:$B$484,$A7,'Base de Dados'!$CN$2:$CN$484,"Defere")</f>
        <v>0</v>
      </c>
      <c r="C7" s="96">
        <f>COUNTIFS('Base de Dados'!$B$2:$B$484,$A7,'Base de Dados'!$CN$2:$CN$484,"Parcial - Conteúdo")</f>
        <v>0</v>
      </c>
      <c r="D7" s="96">
        <f>COUNTIFS('Base de Dados'!$B$2:$B$484,$A7,'Base de Dados'!$CN$2:$CN$484,"Parcial - Várias")</f>
        <v>0</v>
      </c>
      <c r="E7" s="96">
        <f>COUNTIFS('Base de Dados'!$B$2:$B$484,$A7,'Base de Dados'!$CN$2:$CN$484,"Parcial - Mista")</f>
        <v>0</v>
      </c>
      <c r="F7" s="96">
        <f t="shared" si="1"/>
        <v>0</v>
      </c>
      <c r="G7" s="97">
        <f t="shared" si="2"/>
        <v>0</v>
      </c>
      <c r="H7" s="96">
        <f>COUNTIFS('Base de Dados'!$B$2:$B$484,$A7,'Base de Dados'!$CN$2:$CN$484,"Indefere")</f>
        <v>3</v>
      </c>
      <c r="I7" s="97">
        <f t="shared" si="3"/>
        <v>1.0714285714285714E-2</v>
      </c>
      <c r="J7" s="96">
        <f t="shared" si="4"/>
        <v>3</v>
      </c>
      <c r="K7" s="97">
        <f t="shared" si="5"/>
        <v>1.0714285714285714E-2</v>
      </c>
      <c r="L7" s="96">
        <f>COUNTIFS('Base de Dados'!$B$2:$B$484,$A7,'Base de Dados'!$DJ$2:$DJ$484,"Defere")</f>
        <v>1</v>
      </c>
      <c r="M7" s="96">
        <f>COUNTIFS('Base de Dados'!$B$2:$B$484,$A7,'Base de Dados'!$DJ$2:$DJ$484,"Parcial - Conteúdo")</f>
        <v>0</v>
      </c>
      <c r="N7" s="96">
        <f>COUNTIFS('Base de Dados'!$B$2:$B$484,$A7,'Base de Dados'!$DJ$2:$DJ$484,"Parcial - Várias")</f>
        <v>0</v>
      </c>
      <c r="O7" s="96">
        <f>COUNTIFS('Base de Dados'!$B$2:$B$484,$A7,'Base de Dados'!$DJ$2:$DJ$484,"Parcial - Mista")</f>
        <v>0</v>
      </c>
      <c r="P7" s="96">
        <f t="shared" si="6"/>
        <v>1</v>
      </c>
      <c r="Q7" s="97">
        <f t="shared" si="7"/>
        <v>4.3668122270742356E-3</v>
      </c>
      <c r="R7" s="96">
        <f>COUNTIFS('Base de Dados'!$B$2:$B$484,$A7,'Base de Dados'!$DJ$2:$DJ$484,"Indefere")</f>
        <v>0</v>
      </c>
      <c r="S7" s="97">
        <f t="shared" si="8"/>
        <v>0</v>
      </c>
      <c r="T7" s="96">
        <f t="shared" si="9"/>
        <v>1</v>
      </c>
      <c r="U7" s="97">
        <f t="shared" si="10"/>
        <v>4.3668122270742356E-3</v>
      </c>
      <c r="V7" s="96">
        <f>COUNTIFS('Base de Dados'!$B$2:$B$484,$A7,'Base de Dados'!$GJ$2:$GJ$484,"Defere")</f>
        <v>1</v>
      </c>
      <c r="W7" s="96">
        <f>COUNTIFS('Base de Dados'!$B$2:$B$484,$A7,'Base de Dados'!$GJ$2:$GJ$484,"Parcial - Conteúdo")</f>
        <v>0</v>
      </c>
      <c r="X7" s="96">
        <f>COUNTIFS('Base de Dados'!$B$2:$B$484,$A7,'Base de Dados'!$GJ$2:$GJ$484,"Parcial - Várias")</f>
        <v>0</v>
      </c>
      <c r="Y7" s="96">
        <f>COUNTIFS('Base de Dados'!$B$2:$B$484,$A7,'Base de Dados'!$GJ$2:$GJ$484,"Parcial - Mista")</f>
        <v>0</v>
      </c>
      <c r="Z7" s="96">
        <f t="shared" si="11"/>
        <v>1</v>
      </c>
      <c r="AA7" s="97">
        <f t="shared" si="12"/>
        <v>3.5842293906810036E-3</v>
      </c>
      <c r="AB7" s="96">
        <f>COUNTIFS('Base de Dados'!$B$2:$B$484,$A7,'Base de Dados'!$GJ$2:$GJ$484,"Indefere")</f>
        <v>3</v>
      </c>
      <c r="AC7" s="97">
        <f t="shared" si="13"/>
        <v>1.0752688172043012E-2</v>
      </c>
      <c r="AD7" s="96">
        <f t="shared" si="14"/>
        <v>4</v>
      </c>
      <c r="AE7" s="85">
        <f t="shared" si="15"/>
        <v>1.4336917562724014E-2</v>
      </c>
      <c r="AG7" s="100" t="s">
        <v>2196</v>
      </c>
      <c r="AH7" s="96">
        <f>B11+B14+B22+B29</f>
        <v>30</v>
      </c>
      <c r="AI7" s="96">
        <f t="shared" ref="AI7:BK7" si="18">C11+C14+C22+C29</f>
        <v>0</v>
      </c>
      <c r="AJ7" s="96">
        <f t="shared" si="18"/>
        <v>1</v>
      </c>
      <c r="AK7" s="96">
        <f t="shared" si="18"/>
        <v>0</v>
      </c>
      <c r="AL7" s="96">
        <f t="shared" si="18"/>
        <v>31</v>
      </c>
      <c r="AM7" s="97">
        <f t="shared" si="18"/>
        <v>0.11071428571428571</v>
      </c>
      <c r="AN7" s="96">
        <f t="shared" si="18"/>
        <v>13</v>
      </c>
      <c r="AO7" s="137">
        <f t="shared" si="18"/>
        <v>4.642857142857143E-2</v>
      </c>
      <c r="AP7" s="96">
        <f t="shared" si="18"/>
        <v>44</v>
      </c>
      <c r="AQ7" s="137">
        <f t="shared" si="18"/>
        <v>0.15714285714285714</v>
      </c>
      <c r="AR7" s="96">
        <f t="shared" si="18"/>
        <v>23</v>
      </c>
      <c r="AS7" s="96">
        <f t="shared" si="18"/>
        <v>0</v>
      </c>
      <c r="AT7" s="96">
        <f t="shared" si="18"/>
        <v>2</v>
      </c>
      <c r="AU7" s="96">
        <f t="shared" si="18"/>
        <v>0</v>
      </c>
      <c r="AV7" s="96">
        <f t="shared" si="18"/>
        <v>25</v>
      </c>
      <c r="AW7" s="137">
        <f t="shared" si="18"/>
        <v>0.1091703056768559</v>
      </c>
      <c r="AX7" s="96">
        <f t="shared" si="18"/>
        <v>12</v>
      </c>
      <c r="AY7" s="137">
        <f t="shared" si="18"/>
        <v>5.2401746724890827E-2</v>
      </c>
      <c r="AZ7" s="96">
        <f t="shared" si="18"/>
        <v>37</v>
      </c>
      <c r="BA7" s="137">
        <f t="shared" si="18"/>
        <v>0.16157205240174674</v>
      </c>
      <c r="BB7" s="96">
        <f t="shared" si="18"/>
        <v>21</v>
      </c>
      <c r="BC7" s="96">
        <f t="shared" si="18"/>
        <v>0</v>
      </c>
      <c r="BD7" s="96">
        <f t="shared" si="18"/>
        <v>2</v>
      </c>
      <c r="BE7" s="96">
        <f t="shared" si="18"/>
        <v>0</v>
      </c>
      <c r="BF7" s="96">
        <f t="shared" si="18"/>
        <v>23</v>
      </c>
      <c r="BG7" s="97">
        <f t="shared" si="18"/>
        <v>8.2437275985663083E-2</v>
      </c>
      <c r="BH7" s="96">
        <f t="shared" si="18"/>
        <v>15</v>
      </c>
      <c r="BI7" s="97">
        <f t="shared" si="18"/>
        <v>5.3763440860215048E-2</v>
      </c>
      <c r="BJ7" s="96">
        <f t="shared" si="18"/>
        <v>38</v>
      </c>
      <c r="BK7" s="97">
        <f t="shared" si="18"/>
        <v>0.13620071684587814</v>
      </c>
    </row>
    <row r="8" spans="1:63" x14ac:dyDescent="0.25">
      <c r="A8" s="43" t="s">
        <v>59</v>
      </c>
      <c r="B8" s="89">
        <f>COUNTIFS('Base de Dados'!$B$2:$B$484,$A8,'Base de Dados'!$CN$2:$CN$484,"Defere")</f>
        <v>9</v>
      </c>
      <c r="C8" s="89">
        <f>COUNTIFS('Base de Dados'!$B$2:$B$484,$A8,'Base de Dados'!$CN$2:$CN$484,"Parcial - Conteúdo")</f>
        <v>1</v>
      </c>
      <c r="D8" s="89">
        <f>COUNTIFS('Base de Dados'!$B$2:$B$484,$A8,'Base de Dados'!$CN$2:$CN$484,"Parcial - Várias")</f>
        <v>4</v>
      </c>
      <c r="E8" s="89">
        <f>COUNTIFS('Base de Dados'!$B$2:$B$484,$A8,'Base de Dados'!$CN$2:$CN$484,"Parcial - Mista")</f>
        <v>0</v>
      </c>
      <c r="F8" s="89">
        <f t="shared" si="1"/>
        <v>14</v>
      </c>
      <c r="G8" s="95">
        <f t="shared" si="2"/>
        <v>0.05</v>
      </c>
      <c r="H8" s="89">
        <f>COUNTIFS('Base de Dados'!$B$2:$B$484,$A8,'Base de Dados'!$CN$2:$CN$484,"Indefere")</f>
        <v>3</v>
      </c>
      <c r="I8" s="95">
        <f t="shared" si="3"/>
        <v>1.0714285714285714E-2</v>
      </c>
      <c r="J8" s="89">
        <f t="shared" si="4"/>
        <v>17</v>
      </c>
      <c r="K8" s="95">
        <f t="shared" si="5"/>
        <v>6.0714285714285714E-2</v>
      </c>
      <c r="L8" s="89">
        <f>COUNTIFS('Base de Dados'!$B$2:$B$484,$A8,'Base de Dados'!$DJ$2:$DJ$484,"Defere")</f>
        <v>7</v>
      </c>
      <c r="M8" s="89">
        <f>COUNTIFS('Base de Dados'!$B$2:$B$484,$A8,'Base de Dados'!$DJ$2:$DJ$484,"Parcial - Conteúdo")</f>
        <v>0</v>
      </c>
      <c r="N8" s="89">
        <f>COUNTIFS('Base de Dados'!$B$2:$B$484,$A8,'Base de Dados'!$DJ$2:$DJ$484,"Parcial - Várias")</f>
        <v>2</v>
      </c>
      <c r="O8" s="89">
        <f>COUNTIFS('Base de Dados'!$B$2:$B$484,$A8,'Base de Dados'!$DJ$2:$DJ$484,"Parcial - Mista")</f>
        <v>0</v>
      </c>
      <c r="P8" s="89">
        <f t="shared" si="6"/>
        <v>9</v>
      </c>
      <c r="Q8" s="95">
        <f t="shared" si="7"/>
        <v>3.9301310043668124E-2</v>
      </c>
      <c r="R8" s="89">
        <f>COUNTIFS('Base de Dados'!$B$2:$B$484,$A8,'Base de Dados'!$DJ$2:$DJ$484,"Indefere")</f>
        <v>1</v>
      </c>
      <c r="S8" s="95">
        <f t="shared" si="8"/>
        <v>4.3668122270742356E-3</v>
      </c>
      <c r="T8" s="89">
        <f t="shared" si="9"/>
        <v>10</v>
      </c>
      <c r="U8" s="95">
        <f t="shared" si="10"/>
        <v>4.3668122270742356E-2</v>
      </c>
      <c r="V8" s="89">
        <f>COUNTIFS('Base de Dados'!$B$2:$B$484,$A8,'Base de Dados'!$GJ$2:$GJ$484,"Defere")</f>
        <v>12</v>
      </c>
      <c r="W8" s="89">
        <f>COUNTIFS('Base de Dados'!$B$2:$B$484,$A8,'Base de Dados'!$GJ$2:$GJ$484,"Parcial - Conteúdo")</f>
        <v>0</v>
      </c>
      <c r="X8" s="89">
        <f>COUNTIFS('Base de Dados'!$B$2:$B$484,$A8,'Base de Dados'!$GJ$2:$GJ$484,"Parcial - Várias")</f>
        <v>2</v>
      </c>
      <c r="Y8" s="89">
        <f>COUNTIFS('Base de Dados'!$B$2:$B$484,$A8,'Base de Dados'!$GJ$2:$GJ$484,"Parcial - Mista")</f>
        <v>0</v>
      </c>
      <c r="Z8" s="89">
        <f t="shared" si="11"/>
        <v>14</v>
      </c>
      <c r="AA8" s="95">
        <f t="shared" si="12"/>
        <v>5.0179211469534052E-2</v>
      </c>
      <c r="AB8" s="89">
        <f>COUNTIFS('Base de Dados'!$B$2:$B$484,$A8,'Base de Dados'!$GJ$2:$GJ$484,"Indefere")</f>
        <v>3</v>
      </c>
      <c r="AC8" s="95">
        <f t="shared" si="13"/>
        <v>1.0752688172043012E-2</v>
      </c>
      <c r="AD8" s="89">
        <f t="shared" si="14"/>
        <v>17</v>
      </c>
      <c r="AE8" s="70">
        <f t="shared" si="15"/>
        <v>6.093189964157706E-2</v>
      </c>
      <c r="AG8" s="43" t="s">
        <v>2197</v>
      </c>
      <c r="AH8" s="89">
        <f>B21+B26+B27</f>
        <v>33</v>
      </c>
      <c r="AI8" s="89">
        <f t="shared" ref="AI8:BK8" si="19">C21+C26+C27</f>
        <v>0</v>
      </c>
      <c r="AJ8" s="89">
        <f t="shared" si="19"/>
        <v>1</v>
      </c>
      <c r="AK8" s="89">
        <f t="shared" si="19"/>
        <v>0</v>
      </c>
      <c r="AL8" s="89">
        <f t="shared" si="19"/>
        <v>34</v>
      </c>
      <c r="AM8" s="95">
        <f t="shared" si="19"/>
        <v>0.12142857142857143</v>
      </c>
      <c r="AN8" s="89">
        <f t="shared" si="19"/>
        <v>22</v>
      </c>
      <c r="AO8" s="135">
        <f t="shared" si="19"/>
        <v>7.857142857142857E-2</v>
      </c>
      <c r="AP8" s="89">
        <f t="shared" si="19"/>
        <v>56</v>
      </c>
      <c r="AQ8" s="135">
        <f t="shared" si="19"/>
        <v>0.2</v>
      </c>
      <c r="AR8" s="89">
        <f t="shared" si="19"/>
        <v>36</v>
      </c>
      <c r="AS8" s="89">
        <f t="shared" si="19"/>
        <v>0</v>
      </c>
      <c r="AT8" s="89">
        <f t="shared" si="19"/>
        <v>1</v>
      </c>
      <c r="AU8" s="89">
        <f t="shared" si="19"/>
        <v>0</v>
      </c>
      <c r="AV8" s="89">
        <f t="shared" si="19"/>
        <v>37</v>
      </c>
      <c r="AW8" s="135">
        <f t="shared" si="19"/>
        <v>0.16157205240174671</v>
      </c>
      <c r="AX8" s="89">
        <f t="shared" si="19"/>
        <v>21</v>
      </c>
      <c r="AY8" s="135">
        <f t="shared" si="19"/>
        <v>9.1703056768558958E-2</v>
      </c>
      <c r="AZ8" s="89">
        <f t="shared" si="19"/>
        <v>58</v>
      </c>
      <c r="BA8" s="135">
        <f t="shared" si="19"/>
        <v>0.25327510917030566</v>
      </c>
      <c r="BB8" s="89">
        <f t="shared" si="19"/>
        <v>25</v>
      </c>
      <c r="BC8" s="89">
        <f t="shared" si="19"/>
        <v>1</v>
      </c>
      <c r="BD8" s="89">
        <f t="shared" si="19"/>
        <v>1</v>
      </c>
      <c r="BE8" s="89">
        <f t="shared" si="19"/>
        <v>0</v>
      </c>
      <c r="BF8" s="89">
        <f t="shared" si="19"/>
        <v>27</v>
      </c>
      <c r="BG8" s="95">
        <f t="shared" si="19"/>
        <v>9.6774193548387094E-2</v>
      </c>
      <c r="BH8" s="89">
        <f t="shared" si="19"/>
        <v>24</v>
      </c>
      <c r="BI8" s="95">
        <f t="shared" si="19"/>
        <v>8.6021505376344093E-2</v>
      </c>
      <c r="BJ8" s="89">
        <f t="shared" si="19"/>
        <v>51</v>
      </c>
      <c r="BK8" s="95">
        <f t="shared" si="19"/>
        <v>0.18279569892473119</v>
      </c>
    </row>
    <row r="9" spans="1:63" x14ac:dyDescent="0.25">
      <c r="A9" s="100" t="s">
        <v>60</v>
      </c>
      <c r="B9" s="96">
        <f>COUNTIFS('Base de Dados'!$B$2:$B$484,$A9,'Base de Dados'!$CN$2:$CN$484,"Defere")</f>
        <v>18</v>
      </c>
      <c r="C9" s="96">
        <f>COUNTIFS('Base de Dados'!$B$2:$B$484,$A9,'Base de Dados'!$CN$2:$CN$484,"Parcial - Conteúdo")</f>
        <v>0</v>
      </c>
      <c r="D9" s="96">
        <f>COUNTIFS('Base de Dados'!$B$2:$B$484,$A9,'Base de Dados'!$CN$2:$CN$484,"Parcial - Várias")</f>
        <v>0</v>
      </c>
      <c r="E9" s="96">
        <f>COUNTIFS('Base de Dados'!$B$2:$B$484,$A9,'Base de Dados'!$CN$2:$CN$484,"Parcial - Mista")</f>
        <v>1</v>
      </c>
      <c r="F9" s="96">
        <f t="shared" si="1"/>
        <v>19</v>
      </c>
      <c r="G9" s="97">
        <f t="shared" si="2"/>
        <v>6.7857142857142852E-2</v>
      </c>
      <c r="H9" s="96">
        <f>COUNTIFS('Base de Dados'!$B$2:$B$484,$A9,'Base de Dados'!$CN$2:$CN$484,"Indefere")</f>
        <v>9</v>
      </c>
      <c r="I9" s="97">
        <f t="shared" si="3"/>
        <v>3.214285714285714E-2</v>
      </c>
      <c r="J9" s="96">
        <f t="shared" si="4"/>
        <v>28</v>
      </c>
      <c r="K9" s="97">
        <f t="shared" si="5"/>
        <v>0.1</v>
      </c>
      <c r="L9" s="96">
        <f>COUNTIFS('Base de Dados'!$B$2:$B$484,$A9,'Base de Dados'!$DJ$2:$DJ$484,"Defere")</f>
        <v>1</v>
      </c>
      <c r="M9" s="96">
        <f>COUNTIFS('Base de Dados'!$B$2:$B$484,$A9,'Base de Dados'!$DJ$2:$DJ$484,"Parcial - Conteúdo")</f>
        <v>0</v>
      </c>
      <c r="N9" s="96">
        <f>COUNTIFS('Base de Dados'!$B$2:$B$484,$A9,'Base de Dados'!$DJ$2:$DJ$484,"Parcial - Várias")</f>
        <v>0</v>
      </c>
      <c r="O9" s="96">
        <f>COUNTIFS('Base de Dados'!$B$2:$B$484,$A9,'Base de Dados'!$DJ$2:$DJ$484,"Parcial - Mista")</f>
        <v>1</v>
      </c>
      <c r="P9" s="96">
        <f t="shared" si="6"/>
        <v>2</v>
      </c>
      <c r="Q9" s="97">
        <f t="shared" si="7"/>
        <v>8.7336244541484712E-3</v>
      </c>
      <c r="R9" s="96">
        <f>COUNTIFS('Base de Dados'!$B$2:$B$484,$A9,'Base de Dados'!$DJ$2:$DJ$484,"Indefere")</f>
        <v>0</v>
      </c>
      <c r="S9" s="97">
        <f t="shared" si="8"/>
        <v>0</v>
      </c>
      <c r="T9" s="96">
        <f t="shared" si="9"/>
        <v>2</v>
      </c>
      <c r="U9" s="97">
        <f t="shared" si="10"/>
        <v>8.7336244541484712E-3</v>
      </c>
      <c r="V9" s="96">
        <f>COUNTIFS('Base de Dados'!$B$2:$B$484,$A9,'Base de Dados'!$GJ$2:$GJ$484,"Defere")</f>
        <v>18</v>
      </c>
      <c r="W9" s="96">
        <f>COUNTIFS('Base de Dados'!$B$2:$B$484,$A9,'Base de Dados'!$GJ$2:$GJ$484,"Parcial - Conteúdo")</f>
        <v>0</v>
      </c>
      <c r="X9" s="96">
        <f>COUNTIFS('Base de Dados'!$B$2:$B$484,$A9,'Base de Dados'!$GJ$2:$GJ$484,"Parcial - Várias")</f>
        <v>0</v>
      </c>
      <c r="Y9" s="96">
        <f>COUNTIFS('Base de Dados'!$B$2:$B$484,$A9,'Base de Dados'!$GJ$2:$GJ$484,"Parcial - Mista")</f>
        <v>1</v>
      </c>
      <c r="Z9" s="96">
        <f t="shared" si="11"/>
        <v>19</v>
      </c>
      <c r="AA9" s="97">
        <f t="shared" si="12"/>
        <v>6.8100358422939072E-2</v>
      </c>
      <c r="AB9" s="96">
        <f>COUNTIFS('Base de Dados'!$B$2:$B$484,$A9,'Base de Dados'!$GJ$2:$GJ$484,"Indefere")</f>
        <v>9</v>
      </c>
      <c r="AC9" s="97">
        <f t="shared" si="13"/>
        <v>3.2258064516129031E-2</v>
      </c>
      <c r="AD9" s="96">
        <f t="shared" si="14"/>
        <v>28</v>
      </c>
      <c r="AE9" s="85">
        <f t="shared" si="15"/>
        <v>0.1003584229390681</v>
      </c>
      <c r="AG9" s="74" t="s">
        <v>2100</v>
      </c>
      <c r="AH9" s="140">
        <f>SUM(AH4:AH8)</f>
        <v>171</v>
      </c>
      <c r="AI9" s="140">
        <f t="shared" ref="AI9:BK9" si="20">SUM(AI4:AI8)</f>
        <v>1</v>
      </c>
      <c r="AJ9" s="140">
        <f t="shared" si="20"/>
        <v>11</v>
      </c>
      <c r="AK9" s="140">
        <f t="shared" si="20"/>
        <v>1</v>
      </c>
      <c r="AL9" s="140">
        <f t="shared" si="20"/>
        <v>184</v>
      </c>
      <c r="AM9" s="98">
        <f t="shared" si="20"/>
        <v>0.65714285714285725</v>
      </c>
      <c r="AN9" s="140">
        <f t="shared" si="20"/>
        <v>96</v>
      </c>
      <c r="AO9" s="136">
        <f t="shared" si="20"/>
        <v>0.34285714285714286</v>
      </c>
      <c r="AP9" s="140">
        <f t="shared" si="20"/>
        <v>280</v>
      </c>
      <c r="AQ9" s="136">
        <f t="shared" si="20"/>
        <v>1</v>
      </c>
      <c r="AR9" s="140">
        <f t="shared" si="20"/>
        <v>130</v>
      </c>
      <c r="AS9" s="140">
        <f t="shared" si="20"/>
        <v>1</v>
      </c>
      <c r="AT9" s="140">
        <f t="shared" si="20"/>
        <v>10</v>
      </c>
      <c r="AU9" s="140">
        <f t="shared" si="20"/>
        <v>1</v>
      </c>
      <c r="AV9" s="140">
        <f t="shared" si="20"/>
        <v>142</v>
      </c>
      <c r="AW9" s="136">
        <f t="shared" si="20"/>
        <v>0.62008733624454138</v>
      </c>
      <c r="AX9" s="140">
        <f t="shared" si="20"/>
        <v>87</v>
      </c>
      <c r="AY9" s="136">
        <f t="shared" si="20"/>
        <v>0.37991266375545851</v>
      </c>
      <c r="AZ9" s="140">
        <f t="shared" si="20"/>
        <v>229</v>
      </c>
      <c r="BA9" s="136">
        <f t="shared" si="20"/>
        <v>1</v>
      </c>
      <c r="BB9" s="140">
        <f t="shared" si="20"/>
        <v>149</v>
      </c>
      <c r="BC9" s="140">
        <f t="shared" si="20"/>
        <v>2</v>
      </c>
      <c r="BD9" s="140">
        <f t="shared" si="20"/>
        <v>10</v>
      </c>
      <c r="BE9" s="140">
        <f t="shared" si="20"/>
        <v>2</v>
      </c>
      <c r="BF9" s="140">
        <f t="shared" si="20"/>
        <v>163</v>
      </c>
      <c r="BG9" s="99">
        <f t="shared" si="20"/>
        <v>0.58422939068100366</v>
      </c>
      <c r="BH9" s="140">
        <f t="shared" si="20"/>
        <v>116</v>
      </c>
      <c r="BI9" s="99">
        <f t="shared" si="20"/>
        <v>0.41577060931899645</v>
      </c>
      <c r="BJ9" s="140">
        <f t="shared" si="20"/>
        <v>279</v>
      </c>
      <c r="BK9" s="99">
        <f t="shared" si="20"/>
        <v>1</v>
      </c>
    </row>
    <row r="10" spans="1:63" x14ac:dyDescent="0.25">
      <c r="A10" s="43" t="s">
        <v>61</v>
      </c>
      <c r="B10" s="89">
        <f>COUNTIFS('Base de Dados'!$B$2:$B$484,$A10,'Base de Dados'!$CN$2:$CN$484,"Defere")</f>
        <v>26</v>
      </c>
      <c r="C10" s="89">
        <f>COUNTIFS('Base de Dados'!$B$2:$B$484,$A10,'Base de Dados'!$CN$2:$CN$484,"Parcial - Conteúdo")</f>
        <v>0</v>
      </c>
      <c r="D10" s="89">
        <f>COUNTIFS('Base de Dados'!$B$2:$B$484,$A10,'Base de Dados'!$CN$2:$CN$484,"Parcial - Várias")</f>
        <v>0</v>
      </c>
      <c r="E10" s="89">
        <f>COUNTIFS('Base de Dados'!$B$2:$B$484,$A10,'Base de Dados'!$CN$2:$CN$484,"Parcial - Mista")</f>
        <v>0</v>
      </c>
      <c r="F10" s="89">
        <f t="shared" si="1"/>
        <v>26</v>
      </c>
      <c r="G10" s="95">
        <f t="shared" si="2"/>
        <v>9.285714285714286E-2</v>
      </c>
      <c r="H10" s="89">
        <f>COUNTIFS('Base de Dados'!$B$2:$B$484,$A10,'Base de Dados'!$CN$2:$CN$484,"Indefere")</f>
        <v>3</v>
      </c>
      <c r="I10" s="95">
        <f t="shared" si="3"/>
        <v>1.0714285714285714E-2</v>
      </c>
      <c r="J10" s="89">
        <f t="shared" si="4"/>
        <v>29</v>
      </c>
      <c r="K10" s="95">
        <f t="shared" si="5"/>
        <v>0.10357142857142858</v>
      </c>
      <c r="L10" s="89">
        <f>COUNTIFS('Base de Dados'!$B$2:$B$484,$A10,'Base de Dados'!$DJ$2:$DJ$484,"Defere")</f>
        <v>10</v>
      </c>
      <c r="M10" s="89">
        <f>COUNTIFS('Base de Dados'!$B$2:$B$484,$A10,'Base de Dados'!$DJ$2:$DJ$484,"Parcial - Conteúdo")</f>
        <v>0</v>
      </c>
      <c r="N10" s="89">
        <f>COUNTIFS('Base de Dados'!$B$2:$B$484,$A10,'Base de Dados'!$DJ$2:$DJ$484,"Parcial - Várias")</f>
        <v>0</v>
      </c>
      <c r="O10" s="89">
        <f>COUNTIFS('Base de Dados'!$B$2:$B$484,$A10,'Base de Dados'!$DJ$2:$DJ$484,"Parcial - Mista")</f>
        <v>0</v>
      </c>
      <c r="P10" s="89">
        <f t="shared" si="6"/>
        <v>10</v>
      </c>
      <c r="Q10" s="95">
        <f t="shared" si="7"/>
        <v>4.3668122270742356E-2</v>
      </c>
      <c r="R10" s="89">
        <f>COUNTIFS('Base de Dados'!$B$2:$B$484,$A10,'Base de Dados'!$DJ$2:$DJ$484,"Indefere")</f>
        <v>3</v>
      </c>
      <c r="S10" s="95">
        <f t="shared" si="8"/>
        <v>1.3100436681222707E-2</v>
      </c>
      <c r="T10" s="89">
        <f t="shared" si="9"/>
        <v>13</v>
      </c>
      <c r="U10" s="95">
        <f t="shared" si="10"/>
        <v>5.6768558951965066E-2</v>
      </c>
      <c r="V10" s="89">
        <f>COUNTIFS('Base de Dados'!$B$2:$B$484,$A10,'Base de Dados'!$GJ$2:$GJ$484,"Defere")</f>
        <v>13</v>
      </c>
      <c r="W10" s="89">
        <f>COUNTIFS('Base de Dados'!$B$2:$B$484,$A10,'Base de Dados'!$GJ$2:$GJ$484,"Parcial - Conteúdo")</f>
        <v>0</v>
      </c>
      <c r="X10" s="89">
        <f>COUNTIFS('Base de Dados'!$B$2:$B$484,$A10,'Base de Dados'!$GJ$2:$GJ$484,"Parcial - Várias")</f>
        <v>0</v>
      </c>
      <c r="Y10" s="89">
        <f>COUNTIFS('Base de Dados'!$B$2:$B$484,$A10,'Base de Dados'!$GJ$2:$GJ$484,"Parcial - Mista")</f>
        <v>1</v>
      </c>
      <c r="Z10" s="89">
        <f t="shared" si="11"/>
        <v>14</v>
      </c>
      <c r="AA10" s="95">
        <f t="shared" si="12"/>
        <v>5.0179211469534052E-2</v>
      </c>
      <c r="AB10" s="89">
        <f>COUNTIFS('Base de Dados'!$B$2:$B$484,$A10,'Base de Dados'!$GJ$2:$GJ$484,"Indefere")</f>
        <v>6</v>
      </c>
      <c r="AC10" s="95">
        <f t="shared" si="13"/>
        <v>2.1505376344086023E-2</v>
      </c>
      <c r="AD10" s="89">
        <f t="shared" si="14"/>
        <v>20</v>
      </c>
      <c r="AE10" s="70">
        <f t="shared" si="15"/>
        <v>7.1684587813620068E-2</v>
      </c>
      <c r="AG10" s="43"/>
      <c r="AH10" s="111"/>
      <c r="AI10" s="111"/>
      <c r="AJ10" s="111"/>
      <c r="AK10" s="111"/>
      <c r="AL10" s="111"/>
      <c r="AM10" s="144"/>
      <c r="AN10" s="111"/>
      <c r="AO10" s="144"/>
      <c r="AP10" s="111"/>
      <c r="AQ10" s="144"/>
      <c r="AR10" s="111"/>
      <c r="AS10" s="111"/>
      <c r="AT10" s="111"/>
      <c r="AU10" s="111"/>
      <c r="AV10" s="111"/>
      <c r="AW10" s="144"/>
      <c r="AX10" s="111"/>
      <c r="AY10" s="144"/>
      <c r="AZ10" s="111"/>
      <c r="BA10" s="144"/>
      <c r="BB10" s="111"/>
      <c r="BC10" s="111"/>
      <c r="BD10" s="111"/>
      <c r="BE10" s="111"/>
      <c r="BF10" s="111"/>
      <c r="BG10" s="144"/>
      <c r="BH10" s="111"/>
      <c r="BI10" s="144"/>
      <c r="BJ10" s="111"/>
      <c r="BK10" s="145"/>
    </row>
    <row r="11" spans="1:63" x14ac:dyDescent="0.25">
      <c r="A11" s="100" t="s">
        <v>62</v>
      </c>
      <c r="B11" s="96">
        <f>COUNTIFS('Base de Dados'!$B$2:$B$484,$A11,'Base de Dados'!$CN$2:$CN$484,"Defere")</f>
        <v>0</v>
      </c>
      <c r="C11" s="96">
        <f>COUNTIFS('Base de Dados'!$B$2:$B$484,$A11,'Base de Dados'!$CN$2:$CN$484,"Parcial - Conteúdo")</f>
        <v>0</v>
      </c>
      <c r="D11" s="96">
        <f>COUNTIFS('Base de Dados'!$B$2:$B$484,$A11,'Base de Dados'!$CN$2:$CN$484,"Parcial - Várias")</f>
        <v>0</v>
      </c>
      <c r="E11" s="96">
        <f>COUNTIFS('Base de Dados'!$B$2:$B$484,$A11,'Base de Dados'!$CN$2:$CN$484,"Parcial - Mista")</f>
        <v>0</v>
      </c>
      <c r="F11" s="96">
        <f t="shared" si="1"/>
        <v>0</v>
      </c>
      <c r="G11" s="97">
        <f t="shared" si="2"/>
        <v>0</v>
      </c>
      <c r="H11" s="96">
        <f>COUNTIFS('Base de Dados'!$B$2:$B$484,$A11,'Base de Dados'!$CN$2:$CN$484,"Indefere")</f>
        <v>0</v>
      </c>
      <c r="I11" s="97">
        <f t="shared" si="3"/>
        <v>0</v>
      </c>
      <c r="J11" s="96">
        <f t="shared" si="4"/>
        <v>0</v>
      </c>
      <c r="K11" s="97">
        <f t="shared" si="5"/>
        <v>0</v>
      </c>
      <c r="L11" s="96">
        <f>COUNTIFS('Base de Dados'!$B$2:$B$484,$A11,'Base de Dados'!$DJ$2:$DJ$484,"Defere")</f>
        <v>1</v>
      </c>
      <c r="M11" s="96">
        <f>COUNTIFS('Base de Dados'!$B$2:$B$484,$A11,'Base de Dados'!$DJ$2:$DJ$484,"Parcial - Conteúdo")</f>
        <v>0</v>
      </c>
      <c r="N11" s="96">
        <f>COUNTIFS('Base de Dados'!$B$2:$B$484,$A11,'Base de Dados'!$DJ$2:$DJ$484,"Parcial - Várias")</f>
        <v>0</v>
      </c>
      <c r="O11" s="96">
        <f>COUNTIFS('Base de Dados'!$B$2:$B$484,$A11,'Base de Dados'!$DJ$2:$DJ$484,"Parcial - Mista")</f>
        <v>0</v>
      </c>
      <c r="P11" s="96">
        <f t="shared" si="6"/>
        <v>1</v>
      </c>
      <c r="Q11" s="97">
        <f t="shared" si="7"/>
        <v>4.3668122270742356E-3</v>
      </c>
      <c r="R11" s="96">
        <f>COUNTIFS('Base de Dados'!$B$2:$B$484,$A11,'Base de Dados'!$DJ$2:$DJ$484,"Indefere")</f>
        <v>1</v>
      </c>
      <c r="S11" s="97">
        <f t="shared" si="8"/>
        <v>4.3668122270742356E-3</v>
      </c>
      <c r="T11" s="96">
        <f t="shared" si="9"/>
        <v>2</v>
      </c>
      <c r="U11" s="97">
        <f t="shared" si="10"/>
        <v>8.7336244541484712E-3</v>
      </c>
      <c r="V11" s="96">
        <f>COUNTIFS('Base de Dados'!$B$2:$B$484,$A11,'Base de Dados'!$GJ$2:$GJ$484,"Defere")</f>
        <v>0</v>
      </c>
      <c r="W11" s="96">
        <f>COUNTIFS('Base de Dados'!$B$2:$B$484,$A11,'Base de Dados'!$GJ$2:$GJ$484,"Parcial - Conteúdo")</f>
        <v>0</v>
      </c>
      <c r="X11" s="96">
        <f>COUNTIFS('Base de Dados'!$B$2:$B$484,$A11,'Base de Dados'!$GJ$2:$GJ$484,"Parcial - Várias")</f>
        <v>0</v>
      </c>
      <c r="Y11" s="96">
        <f>COUNTIFS('Base de Dados'!$B$2:$B$484,$A11,'Base de Dados'!$GJ$2:$GJ$484,"Parcial - Mista")</f>
        <v>0</v>
      </c>
      <c r="Z11" s="96">
        <f t="shared" si="11"/>
        <v>0</v>
      </c>
      <c r="AA11" s="97">
        <f t="shared" si="12"/>
        <v>0</v>
      </c>
      <c r="AB11" s="96">
        <f>COUNTIFS('Base de Dados'!$B$2:$B$484,$A11,'Base de Dados'!$GJ$2:$GJ$484,"Indefere")</f>
        <v>3</v>
      </c>
      <c r="AC11" s="97">
        <f t="shared" si="13"/>
        <v>1.0752688172043012E-2</v>
      </c>
      <c r="AD11" s="96">
        <f t="shared" si="14"/>
        <v>3</v>
      </c>
      <c r="AE11" s="85">
        <f t="shared" si="15"/>
        <v>1.0752688172043012E-2</v>
      </c>
      <c r="AH11" s="218" t="s">
        <v>2198</v>
      </c>
      <c r="AI11" s="218"/>
      <c r="AJ11" s="218"/>
      <c r="AK11" s="218"/>
      <c r="AL11" s="218"/>
      <c r="AM11" s="218"/>
      <c r="AN11" s="111"/>
      <c r="AO11" s="144"/>
      <c r="AP11" s="111"/>
      <c r="AQ11" s="144"/>
      <c r="AR11" s="111"/>
      <c r="AS11" s="111"/>
      <c r="AT11" s="111"/>
      <c r="AU11" s="111"/>
      <c r="AV11" s="111"/>
      <c r="AW11" s="144"/>
      <c r="AX11" s="111"/>
      <c r="AY11" s="144"/>
      <c r="AZ11" s="111"/>
      <c r="BA11" s="144"/>
      <c r="BB11" s="111"/>
      <c r="BC11" s="111"/>
      <c r="BD11" s="111"/>
      <c r="BE11" s="111"/>
      <c r="BF11" s="111"/>
      <c r="BG11" s="144"/>
      <c r="BH11" s="111"/>
      <c r="BI11" s="144"/>
      <c r="BJ11" s="111"/>
      <c r="BK11" s="145"/>
    </row>
    <row r="12" spans="1:63" x14ac:dyDescent="0.25">
      <c r="A12" s="43" t="s">
        <v>63</v>
      </c>
      <c r="B12" s="89">
        <f>COUNTIFS('Base de Dados'!$B$2:$B$484,$A12,'Base de Dados'!$CN$2:$CN$484,"Defere")</f>
        <v>5</v>
      </c>
      <c r="C12" s="89">
        <f>COUNTIFS('Base de Dados'!$B$2:$B$484,$A12,'Base de Dados'!$CN$2:$CN$484,"Parcial - Conteúdo")</f>
        <v>0</v>
      </c>
      <c r="D12" s="89">
        <f>COUNTIFS('Base de Dados'!$B$2:$B$484,$A12,'Base de Dados'!$CN$2:$CN$484,"Parcial - Várias")</f>
        <v>1</v>
      </c>
      <c r="E12" s="89">
        <f>COUNTIFS('Base de Dados'!$B$2:$B$484,$A12,'Base de Dados'!$CN$2:$CN$484,"Parcial - Mista")</f>
        <v>0</v>
      </c>
      <c r="F12" s="89">
        <f t="shared" si="1"/>
        <v>6</v>
      </c>
      <c r="G12" s="95">
        <f t="shared" si="2"/>
        <v>2.1428571428571429E-2</v>
      </c>
      <c r="H12" s="89">
        <f>COUNTIFS('Base de Dados'!$B$2:$B$484,$A12,'Base de Dados'!$CN$2:$CN$484,"Indefere")</f>
        <v>9</v>
      </c>
      <c r="I12" s="95">
        <f t="shared" si="3"/>
        <v>3.214285714285714E-2</v>
      </c>
      <c r="J12" s="89">
        <f t="shared" si="4"/>
        <v>15</v>
      </c>
      <c r="K12" s="95">
        <f t="shared" si="5"/>
        <v>5.3571428571428568E-2</v>
      </c>
      <c r="L12" s="89">
        <f>COUNTIFS('Base de Dados'!$B$2:$B$484,$A12,'Base de Dados'!$DJ$2:$DJ$484,"Defere")</f>
        <v>2</v>
      </c>
      <c r="M12" s="89">
        <f>COUNTIFS('Base de Dados'!$B$2:$B$484,$A12,'Base de Dados'!$DJ$2:$DJ$484,"Parcial - Conteúdo")</f>
        <v>0</v>
      </c>
      <c r="N12" s="89">
        <f>COUNTIFS('Base de Dados'!$B$2:$B$484,$A12,'Base de Dados'!$DJ$2:$DJ$484,"Parcial - Várias")</f>
        <v>1</v>
      </c>
      <c r="O12" s="89">
        <f>COUNTIFS('Base de Dados'!$B$2:$B$484,$A12,'Base de Dados'!$DJ$2:$DJ$484,"Parcial - Mista")</f>
        <v>0</v>
      </c>
      <c r="P12" s="89">
        <f t="shared" si="6"/>
        <v>3</v>
      </c>
      <c r="Q12" s="95">
        <f t="shared" si="7"/>
        <v>1.3100436681222707E-2</v>
      </c>
      <c r="R12" s="89">
        <f>COUNTIFS('Base de Dados'!$B$2:$B$484,$A12,'Base de Dados'!$DJ$2:$DJ$484,"Indefere")</f>
        <v>12</v>
      </c>
      <c r="S12" s="95">
        <f t="shared" si="8"/>
        <v>5.2401746724890827E-2</v>
      </c>
      <c r="T12" s="89">
        <f t="shared" si="9"/>
        <v>15</v>
      </c>
      <c r="U12" s="95">
        <f t="shared" si="10"/>
        <v>6.5502183406113537E-2</v>
      </c>
      <c r="V12" s="89">
        <f>COUNTIFS('Base de Dados'!$B$2:$B$484,$A12,'Base de Dados'!$GJ$2:$GJ$484,"Defere")</f>
        <v>5</v>
      </c>
      <c r="W12" s="89">
        <f>COUNTIFS('Base de Dados'!$B$2:$B$484,$A12,'Base de Dados'!$GJ$2:$GJ$484,"Parcial - Conteúdo")</f>
        <v>0</v>
      </c>
      <c r="X12" s="89">
        <f>COUNTIFS('Base de Dados'!$B$2:$B$484,$A12,'Base de Dados'!$GJ$2:$GJ$484,"Parcial - Várias")</f>
        <v>1</v>
      </c>
      <c r="Y12" s="89">
        <f>COUNTIFS('Base de Dados'!$B$2:$B$484,$A12,'Base de Dados'!$GJ$2:$GJ$484,"Parcial - Mista")</f>
        <v>0</v>
      </c>
      <c r="Z12" s="89">
        <f t="shared" si="11"/>
        <v>6</v>
      </c>
      <c r="AA12" s="95">
        <f t="shared" si="12"/>
        <v>2.1505376344086023E-2</v>
      </c>
      <c r="AB12" s="89">
        <f>COUNTIFS('Base de Dados'!$B$2:$B$484,$A12,'Base de Dados'!$GJ$2:$GJ$484,"Indefere")</f>
        <v>10</v>
      </c>
      <c r="AC12" s="95">
        <f t="shared" si="13"/>
        <v>3.5842293906810034E-2</v>
      </c>
      <c r="AD12" s="89">
        <f t="shared" si="14"/>
        <v>16</v>
      </c>
      <c r="AE12" s="70">
        <f t="shared" si="15"/>
        <v>5.7347670250896057E-2</v>
      </c>
      <c r="AH12" s="220" t="s">
        <v>2111</v>
      </c>
      <c r="AI12" s="220"/>
      <c r="AJ12" s="220" t="s">
        <v>2113</v>
      </c>
      <c r="AK12" s="220"/>
      <c r="AL12" s="220" t="s">
        <v>2114</v>
      </c>
      <c r="AM12" s="220"/>
      <c r="AN12" s="111"/>
      <c r="AO12" s="144"/>
      <c r="AP12" s="111"/>
      <c r="AQ12" s="144"/>
      <c r="AR12" s="111"/>
      <c r="AS12" s="111"/>
      <c r="AT12" s="111"/>
      <c r="AU12" s="111"/>
      <c r="AV12" s="111"/>
      <c r="AW12" s="144"/>
      <c r="AX12" s="111"/>
      <c r="AY12" s="144"/>
      <c r="AZ12" s="111"/>
      <c r="BA12" s="144"/>
      <c r="BB12" s="111"/>
      <c r="BC12" s="111"/>
      <c r="BD12" s="111"/>
      <c r="BE12" s="111"/>
      <c r="BF12" s="111"/>
      <c r="BG12" s="144"/>
      <c r="BH12" s="111"/>
      <c r="BI12" s="144"/>
      <c r="BJ12" s="111"/>
      <c r="BK12" s="145"/>
    </row>
    <row r="13" spans="1:63" x14ac:dyDescent="0.25">
      <c r="A13" s="100" t="s">
        <v>64</v>
      </c>
      <c r="B13" s="96">
        <f>COUNTIFS('Base de Dados'!$B$2:$B$484,$A13,'Base de Dados'!$CN$2:$CN$484,"Defere")</f>
        <v>12</v>
      </c>
      <c r="C13" s="96">
        <f>COUNTIFS('Base de Dados'!$B$2:$B$484,$A13,'Base de Dados'!$CN$2:$CN$484,"Parcial - Conteúdo")</f>
        <v>0</v>
      </c>
      <c r="D13" s="96">
        <f>COUNTIFS('Base de Dados'!$B$2:$B$484,$A13,'Base de Dados'!$CN$2:$CN$484,"Parcial - Várias")</f>
        <v>0</v>
      </c>
      <c r="E13" s="96">
        <f>COUNTIFS('Base de Dados'!$B$2:$B$484,$A13,'Base de Dados'!$CN$2:$CN$484,"Parcial - Mista")</f>
        <v>0</v>
      </c>
      <c r="F13" s="96">
        <f t="shared" si="1"/>
        <v>12</v>
      </c>
      <c r="G13" s="97">
        <f t="shared" si="2"/>
        <v>4.2857142857142858E-2</v>
      </c>
      <c r="H13" s="96">
        <f>COUNTIFS('Base de Dados'!$B$2:$B$484,$A13,'Base de Dados'!$CN$2:$CN$484,"Indefere")</f>
        <v>6</v>
      </c>
      <c r="I13" s="97">
        <f t="shared" si="3"/>
        <v>2.1428571428571429E-2</v>
      </c>
      <c r="J13" s="96">
        <f t="shared" si="4"/>
        <v>18</v>
      </c>
      <c r="K13" s="97">
        <f t="shared" si="5"/>
        <v>6.4285714285714279E-2</v>
      </c>
      <c r="L13" s="96">
        <f>COUNTIFS('Base de Dados'!$B$2:$B$484,$A13,'Base de Dados'!$DJ$2:$DJ$484,"Defere")</f>
        <v>9</v>
      </c>
      <c r="M13" s="96">
        <f>COUNTIFS('Base de Dados'!$B$2:$B$484,$A13,'Base de Dados'!$DJ$2:$DJ$484,"Parcial - Conteúdo")</f>
        <v>0</v>
      </c>
      <c r="N13" s="96">
        <f>COUNTIFS('Base de Dados'!$B$2:$B$484,$A13,'Base de Dados'!$DJ$2:$DJ$484,"Parcial - Várias")</f>
        <v>1</v>
      </c>
      <c r="O13" s="96">
        <f>COUNTIFS('Base de Dados'!$B$2:$B$484,$A13,'Base de Dados'!$DJ$2:$DJ$484,"Parcial - Mista")</f>
        <v>0</v>
      </c>
      <c r="P13" s="96">
        <f t="shared" si="6"/>
        <v>10</v>
      </c>
      <c r="Q13" s="97">
        <f t="shared" si="7"/>
        <v>4.3668122270742356E-2</v>
      </c>
      <c r="R13" s="96">
        <f>COUNTIFS('Base de Dados'!$B$2:$B$484,$A13,'Base de Dados'!$DJ$2:$DJ$484,"Indefere")</f>
        <v>7</v>
      </c>
      <c r="S13" s="97">
        <f t="shared" si="8"/>
        <v>3.0567685589519649E-2</v>
      </c>
      <c r="T13" s="96">
        <f t="shared" si="9"/>
        <v>17</v>
      </c>
      <c r="U13" s="97">
        <f t="shared" si="10"/>
        <v>7.4235807860262015E-2</v>
      </c>
      <c r="V13" s="96">
        <f>COUNTIFS('Base de Dados'!$B$2:$B$484,$A13,'Base de Dados'!$GJ$2:$GJ$484,"Defere")</f>
        <v>11</v>
      </c>
      <c r="W13" s="96">
        <f>COUNTIFS('Base de Dados'!$B$2:$B$484,$A13,'Base de Dados'!$GJ$2:$GJ$484,"Parcial - Conteúdo")</f>
        <v>0</v>
      </c>
      <c r="X13" s="96">
        <f>COUNTIFS('Base de Dados'!$B$2:$B$484,$A13,'Base de Dados'!$GJ$2:$GJ$484,"Parcial - Várias")</f>
        <v>1</v>
      </c>
      <c r="Y13" s="96">
        <f>COUNTIFS('Base de Dados'!$B$2:$B$484,$A13,'Base de Dados'!$GJ$2:$GJ$484,"Parcial - Mista")</f>
        <v>0</v>
      </c>
      <c r="Z13" s="96">
        <f t="shared" si="11"/>
        <v>12</v>
      </c>
      <c r="AA13" s="97">
        <f t="shared" si="12"/>
        <v>4.3010752688172046E-2</v>
      </c>
      <c r="AB13" s="96">
        <f>COUNTIFS('Base de Dados'!$B$2:$B$484,$A13,'Base de Dados'!$GJ$2:$GJ$484,"Indefere")</f>
        <v>8</v>
      </c>
      <c r="AC13" s="97">
        <f t="shared" si="13"/>
        <v>2.8673835125448029E-2</v>
      </c>
      <c r="AD13" s="96">
        <f t="shared" si="14"/>
        <v>20</v>
      </c>
      <c r="AE13" s="85">
        <f t="shared" si="15"/>
        <v>7.1684587813620068E-2</v>
      </c>
      <c r="AG13" s="101" t="s">
        <v>2200</v>
      </c>
      <c r="AH13" s="141" t="s">
        <v>160</v>
      </c>
      <c r="AI13" s="141" t="s">
        <v>161</v>
      </c>
      <c r="AJ13" s="141" t="s">
        <v>160</v>
      </c>
      <c r="AK13" s="141" t="s">
        <v>161</v>
      </c>
      <c r="AL13" s="141" t="s">
        <v>160</v>
      </c>
      <c r="AM13" s="141" t="s">
        <v>161</v>
      </c>
      <c r="AN13" s="111"/>
      <c r="AO13" s="144"/>
      <c r="AP13" s="111"/>
      <c r="AQ13" s="144"/>
      <c r="AR13" s="111"/>
      <c r="AS13" s="111"/>
      <c r="AT13" s="111"/>
      <c r="AU13" s="111"/>
      <c r="AV13" s="111"/>
      <c r="AW13" s="144"/>
      <c r="AX13" s="111"/>
      <c r="AY13" s="144"/>
      <c r="AZ13" s="111"/>
      <c r="BA13" s="144"/>
      <c r="BB13" s="111"/>
      <c r="BC13" s="111"/>
      <c r="BD13" s="111"/>
      <c r="BE13" s="111"/>
      <c r="BF13" s="111"/>
      <c r="BG13" s="144"/>
      <c r="BH13" s="111"/>
      <c r="BI13" s="144"/>
      <c r="BJ13" s="111"/>
      <c r="BK13" s="145"/>
    </row>
    <row r="14" spans="1:63" x14ac:dyDescent="0.25">
      <c r="A14" s="43" t="s">
        <v>65</v>
      </c>
      <c r="B14" s="89">
        <f>COUNTIFS('Base de Dados'!$B$2:$B$484,$A14,'Base de Dados'!$CN$2:$CN$484,"Defere")</f>
        <v>7</v>
      </c>
      <c r="C14" s="89">
        <f>COUNTIFS('Base de Dados'!$B$2:$B$484,$A14,'Base de Dados'!$CN$2:$CN$484,"Parcial - Conteúdo")</f>
        <v>0</v>
      </c>
      <c r="D14" s="89">
        <f>COUNTIFS('Base de Dados'!$B$2:$B$484,$A14,'Base de Dados'!$CN$2:$CN$484,"Parcial - Várias")</f>
        <v>1</v>
      </c>
      <c r="E14" s="89">
        <f>COUNTIFS('Base de Dados'!$B$2:$B$484,$A14,'Base de Dados'!$CN$2:$CN$484,"Parcial - Mista")</f>
        <v>0</v>
      </c>
      <c r="F14" s="89">
        <f t="shared" si="1"/>
        <v>8</v>
      </c>
      <c r="G14" s="95">
        <f t="shared" si="2"/>
        <v>2.8571428571428571E-2</v>
      </c>
      <c r="H14" s="89">
        <f>COUNTIFS('Base de Dados'!$B$2:$B$484,$A14,'Base de Dados'!$CN$2:$CN$484,"Indefere")</f>
        <v>5</v>
      </c>
      <c r="I14" s="95">
        <f t="shared" si="3"/>
        <v>1.7857142857142856E-2</v>
      </c>
      <c r="J14" s="89">
        <f t="shared" si="4"/>
        <v>13</v>
      </c>
      <c r="K14" s="95">
        <f t="shared" si="5"/>
        <v>4.642857142857143E-2</v>
      </c>
      <c r="L14" s="89">
        <f>COUNTIFS('Base de Dados'!$B$2:$B$484,$A14,'Base de Dados'!$DJ$2:$DJ$484,"Defere")</f>
        <v>5</v>
      </c>
      <c r="M14" s="89">
        <f>COUNTIFS('Base de Dados'!$B$2:$B$484,$A14,'Base de Dados'!$DJ$2:$DJ$484,"Parcial - Conteúdo")</f>
        <v>0</v>
      </c>
      <c r="N14" s="89">
        <f>COUNTIFS('Base de Dados'!$B$2:$B$484,$A14,'Base de Dados'!$DJ$2:$DJ$484,"Parcial - Várias")</f>
        <v>1</v>
      </c>
      <c r="O14" s="89">
        <f>COUNTIFS('Base de Dados'!$B$2:$B$484,$A14,'Base de Dados'!$DJ$2:$DJ$484,"Parcial - Mista")</f>
        <v>0</v>
      </c>
      <c r="P14" s="89">
        <f t="shared" si="6"/>
        <v>6</v>
      </c>
      <c r="Q14" s="95">
        <f t="shared" si="7"/>
        <v>2.6200873362445413E-2</v>
      </c>
      <c r="R14" s="89">
        <f>COUNTIFS('Base de Dados'!$B$2:$B$484,$A14,'Base de Dados'!$DJ$2:$DJ$484,"Indefere")</f>
        <v>5</v>
      </c>
      <c r="S14" s="95">
        <f t="shared" si="8"/>
        <v>2.1834061135371178E-2</v>
      </c>
      <c r="T14" s="89">
        <f t="shared" si="9"/>
        <v>11</v>
      </c>
      <c r="U14" s="95">
        <f t="shared" si="10"/>
        <v>4.8034934497816595E-2</v>
      </c>
      <c r="V14" s="89">
        <f>COUNTIFS('Base de Dados'!$B$2:$B$484,$A14,'Base de Dados'!$GJ$2:$GJ$484,"Defere")</f>
        <v>4</v>
      </c>
      <c r="W14" s="89">
        <f>COUNTIFS('Base de Dados'!$B$2:$B$484,$A14,'Base de Dados'!$GJ$2:$GJ$484,"Parcial - Conteúdo")</f>
        <v>0</v>
      </c>
      <c r="X14" s="89">
        <f>COUNTIFS('Base de Dados'!$B$2:$B$484,$A14,'Base de Dados'!$GJ$2:$GJ$484,"Parcial - Várias")</f>
        <v>1</v>
      </c>
      <c r="Y14" s="89">
        <f>COUNTIFS('Base de Dados'!$B$2:$B$484,$A14,'Base de Dados'!$GJ$2:$GJ$484,"Parcial - Mista")</f>
        <v>0</v>
      </c>
      <c r="Z14" s="89">
        <f t="shared" si="11"/>
        <v>5</v>
      </c>
      <c r="AA14" s="95">
        <f t="shared" si="12"/>
        <v>1.7921146953405017E-2</v>
      </c>
      <c r="AB14" s="89">
        <f>COUNTIFS('Base de Dados'!$B$2:$B$484,$A14,'Base de Dados'!$GJ$2:$GJ$484,"Indefere")</f>
        <v>6</v>
      </c>
      <c r="AC14" s="95">
        <f t="shared" si="13"/>
        <v>2.1505376344086023E-2</v>
      </c>
      <c r="AD14" s="89">
        <f t="shared" si="14"/>
        <v>11</v>
      </c>
      <c r="AE14" s="70">
        <f t="shared" si="15"/>
        <v>3.9426523297491037E-2</v>
      </c>
      <c r="AG14" s="43" t="s">
        <v>2193</v>
      </c>
      <c r="AH14" s="95">
        <f>AL4/AP4</f>
        <v>0.65217391304347827</v>
      </c>
      <c r="AI14" s="95">
        <f>AN4/AP4</f>
        <v>0.34782608695652173</v>
      </c>
      <c r="AJ14" s="95">
        <f>AV4/AZ4</f>
        <v>0.9285714285714286</v>
      </c>
      <c r="AK14" s="95">
        <f>AX4/AZ4</f>
        <v>7.1428571428571425E-2</v>
      </c>
      <c r="AL14" s="95">
        <f>BF4/BJ4</f>
        <v>0.61904761904761907</v>
      </c>
      <c r="AM14" s="95">
        <f>BH4/BJ4</f>
        <v>0.38095238095238093</v>
      </c>
      <c r="AN14" s="111"/>
      <c r="AO14" s="144"/>
      <c r="AP14" s="111"/>
      <c r="AQ14" s="144"/>
      <c r="AR14" s="111"/>
      <c r="AS14" s="111"/>
      <c r="AT14" s="111"/>
      <c r="AU14" s="111"/>
      <c r="AV14" s="111"/>
      <c r="AW14" s="144"/>
      <c r="AX14" s="111"/>
      <c r="AY14" s="144"/>
      <c r="AZ14" s="111"/>
      <c r="BA14" s="144"/>
      <c r="BB14" s="111"/>
      <c r="BC14" s="111"/>
      <c r="BD14" s="111"/>
      <c r="BE14" s="111"/>
      <c r="BF14" s="111"/>
      <c r="BG14" s="144"/>
      <c r="BH14" s="111"/>
      <c r="BI14" s="144"/>
      <c r="BJ14" s="111"/>
      <c r="BK14" s="145"/>
    </row>
    <row r="15" spans="1:63" x14ac:dyDescent="0.25">
      <c r="A15" s="100" t="s">
        <v>66</v>
      </c>
      <c r="B15" s="96">
        <f>COUNTIFS('Base de Dados'!$B$2:$B$484,$A15,'Base de Dados'!$CN$2:$CN$484,"Defere")</f>
        <v>2</v>
      </c>
      <c r="C15" s="96">
        <f>COUNTIFS('Base de Dados'!$B$2:$B$484,$A15,'Base de Dados'!$CN$2:$CN$484,"Parcial - Conteúdo")</f>
        <v>0</v>
      </c>
      <c r="D15" s="96">
        <f>COUNTIFS('Base de Dados'!$B$2:$B$484,$A15,'Base de Dados'!$CN$2:$CN$484,"Parcial - Várias")</f>
        <v>2</v>
      </c>
      <c r="E15" s="96">
        <f>COUNTIFS('Base de Dados'!$B$2:$B$484,$A15,'Base de Dados'!$CN$2:$CN$484,"Parcial - Mista")</f>
        <v>0</v>
      </c>
      <c r="F15" s="96">
        <f t="shared" si="1"/>
        <v>4</v>
      </c>
      <c r="G15" s="97">
        <f t="shared" si="2"/>
        <v>1.4285714285714285E-2</v>
      </c>
      <c r="H15" s="96">
        <f>COUNTIFS('Base de Dados'!$B$2:$B$484,$A15,'Base de Dados'!$CN$2:$CN$484,"Indefere")</f>
        <v>0</v>
      </c>
      <c r="I15" s="97">
        <f t="shared" si="3"/>
        <v>0</v>
      </c>
      <c r="J15" s="96">
        <f t="shared" si="4"/>
        <v>4</v>
      </c>
      <c r="K15" s="97">
        <f t="shared" si="5"/>
        <v>1.4285714285714285E-2</v>
      </c>
      <c r="L15" s="96">
        <f>COUNTIFS('Base de Dados'!$B$2:$B$484,$A15,'Base de Dados'!$DJ$2:$DJ$484,"Defere")</f>
        <v>2</v>
      </c>
      <c r="M15" s="96">
        <f>COUNTIFS('Base de Dados'!$B$2:$B$484,$A15,'Base de Dados'!$DJ$2:$DJ$484,"Parcial - Conteúdo")</f>
        <v>0</v>
      </c>
      <c r="N15" s="96">
        <f>COUNTIFS('Base de Dados'!$B$2:$B$484,$A15,'Base de Dados'!$DJ$2:$DJ$484,"Parcial - Várias")</f>
        <v>2</v>
      </c>
      <c r="O15" s="96">
        <f>COUNTIFS('Base de Dados'!$B$2:$B$484,$A15,'Base de Dados'!$DJ$2:$DJ$484,"Parcial - Mista")</f>
        <v>0</v>
      </c>
      <c r="P15" s="96">
        <f t="shared" si="6"/>
        <v>4</v>
      </c>
      <c r="Q15" s="97">
        <f t="shared" si="7"/>
        <v>1.7467248908296942E-2</v>
      </c>
      <c r="R15" s="96">
        <f>COUNTIFS('Base de Dados'!$B$2:$B$484,$A15,'Base de Dados'!$DJ$2:$DJ$484,"Indefere")</f>
        <v>2</v>
      </c>
      <c r="S15" s="97">
        <f t="shared" si="8"/>
        <v>8.7336244541484712E-3</v>
      </c>
      <c r="T15" s="96">
        <f t="shared" si="9"/>
        <v>6</v>
      </c>
      <c r="U15" s="97">
        <f t="shared" si="10"/>
        <v>2.6200873362445413E-2</v>
      </c>
      <c r="V15" s="96">
        <f>COUNTIFS('Base de Dados'!$B$2:$B$484,$A15,'Base de Dados'!$GJ$2:$GJ$484,"Defere")</f>
        <v>2</v>
      </c>
      <c r="W15" s="96">
        <f>COUNTIFS('Base de Dados'!$B$2:$B$484,$A15,'Base de Dados'!$GJ$2:$GJ$484,"Parcial - Conteúdo")</f>
        <v>0</v>
      </c>
      <c r="X15" s="96">
        <f>COUNTIFS('Base de Dados'!$B$2:$B$484,$A15,'Base de Dados'!$GJ$2:$GJ$484,"Parcial - Várias")</f>
        <v>2</v>
      </c>
      <c r="Y15" s="96">
        <f>COUNTIFS('Base de Dados'!$B$2:$B$484,$A15,'Base de Dados'!$GJ$2:$GJ$484,"Parcial - Mista")</f>
        <v>0</v>
      </c>
      <c r="Z15" s="96">
        <f t="shared" si="11"/>
        <v>4</v>
      </c>
      <c r="AA15" s="97">
        <f t="shared" si="12"/>
        <v>1.4336917562724014E-2</v>
      </c>
      <c r="AB15" s="96">
        <f>COUNTIFS('Base de Dados'!$B$2:$B$484,$A15,'Base de Dados'!$GJ$2:$GJ$484,"Indefere")</f>
        <v>3</v>
      </c>
      <c r="AC15" s="97">
        <f t="shared" si="13"/>
        <v>1.0752688172043012E-2</v>
      </c>
      <c r="AD15" s="96">
        <f t="shared" si="14"/>
        <v>7</v>
      </c>
      <c r="AE15" s="85">
        <f t="shared" si="15"/>
        <v>2.5089605734767026E-2</v>
      </c>
      <c r="AG15" s="100" t="s">
        <v>2194</v>
      </c>
      <c r="AH15" s="97">
        <f>AL5/AP5</f>
        <v>0.61538461538461542</v>
      </c>
      <c r="AI15" s="97">
        <f>AN5/AP5</f>
        <v>0.38461538461538464</v>
      </c>
      <c r="AJ15" s="97">
        <f>AV5/AZ5</f>
        <v>0.5679012345679012</v>
      </c>
      <c r="AK15" s="97">
        <f>AX5/AZ5</f>
        <v>0.43209876543209874</v>
      </c>
      <c r="AL15" s="97">
        <f>BF5/BJ5</f>
        <v>0.5950413223140496</v>
      </c>
      <c r="AM15" s="97">
        <f>BH5/BJ5</f>
        <v>0.4049586776859504</v>
      </c>
      <c r="AN15" s="111"/>
      <c r="AO15" s="144"/>
      <c r="AP15" s="111"/>
      <c r="AQ15" s="144"/>
      <c r="AR15" s="111"/>
      <c r="AS15" s="111"/>
      <c r="AT15" s="111"/>
      <c r="AU15" s="111"/>
      <c r="AV15" s="111"/>
      <c r="AW15" s="144"/>
      <c r="AX15" s="111"/>
      <c r="AY15" s="144"/>
      <c r="AZ15" s="111"/>
      <c r="BA15" s="144"/>
      <c r="BB15" s="111"/>
      <c r="BC15" s="111"/>
      <c r="BD15" s="111"/>
      <c r="BE15" s="111"/>
      <c r="BF15" s="111"/>
      <c r="BG15" s="144"/>
      <c r="BH15" s="111"/>
      <c r="BI15" s="144"/>
      <c r="BJ15" s="111"/>
      <c r="BK15" s="145"/>
    </row>
    <row r="16" spans="1:63" x14ac:dyDescent="0.25">
      <c r="A16" s="43" t="s">
        <v>67</v>
      </c>
      <c r="B16" s="89">
        <f>COUNTIFS('Base de Dados'!$B$2:$B$484,$A16,'Base de Dados'!$CN$2:$CN$484,"Defere")</f>
        <v>4</v>
      </c>
      <c r="C16" s="89">
        <f>COUNTIFS('Base de Dados'!$B$2:$B$484,$A16,'Base de Dados'!$CN$2:$CN$484,"Parcial - Conteúdo")</f>
        <v>0</v>
      </c>
      <c r="D16" s="89">
        <f>COUNTIFS('Base de Dados'!$B$2:$B$484,$A16,'Base de Dados'!$CN$2:$CN$484,"Parcial - Várias")</f>
        <v>0</v>
      </c>
      <c r="E16" s="89">
        <f>COUNTIFS('Base de Dados'!$B$2:$B$484,$A16,'Base de Dados'!$CN$2:$CN$484,"Parcial - Mista")</f>
        <v>0</v>
      </c>
      <c r="F16" s="89">
        <f t="shared" si="1"/>
        <v>4</v>
      </c>
      <c r="G16" s="95">
        <f t="shared" si="2"/>
        <v>1.4285714285714285E-2</v>
      </c>
      <c r="H16" s="89">
        <f>COUNTIFS('Base de Dados'!$B$2:$B$484,$A16,'Base de Dados'!$CN$2:$CN$484,"Indefere")</f>
        <v>1</v>
      </c>
      <c r="I16" s="95">
        <f t="shared" si="3"/>
        <v>3.5714285714285713E-3</v>
      </c>
      <c r="J16" s="89">
        <f t="shared" si="4"/>
        <v>5</v>
      </c>
      <c r="K16" s="95">
        <f t="shared" si="5"/>
        <v>1.7857142857142856E-2</v>
      </c>
      <c r="L16" s="89">
        <f>COUNTIFS('Base de Dados'!$B$2:$B$484,$A16,'Base de Dados'!$DJ$2:$DJ$484,"Defere")</f>
        <v>4</v>
      </c>
      <c r="M16" s="89">
        <f>COUNTIFS('Base de Dados'!$B$2:$B$484,$A16,'Base de Dados'!$DJ$2:$DJ$484,"Parcial - Conteúdo")</f>
        <v>0</v>
      </c>
      <c r="N16" s="89">
        <f>COUNTIFS('Base de Dados'!$B$2:$B$484,$A16,'Base de Dados'!$DJ$2:$DJ$484,"Parcial - Várias")</f>
        <v>0</v>
      </c>
      <c r="O16" s="89">
        <f>COUNTIFS('Base de Dados'!$B$2:$B$484,$A16,'Base de Dados'!$DJ$2:$DJ$484,"Parcial - Mista")</f>
        <v>0</v>
      </c>
      <c r="P16" s="89">
        <f t="shared" si="6"/>
        <v>4</v>
      </c>
      <c r="Q16" s="95">
        <f t="shared" si="7"/>
        <v>1.7467248908296942E-2</v>
      </c>
      <c r="R16" s="89">
        <f>COUNTIFS('Base de Dados'!$B$2:$B$484,$A16,'Base de Dados'!$DJ$2:$DJ$484,"Indefere")</f>
        <v>1</v>
      </c>
      <c r="S16" s="95">
        <f t="shared" si="8"/>
        <v>4.3668122270742356E-3</v>
      </c>
      <c r="T16" s="89">
        <f t="shared" si="9"/>
        <v>5</v>
      </c>
      <c r="U16" s="95">
        <f t="shared" si="10"/>
        <v>2.1834061135371178E-2</v>
      </c>
      <c r="V16" s="89">
        <f>COUNTIFS('Base de Dados'!$B$2:$B$484,$A16,'Base de Dados'!$GJ$2:$GJ$484,"Defere")</f>
        <v>4</v>
      </c>
      <c r="W16" s="89">
        <f>COUNTIFS('Base de Dados'!$B$2:$B$484,$A16,'Base de Dados'!$GJ$2:$GJ$484,"Parcial - Conteúdo")</f>
        <v>0</v>
      </c>
      <c r="X16" s="89">
        <f>COUNTIFS('Base de Dados'!$B$2:$B$484,$A16,'Base de Dados'!$GJ$2:$GJ$484,"Parcial - Várias")</f>
        <v>0</v>
      </c>
      <c r="Y16" s="89">
        <f>COUNTIFS('Base de Dados'!$B$2:$B$484,$A16,'Base de Dados'!$GJ$2:$GJ$484,"Parcial - Mista")</f>
        <v>0</v>
      </c>
      <c r="Z16" s="89">
        <f t="shared" si="11"/>
        <v>4</v>
      </c>
      <c r="AA16" s="95">
        <f t="shared" si="12"/>
        <v>1.4336917562724014E-2</v>
      </c>
      <c r="AB16" s="89">
        <f>COUNTIFS('Base de Dados'!$B$2:$B$484,$A16,'Base de Dados'!$GJ$2:$GJ$484,"Indefere")</f>
        <v>1</v>
      </c>
      <c r="AC16" s="95">
        <f t="shared" si="13"/>
        <v>3.5842293906810036E-3</v>
      </c>
      <c r="AD16" s="89">
        <f t="shared" si="14"/>
        <v>5</v>
      </c>
      <c r="AE16" s="70">
        <f t="shared" si="15"/>
        <v>1.7921146953405017E-2</v>
      </c>
      <c r="AG16" s="43" t="s">
        <v>2195</v>
      </c>
      <c r="AH16" s="95">
        <f>AL6/AP6</f>
        <v>0.75471698113207553</v>
      </c>
      <c r="AI16" s="95">
        <f>AN6/AP6</f>
        <v>0.24528301886792453</v>
      </c>
      <c r="AJ16" s="95">
        <f>AV6/AZ6</f>
        <v>0.53846153846153844</v>
      </c>
      <c r="AK16" s="95">
        <f>AX6/AZ6</f>
        <v>0.46153846153846156</v>
      </c>
      <c r="AL16" s="95">
        <f>BF6/BJ6</f>
        <v>0.58333333333333337</v>
      </c>
      <c r="AM16" s="95">
        <f>BH6/BJ6</f>
        <v>0.41666666666666669</v>
      </c>
      <c r="AN16" s="111"/>
      <c r="AO16" s="144"/>
      <c r="AP16" s="111"/>
      <c r="AQ16" s="144"/>
      <c r="AR16" s="111"/>
      <c r="AS16" s="111"/>
      <c r="AT16" s="111"/>
      <c r="AU16" s="111"/>
      <c r="AV16" s="111"/>
      <c r="AW16" s="144"/>
      <c r="AX16" s="111"/>
      <c r="AY16" s="144"/>
      <c r="AZ16" s="111"/>
      <c r="BA16" s="144"/>
      <c r="BB16" s="111"/>
      <c r="BC16" s="111"/>
      <c r="BD16" s="111"/>
      <c r="BE16" s="111"/>
      <c r="BF16" s="111"/>
      <c r="BG16" s="144"/>
      <c r="BH16" s="111"/>
      <c r="BI16" s="144"/>
      <c r="BJ16" s="111"/>
      <c r="BK16" s="145"/>
    </row>
    <row r="17" spans="1:63" x14ac:dyDescent="0.25">
      <c r="A17" s="100" t="s">
        <v>68</v>
      </c>
      <c r="B17" s="96">
        <f>COUNTIFS('Base de Dados'!$B$2:$B$484,$A17,'Base de Dados'!$CN$2:$CN$484,"Defere")</f>
        <v>4</v>
      </c>
      <c r="C17" s="96">
        <f>COUNTIFS('Base de Dados'!$B$2:$B$484,$A17,'Base de Dados'!$CN$2:$CN$484,"Parcial - Conteúdo")</f>
        <v>0</v>
      </c>
      <c r="D17" s="96">
        <f>COUNTIFS('Base de Dados'!$B$2:$B$484,$A17,'Base de Dados'!$CN$2:$CN$484,"Parcial - Várias")</f>
        <v>0</v>
      </c>
      <c r="E17" s="96">
        <f>COUNTIFS('Base de Dados'!$B$2:$B$484,$A17,'Base de Dados'!$CN$2:$CN$484,"Parcial - Mista")</f>
        <v>0</v>
      </c>
      <c r="F17" s="96">
        <f t="shared" si="1"/>
        <v>4</v>
      </c>
      <c r="G17" s="97">
        <f t="shared" si="2"/>
        <v>1.4285714285714285E-2</v>
      </c>
      <c r="H17" s="96">
        <f>COUNTIFS('Base de Dados'!$B$2:$B$484,$A17,'Base de Dados'!$CN$2:$CN$484,"Indefere")</f>
        <v>0</v>
      </c>
      <c r="I17" s="97">
        <f t="shared" si="3"/>
        <v>0</v>
      </c>
      <c r="J17" s="96">
        <f t="shared" si="4"/>
        <v>4</v>
      </c>
      <c r="K17" s="97">
        <f t="shared" si="5"/>
        <v>1.4285714285714285E-2</v>
      </c>
      <c r="L17" s="96">
        <f>COUNTIFS('Base de Dados'!$B$2:$B$484,$A17,'Base de Dados'!$DJ$2:$DJ$484,"Defere")</f>
        <v>4</v>
      </c>
      <c r="M17" s="96">
        <f>COUNTIFS('Base de Dados'!$B$2:$B$484,$A17,'Base de Dados'!$DJ$2:$DJ$484,"Parcial - Conteúdo")</f>
        <v>0</v>
      </c>
      <c r="N17" s="96">
        <f>COUNTIFS('Base de Dados'!$B$2:$B$484,$A17,'Base de Dados'!$DJ$2:$DJ$484,"Parcial - Várias")</f>
        <v>0</v>
      </c>
      <c r="O17" s="96">
        <f>COUNTIFS('Base de Dados'!$B$2:$B$484,$A17,'Base de Dados'!$DJ$2:$DJ$484,"Parcial - Mista")</f>
        <v>0</v>
      </c>
      <c r="P17" s="96">
        <f t="shared" si="6"/>
        <v>4</v>
      </c>
      <c r="Q17" s="97">
        <f t="shared" si="7"/>
        <v>1.7467248908296942E-2</v>
      </c>
      <c r="R17" s="96">
        <f>COUNTIFS('Base de Dados'!$B$2:$B$484,$A17,'Base de Dados'!$DJ$2:$DJ$484,"Indefere")</f>
        <v>0</v>
      </c>
      <c r="S17" s="97">
        <f t="shared" si="8"/>
        <v>0</v>
      </c>
      <c r="T17" s="96">
        <f t="shared" si="9"/>
        <v>4</v>
      </c>
      <c r="U17" s="97">
        <f t="shared" si="10"/>
        <v>1.7467248908296942E-2</v>
      </c>
      <c r="V17" s="96">
        <f>COUNTIFS('Base de Dados'!$B$2:$B$484,$A17,'Base de Dados'!$GJ$2:$GJ$484,"Defere")</f>
        <v>2</v>
      </c>
      <c r="W17" s="96">
        <f>COUNTIFS('Base de Dados'!$B$2:$B$484,$A17,'Base de Dados'!$GJ$2:$GJ$484,"Parcial - Conteúdo")</f>
        <v>0</v>
      </c>
      <c r="X17" s="96">
        <f>COUNTIFS('Base de Dados'!$B$2:$B$484,$A17,'Base de Dados'!$GJ$2:$GJ$484,"Parcial - Várias")</f>
        <v>0</v>
      </c>
      <c r="Y17" s="96">
        <f>COUNTIFS('Base de Dados'!$B$2:$B$484,$A17,'Base de Dados'!$GJ$2:$GJ$484,"Parcial - Mista")</f>
        <v>0</v>
      </c>
      <c r="Z17" s="96">
        <f t="shared" si="11"/>
        <v>2</v>
      </c>
      <c r="AA17" s="97">
        <f t="shared" si="12"/>
        <v>7.1684587813620072E-3</v>
      </c>
      <c r="AB17" s="96">
        <f>COUNTIFS('Base de Dados'!$B$2:$B$484,$A17,'Base de Dados'!$GJ$2:$GJ$484,"Indefere")</f>
        <v>0</v>
      </c>
      <c r="AC17" s="97">
        <f t="shared" si="13"/>
        <v>0</v>
      </c>
      <c r="AD17" s="96">
        <f t="shared" si="14"/>
        <v>2</v>
      </c>
      <c r="AE17" s="85">
        <f t="shared" si="15"/>
        <v>7.1684587813620072E-3</v>
      </c>
      <c r="AG17" s="100" t="s">
        <v>2196</v>
      </c>
      <c r="AH17" s="97">
        <f>AL7/AP7</f>
        <v>0.70454545454545459</v>
      </c>
      <c r="AI17" s="97">
        <f>AN7/AP7</f>
        <v>0.29545454545454547</v>
      </c>
      <c r="AJ17" s="97">
        <f>AV7/AZ7</f>
        <v>0.67567567567567566</v>
      </c>
      <c r="AK17" s="97">
        <f>AX7/AZ7</f>
        <v>0.32432432432432434</v>
      </c>
      <c r="AL17" s="97">
        <f>BF7/BJ7</f>
        <v>0.60526315789473684</v>
      </c>
      <c r="AM17" s="97">
        <f>BH7/BJ7</f>
        <v>0.39473684210526316</v>
      </c>
      <c r="AN17" s="111"/>
      <c r="AO17" s="144"/>
      <c r="AP17" s="111"/>
      <c r="AQ17" s="144"/>
      <c r="AR17" s="111"/>
      <c r="AS17" s="111"/>
      <c r="AT17" s="111"/>
      <c r="AU17" s="111"/>
      <c r="AV17" s="111"/>
      <c r="AW17" s="144"/>
      <c r="AX17" s="111"/>
      <c r="AY17" s="144"/>
      <c r="AZ17" s="111"/>
      <c r="BA17" s="144"/>
      <c r="BB17" s="111"/>
      <c r="BC17" s="111"/>
      <c r="BD17" s="111"/>
      <c r="BE17" s="111"/>
      <c r="BF17" s="111"/>
      <c r="BG17" s="144"/>
      <c r="BH17" s="111"/>
      <c r="BI17" s="144"/>
      <c r="BJ17" s="111"/>
      <c r="BK17" s="145"/>
    </row>
    <row r="18" spans="1:63" x14ac:dyDescent="0.25">
      <c r="A18" s="43" t="s">
        <v>69</v>
      </c>
      <c r="B18" s="89">
        <f>COUNTIFS('Base de Dados'!$B$2:$B$484,$A18,'Base de Dados'!$CN$2:$CN$484,"Defere")</f>
        <v>6</v>
      </c>
      <c r="C18" s="89">
        <f>COUNTIFS('Base de Dados'!$B$2:$B$484,$A18,'Base de Dados'!$CN$2:$CN$484,"Parcial - Conteúdo")</f>
        <v>0</v>
      </c>
      <c r="D18" s="89">
        <f>COUNTIFS('Base de Dados'!$B$2:$B$484,$A18,'Base de Dados'!$CN$2:$CN$484,"Parcial - Várias")</f>
        <v>0</v>
      </c>
      <c r="E18" s="89">
        <f>COUNTIFS('Base de Dados'!$B$2:$B$484,$A18,'Base de Dados'!$CN$2:$CN$484,"Parcial - Mista")</f>
        <v>0</v>
      </c>
      <c r="F18" s="89">
        <f t="shared" si="1"/>
        <v>6</v>
      </c>
      <c r="G18" s="95">
        <f t="shared" si="2"/>
        <v>2.1428571428571429E-2</v>
      </c>
      <c r="H18" s="89">
        <f>COUNTIFS('Base de Dados'!$B$2:$B$484,$A18,'Base de Dados'!$CN$2:$CN$484,"Indefere")</f>
        <v>4</v>
      </c>
      <c r="I18" s="95">
        <f t="shared" si="3"/>
        <v>1.4285714285714285E-2</v>
      </c>
      <c r="J18" s="89">
        <f t="shared" si="4"/>
        <v>10</v>
      </c>
      <c r="K18" s="95">
        <f t="shared" si="5"/>
        <v>3.5714285714285712E-2</v>
      </c>
      <c r="L18" s="89">
        <f>COUNTIFS('Base de Dados'!$B$2:$B$484,$A18,'Base de Dados'!$DJ$2:$DJ$484,"Defere")</f>
        <v>6</v>
      </c>
      <c r="M18" s="89">
        <f>COUNTIFS('Base de Dados'!$B$2:$B$484,$A18,'Base de Dados'!$DJ$2:$DJ$484,"Parcial - Conteúdo")</f>
        <v>0</v>
      </c>
      <c r="N18" s="89">
        <f>COUNTIFS('Base de Dados'!$B$2:$B$484,$A18,'Base de Dados'!$DJ$2:$DJ$484,"Parcial - Várias")</f>
        <v>0</v>
      </c>
      <c r="O18" s="89">
        <f>COUNTIFS('Base de Dados'!$B$2:$B$484,$A18,'Base de Dados'!$DJ$2:$DJ$484,"Parcial - Mista")</f>
        <v>0</v>
      </c>
      <c r="P18" s="89">
        <f t="shared" si="6"/>
        <v>6</v>
      </c>
      <c r="Q18" s="95">
        <f t="shared" si="7"/>
        <v>2.6200873362445413E-2</v>
      </c>
      <c r="R18" s="89">
        <f>COUNTIFS('Base de Dados'!$B$2:$B$484,$A18,'Base de Dados'!$DJ$2:$DJ$484,"Indefere")</f>
        <v>3</v>
      </c>
      <c r="S18" s="95">
        <f t="shared" si="8"/>
        <v>1.3100436681222707E-2</v>
      </c>
      <c r="T18" s="89">
        <f t="shared" si="9"/>
        <v>9</v>
      </c>
      <c r="U18" s="95">
        <f t="shared" si="10"/>
        <v>3.9301310043668124E-2</v>
      </c>
      <c r="V18" s="89">
        <f>COUNTIFS('Base de Dados'!$B$2:$B$484,$A18,'Base de Dados'!$GJ$2:$GJ$484,"Defere")</f>
        <v>3</v>
      </c>
      <c r="W18" s="89">
        <f>COUNTIFS('Base de Dados'!$B$2:$B$484,$A18,'Base de Dados'!$GJ$2:$GJ$484,"Parcial - Conteúdo")</f>
        <v>0</v>
      </c>
      <c r="X18" s="89">
        <f>COUNTIFS('Base de Dados'!$B$2:$B$484,$A18,'Base de Dados'!$GJ$2:$GJ$484,"Parcial - Várias")</f>
        <v>0</v>
      </c>
      <c r="Y18" s="89">
        <f>COUNTIFS('Base de Dados'!$B$2:$B$484,$A18,'Base de Dados'!$GJ$2:$GJ$484,"Parcial - Mista")</f>
        <v>0</v>
      </c>
      <c r="Z18" s="89">
        <f t="shared" si="11"/>
        <v>3</v>
      </c>
      <c r="AA18" s="95">
        <f t="shared" si="12"/>
        <v>1.0752688172043012E-2</v>
      </c>
      <c r="AB18" s="89">
        <f>COUNTIFS('Base de Dados'!$B$2:$B$484,$A18,'Base de Dados'!$GJ$2:$GJ$484,"Indefere")</f>
        <v>4</v>
      </c>
      <c r="AC18" s="95">
        <f t="shared" si="13"/>
        <v>1.4336917562724014E-2</v>
      </c>
      <c r="AD18" s="89">
        <f t="shared" si="14"/>
        <v>7</v>
      </c>
      <c r="AE18" s="70">
        <f t="shared" si="15"/>
        <v>2.5089605734767026E-2</v>
      </c>
      <c r="AG18" s="43" t="s">
        <v>2197</v>
      </c>
      <c r="AH18" s="95">
        <f>AL8/AP8</f>
        <v>0.6071428571428571</v>
      </c>
      <c r="AI18" s="95">
        <f>AN8/AP8</f>
        <v>0.39285714285714285</v>
      </c>
      <c r="AJ18" s="95">
        <f>AV8/AZ8</f>
        <v>0.63793103448275867</v>
      </c>
      <c r="AK18" s="95">
        <f>AX8/AZ8</f>
        <v>0.36206896551724138</v>
      </c>
      <c r="AL18" s="95">
        <f>BF8/BJ8</f>
        <v>0.52941176470588236</v>
      </c>
      <c r="AM18" s="95">
        <f>BH8/BJ8</f>
        <v>0.47058823529411764</v>
      </c>
      <c r="AN18" s="111"/>
      <c r="AO18" s="144"/>
      <c r="AP18" s="111"/>
      <c r="AQ18" s="144"/>
      <c r="AR18" s="111"/>
      <c r="AS18" s="111"/>
      <c r="AT18" s="111"/>
      <c r="AU18" s="111"/>
      <c r="AV18" s="111"/>
      <c r="AW18" s="144"/>
      <c r="AX18" s="111"/>
      <c r="AY18" s="144"/>
      <c r="AZ18" s="111"/>
      <c r="BA18" s="144"/>
      <c r="BB18" s="111"/>
      <c r="BC18" s="111"/>
      <c r="BD18" s="111"/>
      <c r="BE18" s="111"/>
      <c r="BF18" s="111"/>
      <c r="BG18" s="144"/>
      <c r="BH18" s="111"/>
      <c r="BI18" s="144"/>
      <c r="BJ18" s="111"/>
      <c r="BK18" s="145"/>
    </row>
    <row r="19" spans="1:63" x14ac:dyDescent="0.25">
      <c r="A19" s="100" t="s">
        <v>70</v>
      </c>
      <c r="B19" s="96">
        <f>COUNTIFS('Base de Dados'!$B$2:$B$484,$A19,'Base de Dados'!$CN$2:$CN$484,"Defere")</f>
        <v>7</v>
      </c>
      <c r="C19" s="96">
        <f>COUNTIFS('Base de Dados'!$B$2:$B$484,$A19,'Base de Dados'!$CN$2:$CN$484,"Parcial - Conteúdo")</f>
        <v>0</v>
      </c>
      <c r="D19" s="96">
        <f>COUNTIFS('Base de Dados'!$B$2:$B$484,$A19,'Base de Dados'!$CN$2:$CN$484,"Parcial - Várias")</f>
        <v>0</v>
      </c>
      <c r="E19" s="96">
        <f>COUNTIFS('Base de Dados'!$B$2:$B$484,$A19,'Base de Dados'!$CN$2:$CN$484,"Parcial - Mista")</f>
        <v>0</v>
      </c>
      <c r="F19" s="96">
        <f t="shared" si="1"/>
        <v>7</v>
      </c>
      <c r="G19" s="97">
        <f t="shared" si="2"/>
        <v>2.5000000000000001E-2</v>
      </c>
      <c r="H19" s="96">
        <f>COUNTIFS('Base de Dados'!$B$2:$B$484,$A19,'Base de Dados'!$CN$2:$CN$484,"Indefere")</f>
        <v>6</v>
      </c>
      <c r="I19" s="97">
        <f t="shared" si="3"/>
        <v>2.1428571428571429E-2</v>
      </c>
      <c r="J19" s="96">
        <f t="shared" si="4"/>
        <v>13</v>
      </c>
      <c r="K19" s="97">
        <f t="shared" si="5"/>
        <v>4.642857142857143E-2</v>
      </c>
      <c r="L19" s="96">
        <f>COUNTIFS('Base de Dados'!$B$2:$B$484,$A19,'Base de Dados'!$DJ$2:$DJ$484,"Defere")</f>
        <v>7</v>
      </c>
      <c r="M19" s="96">
        <f>COUNTIFS('Base de Dados'!$B$2:$B$484,$A19,'Base de Dados'!$DJ$2:$DJ$484,"Parcial - Conteúdo")</f>
        <v>0</v>
      </c>
      <c r="N19" s="96">
        <f>COUNTIFS('Base de Dados'!$B$2:$B$484,$A19,'Base de Dados'!$DJ$2:$DJ$484,"Parcial - Várias")</f>
        <v>0</v>
      </c>
      <c r="O19" s="96">
        <f>COUNTIFS('Base de Dados'!$B$2:$B$484,$A19,'Base de Dados'!$DJ$2:$DJ$484,"Parcial - Mista")</f>
        <v>0</v>
      </c>
      <c r="P19" s="96">
        <f t="shared" si="6"/>
        <v>7</v>
      </c>
      <c r="Q19" s="97">
        <f t="shared" si="7"/>
        <v>3.0567685589519649E-2</v>
      </c>
      <c r="R19" s="96">
        <f>COUNTIFS('Base de Dados'!$B$2:$B$484,$A19,'Base de Dados'!$DJ$2:$DJ$484,"Indefere")</f>
        <v>6</v>
      </c>
      <c r="S19" s="97">
        <f t="shared" si="8"/>
        <v>2.6200873362445413E-2</v>
      </c>
      <c r="T19" s="96">
        <f t="shared" si="9"/>
        <v>13</v>
      </c>
      <c r="U19" s="97">
        <f t="shared" si="10"/>
        <v>5.6768558951965066E-2</v>
      </c>
      <c r="V19" s="96">
        <f>COUNTIFS('Base de Dados'!$B$2:$B$484,$A19,'Base de Dados'!$GJ$2:$GJ$484,"Defere")</f>
        <v>6</v>
      </c>
      <c r="W19" s="96">
        <f>COUNTIFS('Base de Dados'!$B$2:$B$484,$A19,'Base de Dados'!$GJ$2:$GJ$484,"Parcial - Conteúdo")</f>
        <v>0</v>
      </c>
      <c r="X19" s="96">
        <f>COUNTIFS('Base de Dados'!$B$2:$B$484,$A19,'Base de Dados'!$GJ$2:$GJ$484,"Parcial - Várias")</f>
        <v>0</v>
      </c>
      <c r="Y19" s="96">
        <f>COUNTIFS('Base de Dados'!$B$2:$B$484,$A19,'Base de Dados'!$GJ$2:$GJ$484,"Parcial - Mista")</f>
        <v>0</v>
      </c>
      <c r="Z19" s="96">
        <f t="shared" si="11"/>
        <v>6</v>
      </c>
      <c r="AA19" s="97">
        <f t="shared" si="12"/>
        <v>2.1505376344086023E-2</v>
      </c>
      <c r="AB19" s="96">
        <f>COUNTIFS('Base de Dados'!$B$2:$B$484,$A19,'Base de Dados'!$GJ$2:$GJ$484,"Indefere")</f>
        <v>4</v>
      </c>
      <c r="AC19" s="97">
        <f t="shared" si="13"/>
        <v>1.4336917562724014E-2</v>
      </c>
      <c r="AD19" s="96">
        <f t="shared" si="14"/>
        <v>10</v>
      </c>
      <c r="AE19" s="85">
        <f t="shared" si="15"/>
        <v>3.5842293906810034E-2</v>
      </c>
      <c r="AG19" s="43"/>
      <c r="AH19" s="111"/>
      <c r="AI19" s="111"/>
      <c r="AJ19" s="111"/>
      <c r="AK19" s="111"/>
      <c r="AL19" s="111"/>
      <c r="AM19" s="95"/>
      <c r="AN19" s="111"/>
      <c r="AO19" s="144"/>
      <c r="AP19" s="111"/>
      <c r="AQ19" s="144"/>
      <c r="AR19" s="111"/>
      <c r="AS19" s="111"/>
      <c r="AT19" s="111"/>
      <c r="AU19" s="111"/>
      <c r="AV19" s="111"/>
      <c r="AW19" s="144"/>
      <c r="AX19" s="111"/>
      <c r="AY19" s="144"/>
      <c r="AZ19" s="111"/>
      <c r="BA19" s="144"/>
      <c r="BB19" s="111"/>
      <c r="BC19" s="111"/>
      <c r="BD19" s="111"/>
      <c r="BE19" s="111"/>
      <c r="BF19" s="111"/>
      <c r="BG19" s="144"/>
      <c r="BH19" s="111"/>
      <c r="BI19" s="144"/>
      <c r="BJ19" s="111"/>
      <c r="BK19" s="145"/>
    </row>
    <row r="20" spans="1:63" x14ac:dyDescent="0.25">
      <c r="A20" s="43" t="s">
        <v>71</v>
      </c>
      <c r="B20" s="89">
        <f>COUNTIFS('Base de Dados'!$B$2:$B$484,$A20,'Base de Dados'!$CN$2:$CN$484,"Defere")</f>
        <v>1</v>
      </c>
      <c r="C20" s="89">
        <f>COUNTIFS('Base de Dados'!$B$2:$B$484,$A20,'Base de Dados'!$CN$2:$CN$484,"Parcial - Conteúdo")</f>
        <v>0</v>
      </c>
      <c r="D20" s="89">
        <f>COUNTIFS('Base de Dados'!$B$2:$B$484,$A20,'Base de Dados'!$CN$2:$CN$484,"Parcial - Várias")</f>
        <v>0</v>
      </c>
      <c r="E20" s="89">
        <f>COUNTIFS('Base de Dados'!$B$2:$B$484,$A20,'Base de Dados'!$CN$2:$CN$484,"Parcial - Mista")</f>
        <v>0</v>
      </c>
      <c r="F20" s="89">
        <f t="shared" si="1"/>
        <v>1</v>
      </c>
      <c r="G20" s="95">
        <f t="shared" si="2"/>
        <v>3.5714285714285713E-3</v>
      </c>
      <c r="H20" s="89">
        <f>COUNTIFS('Base de Dados'!$B$2:$B$484,$A20,'Base de Dados'!$CN$2:$CN$484,"Indefere")</f>
        <v>3</v>
      </c>
      <c r="I20" s="95">
        <f t="shared" si="3"/>
        <v>1.0714285714285714E-2</v>
      </c>
      <c r="J20" s="89">
        <f t="shared" si="4"/>
        <v>4</v>
      </c>
      <c r="K20" s="95">
        <f t="shared" si="5"/>
        <v>1.4285714285714285E-2</v>
      </c>
      <c r="L20" s="89">
        <f>COUNTIFS('Base de Dados'!$B$2:$B$484,$A20,'Base de Dados'!$DJ$2:$DJ$484,"Defere")</f>
        <v>1</v>
      </c>
      <c r="M20" s="89">
        <f>COUNTIFS('Base de Dados'!$B$2:$B$484,$A20,'Base de Dados'!$DJ$2:$DJ$484,"Parcial - Conteúdo")</f>
        <v>0</v>
      </c>
      <c r="N20" s="89">
        <f>COUNTIFS('Base de Dados'!$B$2:$B$484,$A20,'Base de Dados'!$DJ$2:$DJ$484,"Parcial - Várias")</f>
        <v>0</v>
      </c>
      <c r="O20" s="89">
        <f>COUNTIFS('Base de Dados'!$B$2:$B$484,$A20,'Base de Dados'!$DJ$2:$DJ$484,"Parcial - Mista")</f>
        <v>0</v>
      </c>
      <c r="P20" s="89">
        <f t="shared" si="6"/>
        <v>1</v>
      </c>
      <c r="Q20" s="95">
        <f t="shared" si="7"/>
        <v>4.3668122270742356E-3</v>
      </c>
      <c r="R20" s="89">
        <f>COUNTIFS('Base de Dados'!$B$2:$B$484,$A20,'Base de Dados'!$DJ$2:$DJ$484,"Indefere")</f>
        <v>2</v>
      </c>
      <c r="S20" s="95">
        <f t="shared" si="8"/>
        <v>8.7336244541484712E-3</v>
      </c>
      <c r="T20" s="89">
        <f t="shared" si="9"/>
        <v>3</v>
      </c>
      <c r="U20" s="95">
        <f t="shared" si="10"/>
        <v>1.3100436681222707E-2</v>
      </c>
      <c r="V20" s="89">
        <f>COUNTIFS('Base de Dados'!$B$2:$B$484,$A20,'Base de Dados'!$GJ$2:$GJ$484,"Defere")</f>
        <v>1</v>
      </c>
      <c r="W20" s="89">
        <f>COUNTIFS('Base de Dados'!$B$2:$B$484,$A20,'Base de Dados'!$GJ$2:$GJ$484,"Parcial - Conteúdo")</f>
        <v>0</v>
      </c>
      <c r="X20" s="89">
        <f>COUNTIFS('Base de Dados'!$B$2:$B$484,$A20,'Base de Dados'!$GJ$2:$GJ$484,"Parcial - Várias")</f>
        <v>0</v>
      </c>
      <c r="Y20" s="89">
        <f>COUNTIFS('Base de Dados'!$B$2:$B$484,$A20,'Base de Dados'!$GJ$2:$GJ$484,"Parcial - Mista")</f>
        <v>0</v>
      </c>
      <c r="Z20" s="89">
        <f t="shared" si="11"/>
        <v>1</v>
      </c>
      <c r="AA20" s="95">
        <f t="shared" si="12"/>
        <v>3.5842293906810036E-3</v>
      </c>
      <c r="AB20" s="89">
        <f>COUNTIFS('Base de Dados'!$B$2:$B$484,$A20,'Base de Dados'!$GJ$2:$GJ$484,"Indefere")</f>
        <v>1</v>
      </c>
      <c r="AC20" s="95">
        <f t="shared" si="13"/>
        <v>3.5842293906810036E-3</v>
      </c>
      <c r="AD20" s="89">
        <f t="shared" si="14"/>
        <v>2</v>
      </c>
      <c r="AE20" s="70">
        <f t="shared" si="15"/>
        <v>7.1684587813620072E-3</v>
      </c>
      <c r="AG20" s="43"/>
      <c r="AH20" s="111"/>
      <c r="AI20" s="111"/>
      <c r="AJ20" s="111"/>
      <c r="AK20" s="111"/>
      <c r="AL20" s="111"/>
      <c r="AM20" s="144"/>
      <c r="AN20" s="111"/>
      <c r="AO20" s="144"/>
      <c r="AP20" s="111"/>
      <c r="AQ20" s="144"/>
      <c r="AR20" s="111"/>
      <c r="AS20" s="111"/>
      <c r="AT20" s="111"/>
      <c r="AU20" s="111"/>
      <c r="AV20" s="111"/>
      <c r="AW20" s="144"/>
      <c r="AX20" s="111"/>
      <c r="AY20" s="144"/>
      <c r="AZ20" s="111"/>
      <c r="BA20" s="144"/>
      <c r="BB20" s="111"/>
      <c r="BC20" s="111"/>
      <c r="BD20" s="111"/>
      <c r="BE20" s="111"/>
      <c r="BF20" s="111"/>
      <c r="BG20" s="144"/>
      <c r="BH20" s="111"/>
      <c r="BI20" s="144"/>
      <c r="BJ20" s="111"/>
      <c r="BK20" s="145"/>
    </row>
    <row r="21" spans="1:63" x14ac:dyDescent="0.25">
      <c r="A21" s="100" t="s">
        <v>72</v>
      </c>
      <c r="B21" s="96">
        <f>COUNTIFS('Base de Dados'!$B$2:$B$484,$A21,'Base de Dados'!$CN$2:$CN$484,"Defere")</f>
        <v>20</v>
      </c>
      <c r="C21" s="96">
        <f>COUNTIFS('Base de Dados'!$B$2:$B$484,$A21,'Base de Dados'!$CN$2:$CN$484,"Parcial - Conteúdo")</f>
        <v>0</v>
      </c>
      <c r="D21" s="96">
        <f>COUNTIFS('Base de Dados'!$B$2:$B$484,$A21,'Base de Dados'!$CN$2:$CN$484,"Parcial - Várias")</f>
        <v>1</v>
      </c>
      <c r="E21" s="96">
        <f>COUNTIFS('Base de Dados'!$B$2:$B$484,$A21,'Base de Dados'!$CN$2:$CN$484,"Parcial - Mista")</f>
        <v>0</v>
      </c>
      <c r="F21" s="96">
        <f t="shared" si="1"/>
        <v>21</v>
      </c>
      <c r="G21" s="97">
        <f t="shared" si="2"/>
        <v>7.4999999999999997E-2</v>
      </c>
      <c r="H21" s="96">
        <f>COUNTIFS('Base de Dados'!$B$2:$B$484,$A21,'Base de Dados'!$CN$2:$CN$484,"Indefere")</f>
        <v>15</v>
      </c>
      <c r="I21" s="97">
        <f t="shared" si="3"/>
        <v>5.3571428571428568E-2</v>
      </c>
      <c r="J21" s="96">
        <f t="shared" si="4"/>
        <v>36</v>
      </c>
      <c r="K21" s="97">
        <f t="shared" si="5"/>
        <v>0.12857142857142856</v>
      </c>
      <c r="L21" s="96">
        <f>COUNTIFS('Base de Dados'!$B$2:$B$484,$A21,'Base de Dados'!$DJ$2:$DJ$484,"Defere")</f>
        <v>25</v>
      </c>
      <c r="M21" s="96">
        <f>COUNTIFS('Base de Dados'!$B$2:$B$484,$A21,'Base de Dados'!$DJ$2:$DJ$484,"Parcial - Conteúdo")</f>
        <v>0</v>
      </c>
      <c r="N21" s="96">
        <f>COUNTIFS('Base de Dados'!$B$2:$B$484,$A21,'Base de Dados'!$DJ$2:$DJ$484,"Parcial - Várias")</f>
        <v>1</v>
      </c>
      <c r="O21" s="96">
        <f>COUNTIFS('Base de Dados'!$B$2:$B$484,$A21,'Base de Dados'!$DJ$2:$DJ$484,"Parcial - Mista")</f>
        <v>0</v>
      </c>
      <c r="P21" s="96">
        <f t="shared" si="6"/>
        <v>26</v>
      </c>
      <c r="Q21" s="97">
        <f t="shared" si="7"/>
        <v>0.11353711790393013</v>
      </c>
      <c r="R21" s="96">
        <f>COUNTIFS('Base de Dados'!$B$2:$B$484,$A21,'Base de Dados'!$DJ$2:$DJ$484,"Indefere")</f>
        <v>15</v>
      </c>
      <c r="S21" s="97">
        <f t="shared" si="8"/>
        <v>6.5502183406113537E-2</v>
      </c>
      <c r="T21" s="96">
        <f t="shared" si="9"/>
        <v>41</v>
      </c>
      <c r="U21" s="97">
        <f t="shared" si="10"/>
        <v>0.17903930131004367</v>
      </c>
      <c r="V21" s="96">
        <f>COUNTIFS('Base de Dados'!$B$2:$B$484,$A21,'Base de Dados'!$GJ$2:$GJ$484,"Defere")</f>
        <v>20</v>
      </c>
      <c r="W21" s="96">
        <f>COUNTIFS('Base de Dados'!$B$2:$B$484,$A21,'Base de Dados'!$GJ$2:$GJ$484,"Parcial - Conteúdo")</f>
        <v>1</v>
      </c>
      <c r="X21" s="96">
        <f>COUNTIFS('Base de Dados'!$B$2:$B$484,$A21,'Base de Dados'!$GJ$2:$GJ$484,"Parcial - Várias")</f>
        <v>1</v>
      </c>
      <c r="Y21" s="96">
        <f>COUNTIFS('Base de Dados'!$B$2:$B$484,$A21,'Base de Dados'!$GJ$2:$GJ$484,"Parcial - Mista")</f>
        <v>0</v>
      </c>
      <c r="Z21" s="96">
        <f t="shared" si="11"/>
        <v>22</v>
      </c>
      <c r="AA21" s="97">
        <f t="shared" si="12"/>
        <v>7.8853046594982074E-2</v>
      </c>
      <c r="AB21" s="96">
        <f>COUNTIFS('Base de Dados'!$B$2:$B$484,$A21,'Base de Dados'!$GJ$2:$GJ$484,"Indefere")</f>
        <v>13</v>
      </c>
      <c r="AC21" s="97">
        <f t="shared" si="13"/>
        <v>4.6594982078853049E-2</v>
      </c>
      <c r="AD21" s="96">
        <f t="shared" si="14"/>
        <v>35</v>
      </c>
      <c r="AE21" s="85">
        <f t="shared" si="15"/>
        <v>0.12544802867383512</v>
      </c>
      <c r="AG21" s="43"/>
      <c r="AH21" s="111"/>
      <c r="AI21" s="111"/>
      <c r="AJ21" s="111"/>
      <c r="AK21" s="111"/>
      <c r="AL21" s="111"/>
      <c r="AM21" s="144"/>
      <c r="AN21" s="111"/>
      <c r="AO21" s="144"/>
      <c r="AP21" s="111"/>
      <c r="AQ21" s="144"/>
      <c r="AR21" s="111"/>
      <c r="AS21" s="111"/>
      <c r="AT21" s="111"/>
      <c r="AU21" s="111"/>
      <c r="AV21" s="111"/>
      <c r="AW21" s="144"/>
      <c r="AX21" s="111"/>
      <c r="AY21" s="144"/>
      <c r="AZ21" s="111"/>
      <c r="BA21" s="144"/>
      <c r="BB21" s="111"/>
      <c r="BC21" s="111"/>
      <c r="BD21" s="111"/>
      <c r="BE21" s="111"/>
      <c r="BF21" s="111"/>
      <c r="BG21" s="144"/>
      <c r="BH21" s="111"/>
      <c r="BI21" s="144"/>
      <c r="BJ21" s="111"/>
      <c r="BK21" s="145"/>
    </row>
    <row r="22" spans="1:63" x14ac:dyDescent="0.25">
      <c r="A22" s="43" t="s">
        <v>73</v>
      </c>
      <c r="B22" s="89">
        <f>COUNTIFS('Base de Dados'!$B$2:$B$484,$A22,'Base de Dados'!$CN$2:$CN$484,"Defere")</f>
        <v>16</v>
      </c>
      <c r="C22" s="89">
        <f>COUNTIFS('Base de Dados'!$B$2:$B$484,$A22,'Base de Dados'!$CN$2:$CN$484,"Parcial - Conteúdo")</f>
        <v>0</v>
      </c>
      <c r="D22" s="89">
        <f>COUNTIFS('Base de Dados'!$B$2:$B$484,$A22,'Base de Dados'!$CN$2:$CN$484,"Parcial - Várias")</f>
        <v>0</v>
      </c>
      <c r="E22" s="89">
        <f>COUNTIFS('Base de Dados'!$B$2:$B$484,$A22,'Base de Dados'!$CN$2:$CN$484,"Parcial - Mista")</f>
        <v>0</v>
      </c>
      <c r="F22" s="89">
        <f t="shared" si="1"/>
        <v>16</v>
      </c>
      <c r="G22" s="95">
        <f t="shared" si="2"/>
        <v>5.7142857142857141E-2</v>
      </c>
      <c r="H22" s="89">
        <f>COUNTIFS('Base de Dados'!$B$2:$B$484,$A22,'Base de Dados'!$CN$2:$CN$484,"Indefere")</f>
        <v>5</v>
      </c>
      <c r="I22" s="95">
        <f t="shared" si="3"/>
        <v>1.7857142857142856E-2</v>
      </c>
      <c r="J22" s="89">
        <f t="shared" si="4"/>
        <v>21</v>
      </c>
      <c r="K22" s="95">
        <f t="shared" si="5"/>
        <v>7.4999999999999997E-2</v>
      </c>
      <c r="L22" s="89">
        <f>COUNTIFS('Base de Dados'!$B$2:$B$484,$A22,'Base de Dados'!$DJ$2:$DJ$484,"Defere")</f>
        <v>15</v>
      </c>
      <c r="M22" s="89">
        <f>COUNTIFS('Base de Dados'!$B$2:$B$484,$A22,'Base de Dados'!$DJ$2:$DJ$484,"Parcial - Conteúdo")</f>
        <v>0</v>
      </c>
      <c r="N22" s="89">
        <f>COUNTIFS('Base de Dados'!$B$2:$B$484,$A22,'Base de Dados'!$DJ$2:$DJ$484,"Parcial - Várias")</f>
        <v>1</v>
      </c>
      <c r="O22" s="89">
        <f>COUNTIFS('Base de Dados'!$B$2:$B$484,$A22,'Base de Dados'!$DJ$2:$DJ$484,"Parcial - Mista")</f>
        <v>0</v>
      </c>
      <c r="P22" s="89">
        <f t="shared" si="6"/>
        <v>16</v>
      </c>
      <c r="Q22" s="95">
        <f t="shared" si="7"/>
        <v>6.9868995633187769E-2</v>
      </c>
      <c r="R22" s="89">
        <f>COUNTIFS('Base de Dados'!$B$2:$B$484,$A22,'Base de Dados'!$DJ$2:$DJ$484,"Indefere")</f>
        <v>2</v>
      </c>
      <c r="S22" s="95">
        <f t="shared" si="8"/>
        <v>8.7336244541484712E-3</v>
      </c>
      <c r="T22" s="89">
        <f t="shared" si="9"/>
        <v>18</v>
      </c>
      <c r="U22" s="95">
        <f t="shared" si="10"/>
        <v>7.8602620087336247E-2</v>
      </c>
      <c r="V22" s="89">
        <f>COUNTIFS('Base de Dados'!$B$2:$B$484,$A22,'Base de Dados'!$GJ$2:$GJ$484,"Defere")</f>
        <v>12</v>
      </c>
      <c r="W22" s="89">
        <f>COUNTIFS('Base de Dados'!$B$2:$B$484,$A22,'Base de Dados'!$GJ$2:$GJ$484,"Parcial - Conteúdo")</f>
        <v>0</v>
      </c>
      <c r="X22" s="89">
        <f>COUNTIFS('Base de Dados'!$B$2:$B$484,$A22,'Base de Dados'!$GJ$2:$GJ$484,"Parcial - Várias")</f>
        <v>1</v>
      </c>
      <c r="Y22" s="89">
        <f>COUNTIFS('Base de Dados'!$B$2:$B$484,$A22,'Base de Dados'!$GJ$2:$GJ$484,"Parcial - Mista")</f>
        <v>0</v>
      </c>
      <c r="Z22" s="89">
        <f t="shared" si="11"/>
        <v>13</v>
      </c>
      <c r="AA22" s="95">
        <f t="shared" si="12"/>
        <v>4.6594982078853049E-2</v>
      </c>
      <c r="AB22" s="89">
        <f>COUNTIFS('Base de Dados'!$B$2:$B$484,$A22,'Base de Dados'!$GJ$2:$GJ$484,"Indefere")</f>
        <v>2</v>
      </c>
      <c r="AC22" s="95">
        <f t="shared" si="13"/>
        <v>7.1684587813620072E-3</v>
      </c>
      <c r="AD22" s="89">
        <f t="shared" si="14"/>
        <v>15</v>
      </c>
      <c r="AE22" s="70">
        <f t="shared" si="15"/>
        <v>5.3763440860215055E-2</v>
      </c>
      <c r="AG22" s="43"/>
      <c r="AH22" s="111"/>
      <c r="AI22" s="111"/>
      <c r="AJ22" s="111"/>
      <c r="AK22" s="111"/>
      <c r="AL22" s="111"/>
      <c r="AM22" s="144"/>
      <c r="AN22" s="111"/>
      <c r="AO22" s="144"/>
      <c r="AP22" s="111"/>
      <c r="AQ22" s="144"/>
      <c r="AR22" s="111"/>
      <c r="AS22" s="111"/>
      <c r="AT22" s="111"/>
      <c r="AU22" s="111"/>
      <c r="AV22" s="111"/>
      <c r="AW22" s="144"/>
      <c r="AX22" s="111"/>
      <c r="AY22" s="144"/>
      <c r="AZ22" s="111"/>
      <c r="BA22" s="144"/>
      <c r="BB22" s="111"/>
      <c r="BC22" s="111"/>
      <c r="BD22" s="111"/>
      <c r="BE22" s="111"/>
      <c r="BF22" s="111"/>
      <c r="BG22" s="144"/>
      <c r="BH22" s="111"/>
      <c r="BI22" s="144"/>
      <c r="BJ22" s="111"/>
      <c r="BK22" s="145"/>
    </row>
    <row r="23" spans="1:63" x14ac:dyDescent="0.25">
      <c r="A23" s="100" t="s">
        <v>74</v>
      </c>
      <c r="B23" s="96">
        <f>COUNTIFS('Base de Dados'!$B$2:$B$484,$A23,'Base de Dados'!$CN$2:$CN$484,"Defere")</f>
        <v>7</v>
      </c>
      <c r="C23" s="96">
        <f>COUNTIFS('Base de Dados'!$B$2:$B$484,$A23,'Base de Dados'!$CN$2:$CN$484,"Parcial - Conteúdo")</f>
        <v>0</v>
      </c>
      <c r="D23" s="96">
        <f>COUNTIFS('Base de Dados'!$B$2:$B$484,$A23,'Base de Dados'!$CN$2:$CN$484,"Parcial - Várias")</f>
        <v>1</v>
      </c>
      <c r="E23" s="96">
        <f>COUNTIFS('Base de Dados'!$B$2:$B$484,$A23,'Base de Dados'!$CN$2:$CN$484,"Parcial - Mista")</f>
        <v>0</v>
      </c>
      <c r="F23" s="96">
        <f t="shared" si="1"/>
        <v>8</v>
      </c>
      <c r="G23" s="97">
        <f t="shared" si="2"/>
        <v>2.8571428571428571E-2</v>
      </c>
      <c r="H23" s="96">
        <f>COUNTIFS('Base de Dados'!$B$2:$B$484,$A23,'Base de Dados'!$CN$2:$CN$484,"Indefere")</f>
        <v>3</v>
      </c>
      <c r="I23" s="97">
        <f t="shared" si="3"/>
        <v>1.0714285714285714E-2</v>
      </c>
      <c r="J23" s="96">
        <f t="shared" si="4"/>
        <v>11</v>
      </c>
      <c r="K23" s="97">
        <f t="shared" si="5"/>
        <v>3.9285714285714285E-2</v>
      </c>
      <c r="L23" s="96">
        <f>COUNTIFS('Base de Dados'!$B$2:$B$484,$A23,'Base de Dados'!$DJ$2:$DJ$484,"Defere")</f>
        <v>5</v>
      </c>
      <c r="M23" s="96">
        <f>COUNTIFS('Base de Dados'!$B$2:$B$484,$A23,'Base de Dados'!$DJ$2:$DJ$484,"Parcial - Conteúdo")</f>
        <v>0</v>
      </c>
      <c r="N23" s="96">
        <f>COUNTIFS('Base de Dados'!$B$2:$B$484,$A23,'Base de Dados'!$DJ$2:$DJ$484,"Parcial - Várias")</f>
        <v>1</v>
      </c>
      <c r="O23" s="96">
        <f>COUNTIFS('Base de Dados'!$B$2:$B$484,$A23,'Base de Dados'!$DJ$2:$DJ$484,"Parcial - Mista")</f>
        <v>0</v>
      </c>
      <c r="P23" s="96">
        <f t="shared" si="6"/>
        <v>6</v>
      </c>
      <c r="Q23" s="97">
        <f t="shared" si="7"/>
        <v>2.6200873362445413E-2</v>
      </c>
      <c r="R23" s="96">
        <f>COUNTIFS('Base de Dados'!$B$2:$B$484,$A23,'Base de Dados'!$DJ$2:$DJ$484,"Indefere")</f>
        <v>1</v>
      </c>
      <c r="S23" s="97">
        <f t="shared" si="8"/>
        <v>4.3668122270742356E-3</v>
      </c>
      <c r="T23" s="96">
        <f t="shared" si="9"/>
        <v>7</v>
      </c>
      <c r="U23" s="97">
        <f t="shared" si="10"/>
        <v>3.0567685589519649E-2</v>
      </c>
      <c r="V23" s="96">
        <f>COUNTIFS('Base de Dados'!$B$2:$B$484,$A23,'Base de Dados'!$GJ$2:$GJ$484,"Defere")</f>
        <v>3</v>
      </c>
      <c r="W23" s="96">
        <f>COUNTIFS('Base de Dados'!$B$2:$B$484,$A23,'Base de Dados'!$GJ$2:$GJ$484,"Parcial - Conteúdo")</f>
        <v>0</v>
      </c>
      <c r="X23" s="96">
        <f>COUNTIFS('Base de Dados'!$B$2:$B$484,$A23,'Base de Dados'!$GJ$2:$GJ$484,"Parcial - Várias")</f>
        <v>1</v>
      </c>
      <c r="Y23" s="96">
        <f>COUNTIFS('Base de Dados'!$B$2:$B$484,$A23,'Base de Dados'!$GJ$2:$GJ$484,"Parcial - Mista")</f>
        <v>0</v>
      </c>
      <c r="Z23" s="96">
        <f t="shared" si="11"/>
        <v>4</v>
      </c>
      <c r="AA23" s="97">
        <f t="shared" si="12"/>
        <v>1.4336917562724014E-2</v>
      </c>
      <c r="AB23" s="96">
        <f>COUNTIFS('Base de Dados'!$B$2:$B$484,$A23,'Base de Dados'!$GJ$2:$GJ$484,"Indefere")</f>
        <v>2</v>
      </c>
      <c r="AC23" s="97">
        <f t="shared" si="13"/>
        <v>7.1684587813620072E-3</v>
      </c>
      <c r="AD23" s="96">
        <f t="shared" si="14"/>
        <v>6</v>
      </c>
      <c r="AE23" s="85">
        <f t="shared" si="15"/>
        <v>2.1505376344086023E-2</v>
      </c>
      <c r="AG23" s="43"/>
      <c r="AH23" s="111"/>
      <c r="AI23" s="111"/>
      <c r="AJ23" s="111"/>
      <c r="AK23" s="111"/>
      <c r="AL23" s="111"/>
      <c r="AM23" s="144"/>
      <c r="AN23" s="111"/>
      <c r="AO23" s="144"/>
      <c r="AP23" s="111"/>
      <c r="AQ23" s="144"/>
      <c r="AR23" s="111"/>
      <c r="AS23" s="111"/>
      <c r="AT23" s="111"/>
      <c r="AU23" s="111"/>
      <c r="AV23" s="111"/>
      <c r="AW23" s="144"/>
      <c r="AX23" s="111"/>
      <c r="AY23" s="144"/>
      <c r="AZ23" s="111"/>
      <c r="BA23" s="144"/>
      <c r="BB23" s="111"/>
      <c r="BC23" s="111"/>
      <c r="BD23" s="111"/>
      <c r="BE23" s="111"/>
      <c r="BF23" s="111"/>
      <c r="BG23" s="144"/>
      <c r="BH23" s="111"/>
      <c r="BI23" s="144"/>
      <c r="BJ23" s="111"/>
      <c r="BK23" s="145"/>
    </row>
    <row r="24" spans="1:63" x14ac:dyDescent="0.25">
      <c r="A24" s="43" t="s">
        <v>75</v>
      </c>
      <c r="B24" s="89">
        <f>COUNTIFS('Base de Dados'!$B$2:$B$484,$A24,'Base de Dados'!$CN$2:$CN$484,"Defere")</f>
        <v>0</v>
      </c>
      <c r="C24" s="89">
        <f>COUNTIFS('Base de Dados'!$B$2:$B$484,$A24,'Base de Dados'!$CN$2:$CN$484,"Parcial - Conteúdo")</f>
        <v>0</v>
      </c>
      <c r="D24" s="89">
        <f>COUNTIFS('Base de Dados'!$B$2:$B$484,$A24,'Base de Dados'!$CN$2:$CN$484,"Parcial - Várias")</f>
        <v>0</v>
      </c>
      <c r="E24" s="89">
        <f>COUNTIFS('Base de Dados'!$B$2:$B$484,$A24,'Base de Dados'!$CN$2:$CN$484,"Parcial - Mista")</f>
        <v>0</v>
      </c>
      <c r="F24" s="89">
        <f t="shared" si="1"/>
        <v>0</v>
      </c>
      <c r="G24" s="95">
        <f t="shared" si="2"/>
        <v>0</v>
      </c>
      <c r="H24" s="89">
        <f>COUNTIFS('Base de Dados'!$B$2:$B$484,$A24,'Base de Dados'!$CN$2:$CN$484,"Indefere")</f>
        <v>2</v>
      </c>
      <c r="I24" s="95">
        <f t="shared" si="3"/>
        <v>7.1428571428571426E-3</v>
      </c>
      <c r="J24" s="89">
        <f t="shared" si="4"/>
        <v>2</v>
      </c>
      <c r="K24" s="95">
        <f t="shared" si="5"/>
        <v>7.1428571428571426E-3</v>
      </c>
      <c r="L24" s="89">
        <f>COUNTIFS('Base de Dados'!$B$2:$B$484,$A24,'Base de Dados'!$DJ$2:$DJ$484,"Defere")</f>
        <v>0</v>
      </c>
      <c r="M24" s="89">
        <f>COUNTIFS('Base de Dados'!$B$2:$B$484,$A24,'Base de Dados'!$DJ$2:$DJ$484,"Parcial - Conteúdo")</f>
        <v>0</v>
      </c>
      <c r="N24" s="89">
        <f>COUNTIFS('Base de Dados'!$B$2:$B$484,$A24,'Base de Dados'!$DJ$2:$DJ$484,"Parcial - Várias")</f>
        <v>0</v>
      </c>
      <c r="O24" s="89">
        <f>COUNTIFS('Base de Dados'!$B$2:$B$484,$A24,'Base de Dados'!$DJ$2:$DJ$484,"Parcial - Mista")</f>
        <v>0</v>
      </c>
      <c r="P24" s="89">
        <f t="shared" si="6"/>
        <v>0</v>
      </c>
      <c r="Q24" s="95">
        <f t="shared" si="7"/>
        <v>0</v>
      </c>
      <c r="R24" s="89">
        <f>COUNTIFS('Base de Dados'!$B$2:$B$484,$A24,'Base de Dados'!$DJ$2:$DJ$484,"Indefere")</f>
        <v>2</v>
      </c>
      <c r="S24" s="95">
        <f t="shared" si="8"/>
        <v>8.7336244541484712E-3</v>
      </c>
      <c r="T24" s="89">
        <f t="shared" si="9"/>
        <v>2</v>
      </c>
      <c r="U24" s="95">
        <f t="shared" si="10"/>
        <v>8.7336244541484712E-3</v>
      </c>
      <c r="V24" s="89">
        <f>COUNTIFS('Base de Dados'!$B$2:$B$484,$A24,'Base de Dados'!$GJ$2:$GJ$484,"Defere")</f>
        <v>1</v>
      </c>
      <c r="W24" s="89">
        <f>COUNTIFS('Base de Dados'!$B$2:$B$484,$A24,'Base de Dados'!$GJ$2:$GJ$484,"Parcial - Conteúdo")</f>
        <v>0</v>
      </c>
      <c r="X24" s="89">
        <f>COUNTIFS('Base de Dados'!$B$2:$B$484,$A24,'Base de Dados'!$GJ$2:$GJ$484,"Parcial - Várias")</f>
        <v>0</v>
      </c>
      <c r="Y24" s="89">
        <f>COUNTIFS('Base de Dados'!$B$2:$B$484,$A24,'Base de Dados'!$GJ$2:$GJ$484,"Parcial - Mista")</f>
        <v>0</v>
      </c>
      <c r="Z24" s="89">
        <f t="shared" si="11"/>
        <v>1</v>
      </c>
      <c r="AA24" s="95">
        <f t="shared" si="12"/>
        <v>3.5842293906810036E-3</v>
      </c>
      <c r="AB24" s="89">
        <f>COUNTIFS('Base de Dados'!$B$2:$B$484,$A24,'Base de Dados'!$GJ$2:$GJ$484,"Indefere")</f>
        <v>1</v>
      </c>
      <c r="AC24" s="95">
        <f t="shared" si="13"/>
        <v>3.5842293906810036E-3</v>
      </c>
      <c r="AD24" s="89">
        <f t="shared" si="14"/>
        <v>2</v>
      </c>
      <c r="AE24" s="70">
        <f t="shared" si="15"/>
        <v>7.1684587813620072E-3</v>
      </c>
      <c r="AG24" s="43"/>
      <c r="AH24" s="111"/>
      <c r="AI24" s="111"/>
      <c r="AJ24" s="111"/>
      <c r="AK24" s="111"/>
      <c r="AL24" s="111"/>
      <c r="AM24" s="144"/>
      <c r="AN24" s="111"/>
      <c r="AO24" s="144"/>
      <c r="AP24" s="111"/>
      <c r="AQ24" s="144"/>
      <c r="AR24" s="111"/>
      <c r="AS24" s="111"/>
      <c r="AT24" s="111"/>
      <c r="AU24" s="111"/>
      <c r="AV24" s="111"/>
      <c r="AW24" s="144"/>
      <c r="AX24" s="111"/>
      <c r="AY24" s="144"/>
      <c r="AZ24" s="111"/>
      <c r="BA24" s="144"/>
      <c r="BB24" s="111"/>
      <c r="BC24" s="111"/>
      <c r="BD24" s="111"/>
      <c r="BE24" s="111"/>
      <c r="BF24" s="111"/>
      <c r="BG24" s="144"/>
      <c r="BH24" s="111"/>
      <c r="BI24" s="144"/>
      <c r="BJ24" s="111"/>
      <c r="BK24" s="145"/>
    </row>
    <row r="25" spans="1:63" x14ac:dyDescent="0.25">
      <c r="A25" s="100" t="s">
        <v>76</v>
      </c>
      <c r="B25" s="96">
        <f>COUNTIFS('Base de Dados'!$B$2:$B$484,$A25,'Base de Dados'!$CN$2:$CN$484,"Defere")</f>
        <v>0</v>
      </c>
      <c r="C25" s="96">
        <f>COUNTIFS('Base de Dados'!$B$2:$B$484,$A25,'Base de Dados'!$CN$2:$CN$484,"Parcial - Conteúdo")</f>
        <v>0</v>
      </c>
      <c r="D25" s="96">
        <f>COUNTIFS('Base de Dados'!$B$2:$B$484,$A25,'Base de Dados'!$CN$2:$CN$484,"Parcial - Várias")</f>
        <v>0</v>
      </c>
      <c r="E25" s="96">
        <f>COUNTIFS('Base de Dados'!$B$2:$B$484,$A25,'Base de Dados'!$CN$2:$CN$484,"Parcial - Mista")</f>
        <v>0</v>
      </c>
      <c r="F25" s="96">
        <f t="shared" si="1"/>
        <v>0</v>
      </c>
      <c r="G25" s="97">
        <f t="shared" si="2"/>
        <v>0</v>
      </c>
      <c r="H25" s="96">
        <f>COUNTIFS('Base de Dados'!$B$2:$B$484,$A25,'Base de Dados'!$CN$2:$CN$484,"Indefere")</f>
        <v>0</v>
      </c>
      <c r="I25" s="97">
        <f t="shared" si="3"/>
        <v>0</v>
      </c>
      <c r="J25" s="96">
        <f t="shared" si="4"/>
        <v>0</v>
      </c>
      <c r="K25" s="97">
        <f t="shared" si="5"/>
        <v>0</v>
      </c>
      <c r="L25" s="96">
        <f>COUNTIFS('Base de Dados'!$B$2:$B$484,$A25,'Base de Dados'!$DJ$2:$DJ$484,"Defere")</f>
        <v>0</v>
      </c>
      <c r="M25" s="96">
        <f>COUNTIFS('Base de Dados'!$B$2:$B$484,$A25,'Base de Dados'!$DJ$2:$DJ$484,"Parcial - Conteúdo")</f>
        <v>0</v>
      </c>
      <c r="N25" s="96">
        <f>COUNTIFS('Base de Dados'!$B$2:$B$484,$A25,'Base de Dados'!$DJ$2:$DJ$484,"Parcial - Várias")</f>
        <v>0</v>
      </c>
      <c r="O25" s="96">
        <f>COUNTIFS('Base de Dados'!$B$2:$B$484,$A25,'Base de Dados'!$DJ$2:$DJ$484,"Parcial - Mista")</f>
        <v>0</v>
      </c>
      <c r="P25" s="96">
        <f t="shared" si="6"/>
        <v>0</v>
      </c>
      <c r="Q25" s="97">
        <f t="shared" si="7"/>
        <v>0</v>
      </c>
      <c r="R25" s="96">
        <f>COUNTIFS('Base de Dados'!$B$2:$B$484,$A25,'Base de Dados'!$DJ$2:$DJ$484,"Indefere")</f>
        <v>0</v>
      </c>
      <c r="S25" s="97">
        <f t="shared" si="8"/>
        <v>0</v>
      </c>
      <c r="T25" s="96">
        <f t="shared" si="9"/>
        <v>0</v>
      </c>
      <c r="U25" s="97">
        <f t="shared" si="10"/>
        <v>0</v>
      </c>
      <c r="V25" s="96">
        <f>COUNTIFS('Base de Dados'!$B$2:$B$484,$A25,'Base de Dados'!$GJ$2:$GJ$484,"Defere")</f>
        <v>0</v>
      </c>
      <c r="W25" s="96">
        <f>COUNTIFS('Base de Dados'!$B$2:$B$484,$A25,'Base de Dados'!$GJ$2:$GJ$484,"Parcial - Conteúdo")</f>
        <v>0</v>
      </c>
      <c r="X25" s="96">
        <f>COUNTIFS('Base de Dados'!$B$2:$B$484,$A25,'Base de Dados'!$GJ$2:$GJ$484,"Parcial - Várias")</f>
        <v>0</v>
      </c>
      <c r="Y25" s="96">
        <f>COUNTIFS('Base de Dados'!$B$2:$B$484,$A25,'Base de Dados'!$GJ$2:$GJ$484,"Parcial - Mista")</f>
        <v>0</v>
      </c>
      <c r="Z25" s="96">
        <f t="shared" si="11"/>
        <v>0</v>
      </c>
      <c r="AA25" s="97">
        <f t="shared" si="12"/>
        <v>0</v>
      </c>
      <c r="AB25" s="96">
        <f>COUNTIFS('Base de Dados'!$B$2:$B$484,$A25,'Base de Dados'!$GJ$2:$GJ$484,"Indefere")</f>
        <v>0</v>
      </c>
      <c r="AC25" s="97">
        <f t="shared" si="13"/>
        <v>0</v>
      </c>
      <c r="AD25" s="96">
        <f t="shared" si="14"/>
        <v>0</v>
      </c>
      <c r="AE25" s="85">
        <f t="shared" si="15"/>
        <v>0</v>
      </c>
      <c r="AG25" s="43"/>
      <c r="AH25" s="111"/>
      <c r="AI25" s="111"/>
      <c r="AJ25" s="111"/>
      <c r="AK25" s="111"/>
      <c r="AL25" s="111"/>
      <c r="AM25" s="144"/>
      <c r="AN25" s="111"/>
      <c r="AO25" s="144"/>
      <c r="AP25" s="111"/>
      <c r="AQ25" s="144"/>
      <c r="AR25" s="111"/>
      <c r="AS25" s="111"/>
      <c r="AT25" s="111"/>
      <c r="AU25" s="111"/>
      <c r="AV25" s="111"/>
      <c r="AW25" s="144"/>
      <c r="AX25" s="111"/>
      <c r="AY25" s="144"/>
      <c r="AZ25" s="111"/>
      <c r="BA25" s="144"/>
      <c r="BB25" s="111"/>
      <c r="BC25" s="111"/>
      <c r="BD25" s="111"/>
      <c r="BE25" s="111"/>
      <c r="BF25" s="111"/>
      <c r="BG25" s="144"/>
      <c r="BH25" s="111"/>
      <c r="BI25" s="144"/>
      <c r="BJ25" s="111"/>
      <c r="BK25" s="145"/>
    </row>
    <row r="26" spans="1:63" x14ac:dyDescent="0.25">
      <c r="A26" s="43" t="s">
        <v>77</v>
      </c>
      <c r="B26" s="89">
        <f>COUNTIFS('Base de Dados'!$B$2:$B$484,$A26,'Base de Dados'!$CN$2:$CN$484,"Defere")</f>
        <v>10</v>
      </c>
      <c r="C26" s="89">
        <f>COUNTIFS('Base de Dados'!$B$2:$B$484,$A26,'Base de Dados'!$CN$2:$CN$484,"Parcial - Conteúdo")</f>
        <v>0</v>
      </c>
      <c r="D26" s="89">
        <f>COUNTIFS('Base de Dados'!$B$2:$B$484,$A26,'Base de Dados'!$CN$2:$CN$484,"Parcial - Várias")</f>
        <v>0</v>
      </c>
      <c r="E26" s="89">
        <f>COUNTIFS('Base de Dados'!$B$2:$B$484,$A26,'Base de Dados'!$CN$2:$CN$484,"Parcial - Mista")</f>
        <v>0</v>
      </c>
      <c r="F26" s="89">
        <f t="shared" si="1"/>
        <v>10</v>
      </c>
      <c r="G26" s="95">
        <f t="shared" si="2"/>
        <v>3.5714285714285712E-2</v>
      </c>
      <c r="H26" s="89">
        <f>COUNTIFS('Base de Dados'!$B$2:$B$484,$A26,'Base de Dados'!$CN$2:$CN$484,"Indefere")</f>
        <v>2</v>
      </c>
      <c r="I26" s="95">
        <f t="shared" si="3"/>
        <v>7.1428571428571426E-3</v>
      </c>
      <c r="J26" s="89">
        <f t="shared" si="4"/>
        <v>12</v>
      </c>
      <c r="K26" s="95">
        <f t="shared" si="5"/>
        <v>4.2857142857142858E-2</v>
      </c>
      <c r="L26" s="89">
        <f>COUNTIFS('Base de Dados'!$B$2:$B$484,$A26,'Base de Dados'!$DJ$2:$DJ$484,"Defere")</f>
        <v>9</v>
      </c>
      <c r="M26" s="89">
        <f>COUNTIFS('Base de Dados'!$B$2:$B$484,$A26,'Base de Dados'!$DJ$2:$DJ$484,"Parcial - Conteúdo")</f>
        <v>0</v>
      </c>
      <c r="N26" s="89">
        <f>COUNTIFS('Base de Dados'!$B$2:$B$484,$A26,'Base de Dados'!$DJ$2:$DJ$484,"Parcial - Várias")</f>
        <v>0</v>
      </c>
      <c r="O26" s="89">
        <f>COUNTIFS('Base de Dados'!$B$2:$B$484,$A26,'Base de Dados'!$DJ$2:$DJ$484,"Parcial - Mista")</f>
        <v>0</v>
      </c>
      <c r="P26" s="89">
        <f t="shared" si="6"/>
        <v>9</v>
      </c>
      <c r="Q26" s="95">
        <f t="shared" si="7"/>
        <v>3.9301310043668124E-2</v>
      </c>
      <c r="R26" s="89">
        <f>COUNTIFS('Base de Dados'!$B$2:$B$484,$A26,'Base de Dados'!$DJ$2:$DJ$484,"Indefere")</f>
        <v>2</v>
      </c>
      <c r="S26" s="95">
        <f t="shared" si="8"/>
        <v>8.7336244541484712E-3</v>
      </c>
      <c r="T26" s="89">
        <f t="shared" si="9"/>
        <v>11</v>
      </c>
      <c r="U26" s="95">
        <f t="shared" si="10"/>
        <v>4.8034934497816595E-2</v>
      </c>
      <c r="V26" s="89">
        <f>COUNTIFS('Base de Dados'!$B$2:$B$484,$A26,'Base de Dados'!$GJ$2:$GJ$484,"Defere")</f>
        <v>4</v>
      </c>
      <c r="W26" s="89">
        <f>COUNTIFS('Base de Dados'!$B$2:$B$484,$A26,'Base de Dados'!$GJ$2:$GJ$484,"Parcial - Conteúdo")</f>
        <v>0</v>
      </c>
      <c r="X26" s="89">
        <f>COUNTIFS('Base de Dados'!$B$2:$B$484,$A26,'Base de Dados'!$GJ$2:$GJ$484,"Parcial - Várias")</f>
        <v>0</v>
      </c>
      <c r="Y26" s="89">
        <f>COUNTIFS('Base de Dados'!$B$2:$B$484,$A26,'Base de Dados'!$GJ$2:$GJ$484,"Parcial - Mista")</f>
        <v>0</v>
      </c>
      <c r="Z26" s="89">
        <f t="shared" si="11"/>
        <v>4</v>
      </c>
      <c r="AA26" s="95">
        <f t="shared" si="12"/>
        <v>1.4336917562724014E-2</v>
      </c>
      <c r="AB26" s="89">
        <f>COUNTIFS('Base de Dados'!$B$2:$B$484,$A26,'Base de Dados'!$GJ$2:$GJ$484,"Indefere")</f>
        <v>5</v>
      </c>
      <c r="AC26" s="95">
        <f t="shared" si="13"/>
        <v>1.7921146953405017E-2</v>
      </c>
      <c r="AD26" s="89">
        <f t="shared" si="14"/>
        <v>9</v>
      </c>
      <c r="AE26" s="70">
        <f t="shared" si="15"/>
        <v>3.2258064516129031E-2</v>
      </c>
      <c r="AG26" s="43"/>
      <c r="AH26" s="111"/>
      <c r="AI26" s="111"/>
      <c r="AJ26" s="111"/>
      <c r="AK26" s="111"/>
      <c r="AL26" s="111"/>
      <c r="AM26" s="144"/>
      <c r="AN26" s="111"/>
      <c r="AO26" s="144"/>
      <c r="AP26" s="111"/>
      <c r="AQ26" s="144"/>
      <c r="AR26" s="111"/>
      <c r="AS26" s="111"/>
      <c r="AT26" s="111"/>
      <c r="AU26" s="111"/>
      <c r="AV26" s="111"/>
      <c r="AW26" s="144"/>
      <c r="AX26" s="111"/>
      <c r="AY26" s="144"/>
      <c r="AZ26" s="111"/>
      <c r="BA26" s="144"/>
      <c r="BB26" s="111"/>
      <c r="BC26" s="111"/>
      <c r="BD26" s="111"/>
      <c r="BE26" s="111"/>
      <c r="BF26" s="111"/>
      <c r="BG26" s="144"/>
      <c r="BH26" s="111"/>
      <c r="BI26" s="144"/>
      <c r="BJ26" s="111"/>
      <c r="BK26" s="145"/>
    </row>
    <row r="27" spans="1:63" x14ac:dyDescent="0.25">
      <c r="A27" s="100" t="s">
        <v>78</v>
      </c>
      <c r="B27" s="96">
        <f>COUNTIFS('Base de Dados'!$B$2:$B$484,$A27,'Base de Dados'!$CN$2:$CN$484,"Defere")</f>
        <v>3</v>
      </c>
      <c r="C27" s="96">
        <f>COUNTIFS('Base de Dados'!$B$2:$B$484,$A27,'Base de Dados'!$CN$2:$CN$484,"Parcial - Conteúdo")</f>
        <v>0</v>
      </c>
      <c r="D27" s="96">
        <f>COUNTIFS('Base de Dados'!$B$2:$B$484,$A27,'Base de Dados'!$CN$2:$CN$484,"Parcial - Várias")</f>
        <v>0</v>
      </c>
      <c r="E27" s="96">
        <f>COUNTIFS('Base de Dados'!$B$2:$B$484,$A27,'Base de Dados'!$CN$2:$CN$484,"Parcial - Mista")</f>
        <v>0</v>
      </c>
      <c r="F27" s="96">
        <f t="shared" si="1"/>
        <v>3</v>
      </c>
      <c r="G27" s="97">
        <f t="shared" si="2"/>
        <v>1.0714285714285714E-2</v>
      </c>
      <c r="H27" s="96">
        <f>COUNTIFS('Base de Dados'!$B$2:$B$484,$A27,'Base de Dados'!$CN$2:$CN$484,"Indefere")</f>
        <v>5</v>
      </c>
      <c r="I27" s="97">
        <f t="shared" si="3"/>
        <v>1.7857142857142856E-2</v>
      </c>
      <c r="J27" s="96">
        <f t="shared" si="4"/>
        <v>8</v>
      </c>
      <c r="K27" s="97">
        <f t="shared" si="5"/>
        <v>2.8571428571428571E-2</v>
      </c>
      <c r="L27" s="96">
        <f>COUNTIFS('Base de Dados'!$B$2:$B$484,$A27,'Base de Dados'!$DJ$2:$DJ$484,"Defere")</f>
        <v>2</v>
      </c>
      <c r="M27" s="96">
        <f>COUNTIFS('Base de Dados'!$B$2:$B$484,$A27,'Base de Dados'!$DJ$2:$DJ$484,"Parcial - Conteúdo")</f>
        <v>0</v>
      </c>
      <c r="N27" s="96">
        <f>COUNTIFS('Base de Dados'!$B$2:$B$484,$A27,'Base de Dados'!$DJ$2:$DJ$484,"Parcial - Várias")</f>
        <v>0</v>
      </c>
      <c r="O27" s="96">
        <f>COUNTIFS('Base de Dados'!$B$2:$B$484,$A27,'Base de Dados'!$DJ$2:$DJ$484,"Parcial - Mista")</f>
        <v>0</v>
      </c>
      <c r="P27" s="96">
        <f t="shared" si="6"/>
        <v>2</v>
      </c>
      <c r="Q27" s="97">
        <f t="shared" si="7"/>
        <v>8.7336244541484712E-3</v>
      </c>
      <c r="R27" s="96">
        <f>COUNTIFS('Base de Dados'!$B$2:$B$484,$A27,'Base de Dados'!$DJ$2:$DJ$484,"Indefere")</f>
        <v>4</v>
      </c>
      <c r="S27" s="97">
        <f t="shared" si="8"/>
        <v>1.7467248908296942E-2</v>
      </c>
      <c r="T27" s="96">
        <f t="shared" si="9"/>
        <v>6</v>
      </c>
      <c r="U27" s="97">
        <f t="shared" si="10"/>
        <v>2.6200873362445413E-2</v>
      </c>
      <c r="V27" s="96">
        <f>COUNTIFS('Base de Dados'!$B$2:$B$484,$A27,'Base de Dados'!$GJ$2:$GJ$484,"Defere")</f>
        <v>1</v>
      </c>
      <c r="W27" s="96">
        <f>COUNTIFS('Base de Dados'!$B$2:$B$484,$A27,'Base de Dados'!$GJ$2:$GJ$484,"Parcial - Conteúdo")</f>
        <v>0</v>
      </c>
      <c r="X27" s="96">
        <f>COUNTIFS('Base de Dados'!$B$2:$B$484,$A27,'Base de Dados'!$GJ$2:$GJ$484,"Parcial - Várias")</f>
        <v>0</v>
      </c>
      <c r="Y27" s="96">
        <f>COUNTIFS('Base de Dados'!$B$2:$B$484,$A27,'Base de Dados'!$GJ$2:$GJ$484,"Parcial - Mista")</f>
        <v>0</v>
      </c>
      <c r="Z27" s="96">
        <f t="shared" si="11"/>
        <v>1</v>
      </c>
      <c r="AA27" s="97">
        <f t="shared" si="12"/>
        <v>3.5842293906810036E-3</v>
      </c>
      <c r="AB27" s="96">
        <f>COUNTIFS('Base de Dados'!$B$2:$B$484,$A27,'Base de Dados'!$GJ$2:$GJ$484,"Indefere")</f>
        <v>6</v>
      </c>
      <c r="AC27" s="97">
        <f t="shared" si="13"/>
        <v>2.1505376344086023E-2</v>
      </c>
      <c r="AD27" s="96">
        <f t="shared" si="14"/>
        <v>7</v>
      </c>
      <c r="AE27" s="85">
        <f t="shared" si="15"/>
        <v>2.5089605734767026E-2</v>
      </c>
      <c r="AG27" s="43"/>
      <c r="AH27" s="111"/>
      <c r="AI27" s="111"/>
      <c r="AJ27" s="111"/>
      <c r="AK27" s="111"/>
      <c r="AL27" s="111"/>
      <c r="AM27" s="144"/>
      <c r="AN27" s="111"/>
      <c r="AO27" s="144"/>
      <c r="AP27" s="111"/>
      <c r="AQ27" s="144"/>
      <c r="AR27" s="111"/>
      <c r="AS27" s="111"/>
      <c r="AT27" s="111"/>
      <c r="AU27" s="111"/>
      <c r="AV27" s="111"/>
      <c r="AW27" s="144"/>
      <c r="AX27" s="111"/>
      <c r="AY27" s="144"/>
      <c r="AZ27" s="111"/>
      <c r="BA27" s="144"/>
      <c r="BB27" s="111"/>
      <c r="BC27" s="111"/>
      <c r="BD27" s="111"/>
      <c r="BE27" s="111"/>
      <c r="BF27" s="111"/>
      <c r="BG27" s="144"/>
      <c r="BH27" s="111"/>
      <c r="BI27" s="144"/>
      <c r="BJ27" s="111"/>
      <c r="BK27" s="145"/>
    </row>
    <row r="28" spans="1:63" x14ac:dyDescent="0.25">
      <c r="A28" s="43" t="s">
        <v>79</v>
      </c>
      <c r="B28" s="89">
        <f>COUNTIFS('Base de Dados'!$B$2:$B$484,$A28,'Base de Dados'!$CN$2:$CN$484,"Defere")</f>
        <v>4</v>
      </c>
      <c r="C28" s="89">
        <f>COUNTIFS('Base de Dados'!$B$2:$B$484,$A28,'Base de Dados'!$CN$2:$CN$484,"Parcial - Conteúdo")</f>
        <v>0</v>
      </c>
      <c r="D28" s="89">
        <f>COUNTIFS('Base de Dados'!$B$2:$B$484,$A28,'Base de Dados'!$CN$2:$CN$484,"Parcial - Várias")</f>
        <v>1</v>
      </c>
      <c r="E28" s="89">
        <f>COUNTIFS('Base de Dados'!$B$2:$B$484,$A28,'Base de Dados'!$CN$2:$CN$484,"Parcial - Mista")</f>
        <v>0</v>
      </c>
      <c r="F28" s="89">
        <f t="shared" si="1"/>
        <v>5</v>
      </c>
      <c r="G28" s="95">
        <f t="shared" si="2"/>
        <v>1.7857142857142856E-2</v>
      </c>
      <c r="H28" s="89">
        <f>COUNTIFS('Base de Dados'!$B$2:$B$484,$A28,'Base de Dados'!$CN$2:$CN$484,"Indefere")</f>
        <v>6</v>
      </c>
      <c r="I28" s="95">
        <f t="shared" si="3"/>
        <v>2.1428571428571429E-2</v>
      </c>
      <c r="J28" s="89">
        <f t="shared" si="4"/>
        <v>11</v>
      </c>
      <c r="K28" s="95">
        <f t="shared" si="5"/>
        <v>3.9285714285714285E-2</v>
      </c>
      <c r="L28" s="89">
        <f>COUNTIFS('Base de Dados'!$B$2:$B$484,$A28,'Base de Dados'!$DJ$2:$DJ$484,"Defere")</f>
        <v>10</v>
      </c>
      <c r="M28" s="89">
        <f>COUNTIFS('Base de Dados'!$B$2:$B$484,$A28,'Base de Dados'!$DJ$2:$DJ$484,"Parcial - Conteúdo")</f>
        <v>1</v>
      </c>
      <c r="N28" s="89">
        <f>COUNTIFS('Base de Dados'!$B$2:$B$484,$A28,'Base de Dados'!$DJ$2:$DJ$484,"Parcial - Várias")</f>
        <v>0</v>
      </c>
      <c r="O28" s="89">
        <f>COUNTIFS('Base de Dados'!$B$2:$B$484,$A28,'Base de Dados'!$DJ$2:$DJ$484,"Parcial - Mista")</f>
        <v>0</v>
      </c>
      <c r="P28" s="89">
        <f t="shared" si="6"/>
        <v>11</v>
      </c>
      <c r="Q28" s="95">
        <f t="shared" si="7"/>
        <v>4.8034934497816595E-2</v>
      </c>
      <c r="R28" s="89">
        <f>COUNTIFS('Base de Dados'!$B$2:$B$484,$A28,'Base de Dados'!$DJ$2:$DJ$484,"Indefere")</f>
        <v>13</v>
      </c>
      <c r="S28" s="95">
        <f t="shared" si="8"/>
        <v>5.6768558951965066E-2</v>
      </c>
      <c r="T28" s="89">
        <f t="shared" si="9"/>
        <v>24</v>
      </c>
      <c r="U28" s="95">
        <f t="shared" si="10"/>
        <v>0.10480349344978165</v>
      </c>
      <c r="V28" s="89">
        <f>COUNTIFS('Base de Dados'!$B$2:$B$484,$A28,'Base de Dados'!$GJ$2:$GJ$484,"Defere")</f>
        <v>15</v>
      </c>
      <c r="W28" s="89">
        <f>COUNTIFS('Base de Dados'!$B$2:$B$484,$A28,'Base de Dados'!$GJ$2:$GJ$484,"Parcial - Conteúdo")</f>
        <v>1</v>
      </c>
      <c r="X28" s="89">
        <f>COUNTIFS('Base de Dados'!$B$2:$B$484,$A28,'Base de Dados'!$GJ$2:$GJ$484,"Parcial - Várias")</f>
        <v>0</v>
      </c>
      <c r="Y28" s="89">
        <f>COUNTIFS('Base de Dados'!$B$2:$B$484,$A28,'Base de Dados'!$GJ$2:$GJ$484,"Parcial - Mista")</f>
        <v>0</v>
      </c>
      <c r="Z28" s="89">
        <f t="shared" si="11"/>
        <v>16</v>
      </c>
      <c r="AA28" s="95">
        <f t="shared" si="12"/>
        <v>5.7347670250896057E-2</v>
      </c>
      <c r="AB28" s="89">
        <f>COUNTIFS('Base de Dados'!$B$2:$B$484,$A28,'Base de Dados'!$GJ$2:$GJ$484,"Indefere")</f>
        <v>18</v>
      </c>
      <c r="AC28" s="95">
        <f t="shared" si="13"/>
        <v>6.4516129032258063E-2</v>
      </c>
      <c r="AD28" s="89">
        <f t="shared" si="14"/>
        <v>34</v>
      </c>
      <c r="AE28" s="70">
        <f t="shared" si="15"/>
        <v>0.12186379928315412</v>
      </c>
      <c r="AG28" s="43"/>
      <c r="AH28" s="111"/>
      <c r="AI28" s="111"/>
      <c r="AJ28" s="111"/>
      <c r="AK28" s="111"/>
      <c r="AL28" s="111"/>
      <c r="AM28" s="144"/>
      <c r="AN28" s="111"/>
      <c r="AO28" s="144"/>
      <c r="AP28" s="111"/>
      <c r="AQ28" s="144"/>
      <c r="AR28" s="111"/>
      <c r="AS28" s="111"/>
      <c r="AT28" s="111"/>
      <c r="AU28" s="111"/>
      <c r="AV28" s="111"/>
      <c r="AW28" s="144"/>
      <c r="AX28" s="111"/>
      <c r="AY28" s="144"/>
      <c r="AZ28" s="111"/>
      <c r="BA28" s="144"/>
      <c r="BB28" s="111"/>
      <c r="BC28" s="111"/>
      <c r="BD28" s="111"/>
      <c r="BE28" s="111"/>
      <c r="BF28" s="111"/>
      <c r="BG28" s="144"/>
      <c r="BH28" s="111"/>
      <c r="BI28" s="144"/>
      <c r="BJ28" s="111"/>
      <c r="BK28" s="145"/>
    </row>
    <row r="29" spans="1:63" x14ac:dyDescent="0.25">
      <c r="A29" s="100" t="s">
        <v>80</v>
      </c>
      <c r="B29" s="96">
        <f>COUNTIFS('Base de Dados'!$B$2:$B$484,$A29,'Base de Dados'!$CN$2:$CN$484,"Defere")</f>
        <v>7</v>
      </c>
      <c r="C29" s="96">
        <f>COUNTIFS('Base de Dados'!$B$2:$B$484,$A29,'Base de Dados'!$CN$2:$CN$484,"Parcial - Conteúdo")</f>
        <v>0</v>
      </c>
      <c r="D29" s="96">
        <f>COUNTIFS('Base de Dados'!$B$2:$B$484,$A29,'Base de Dados'!$CN$2:$CN$484,"Parcial - Várias")</f>
        <v>0</v>
      </c>
      <c r="E29" s="96">
        <f>COUNTIFS('Base de Dados'!$B$2:$B$484,$A29,'Base de Dados'!$CN$2:$CN$484,"Parcial - Mista")</f>
        <v>0</v>
      </c>
      <c r="F29" s="96">
        <f t="shared" si="1"/>
        <v>7</v>
      </c>
      <c r="G29" s="97">
        <f t="shared" si="2"/>
        <v>2.5000000000000001E-2</v>
      </c>
      <c r="H29" s="96">
        <f>COUNTIFS('Base de Dados'!$B$2:$B$484,$A29,'Base de Dados'!$CN$2:$CN$484,"Indefere")</f>
        <v>3</v>
      </c>
      <c r="I29" s="97">
        <f t="shared" si="3"/>
        <v>1.0714285714285714E-2</v>
      </c>
      <c r="J29" s="96">
        <f t="shared" si="4"/>
        <v>10</v>
      </c>
      <c r="K29" s="97">
        <f t="shared" si="5"/>
        <v>3.5714285714285712E-2</v>
      </c>
      <c r="L29" s="96">
        <f>COUNTIFS('Base de Dados'!$B$2:$B$484,$A29,'Base de Dados'!$DJ$2:$DJ$484,"Defere")</f>
        <v>2</v>
      </c>
      <c r="M29" s="96">
        <f>COUNTIFS('Base de Dados'!$B$2:$B$484,$A29,'Base de Dados'!$DJ$2:$DJ$484,"Parcial - Conteúdo")</f>
        <v>0</v>
      </c>
      <c r="N29" s="96">
        <f>COUNTIFS('Base de Dados'!$B$2:$B$484,$A29,'Base de Dados'!$DJ$2:$DJ$484,"Parcial - Várias")</f>
        <v>0</v>
      </c>
      <c r="O29" s="96">
        <f>COUNTIFS('Base de Dados'!$B$2:$B$484,$A29,'Base de Dados'!$DJ$2:$DJ$484,"Parcial - Mista")</f>
        <v>0</v>
      </c>
      <c r="P29" s="96">
        <f t="shared" si="6"/>
        <v>2</v>
      </c>
      <c r="Q29" s="97">
        <f t="shared" si="7"/>
        <v>8.7336244541484712E-3</v>
      </c>
      <c r="R29" s="96">
        <f>COUNTIFS('Base de Dados'!$B$2:$B$484,$A29,'Base de Dados'!$DJ$2:$DJ$484,"Indefere")</f>
        <v>4</v>
      </c>
      <c r="S29" s="97">
        <f t="shared" si="8"/>
        <v>1.7467248908296942E-2</v>
      </c>
      <c r="T29" s="96">
        <f t="shared" si="9"/>
        <v>6</v>
      </c>
      <c r="U29" s="97">
        <f t="shared" si="10"/>
        <v>2.6200873362445413E-2</v>
      </c>
      <c r="V29" s="96">
        <f>COUNTIFS('Base de Dados'!$B$2:$B$484,$A29,'Base de Dados'!$GJ$2:$GJ$484,"Defere")</f>
        <v>5</v>
      </c>
      <c r="W29" s="96">
        <f>COUNTIFS('Base de Dados'!$B$2:$B$484,$A29,'Base de Dados'!$GJ$2:$GJ$484,"Parcial - Conteúdo")</f>
        <v>0</v>
      </c>
      <c r="X29" s="96">
        <f>COUNTIFS('Base de Dados'!$B$2:$B$484,$A29,'Base de Dados'!$GJ$2:$GJ$484,"Parcial - Várias")</f>
        <v>0</v>
      </c>
      <c r="Y29" s="96">
        <f>COUNTIFS('Base de Dados'!$B$2:$B$484,$A29,'Base de Dados'!$GJ$2:$GJ$484,"Parcial - Mista")</f>
        <v>0</v>
      </c>
      <c r="Z29" s="96">
        <f t="shared" si="11"/>
        <v>5</v>
      </c>
      <c r="AA29" s="97">
        <f t="shared" si="12"/>
        <v>1.7921146953405017E-2</v>
      </c>
      <c r="AB29" s="96">
        <f>COUNTIFS('Base de Dados'!$B$2:$B$484,$A29,'Base de Dados'!$GJ$2:$GJ$484,"Indefere")</f>
        <v>4</v>
      </c>
      <c r="AC29" s="97">
        <f t="shared" si="13"/>
        <v>1.4336917562724014E-2</v>
      </c>
      <c r="AD29" s="96">
        <f t="shared" si="14"/>
        <v>9</v>
      </c>
      <c r="AE29" s="85">
        <f t="shared" si="15"/>
        <v>3.2258064516129031E-2</v>
      </c>
      <c r="AG29" s="43"/>
      <c r="AH29" s="111"/>
      <c r="AI29" s="111"/>
      <c r="AJ29" s="111"/>
      <c r="AK29" s="111"/>
      <c r="AL29" s="111"/>
      <c r="AM29" s="144"/>
      <c r="AN29" s="111"/>
      <c r="AO29" s="144"/>
      <c r="AP29" s="111"/>
      <c r="AQ29" s="144"/>
      <c r="AR29" s="111"/>
      <c r="AS29" s="111"/>
      <c r="AT29" s="111"/>
      <c r="AU29" s="111"/>
      <c r="AV29" s="111"/>
      <c r="AW29" s="144"/>
      <c r="AX29" s="111"/>
      <c r="AY29" s="144"/>
      <c r="AZ29" s="111"/>
      <c r="BA29" s="144"/>
      <c r="BB29" s="111"/>
      <c r="BC29" s="111"/>
      <c r="BD29" s="111"/>
      <c r="BE29" s="111"/>
      <c r="BF29" s="111"/>
      <c r="BG29" s="144"/>
      <c r="BH29" s="111"/>
      <c r="BI29" s="144"/>
      <c r="BJ29" s="111"/>
      <c r="BK29" s="145"/>
    </row>
    <row r="30" spans="1:63" x14ac:dyDescent="0.25">
      <c r="A30" s="43" t="s">
        <v>81</v>
      </c>
      <c r="B30" s="89">
        <f>COUNTIFS('Base de Dados'!$B$2:$B$484,$A30,'Base de Dados'!$CN$2:$CN$484,"Defere")</f>
        <v>1</v>
      </c>
      <c r="C30" s="89">
        <f>COUNTIFS('Base de Dados'!$B$2:$B$484,$A30,'Base de Dados'!$CN$2:$CN$484,"Parcial - Conteúdo")</f>
        <v>0</v>
      </c>
      <c r="D30" s="89">
        <f>COUNTIFS('Base de Dados'!$B$2:$B$484,$A30,'Base de Dados'!$CN$2:$CN$484,"Parcial - Várias")</f>
        <v>0</v>
      </c>
      <c r="E30" s="89">
        <f>COUNTIFS('Base de Dados'!$B$2:$B$484,$A30,'Base de Dados'!$CN$2:$CN$484,"Parcial - Mista")</f>
        <v>0</v>
      </c>
      <c r="F30" s="89">
        <f t="shared" si="1"/>
        <v>1</v>
      </c>
      <c r="G30" s="95">
        <f t="shared" si="2"/>
        <v>3.5714285714285713E-3</v>
      </c>
      <c r="H30" s="89">
        <f>COUNTIFS('Base de Dados'!$B$2:$B$484,$A30,'Base de Dados'!$CN$2:$CN$484,"Indefere")</f>
        <v>2</v>
      </c>
      <c r="I30" s="95">
        <f t="shared" si="3"/>
        <v>7.1428571428571426E-3</v>
      </c>
      <c r="J30" s="89">
        <f t="shared" si="4"/>
        <v>3</v>
      </c>
      <c r="K30" s="95">
        <f t="shared" si="5"/>
        <v>1.0714285714285714E-2</v>
      </c>
      <c r="L30" s="89">
        <f>COUNTIFS('Base de Dados'!$B$2:$B$484,$A30,'Base de Dados'!$DJ$2:$DJ$484,"Defere")</f>
        <v>1</v>
      </c>
      <c r="M30" s="89">
        <f>COUNTIFS('Base de Dados'!$B$2:$B$484,$A30,'Base de Dados'!$DJ$2:$DJ$484,"Parcial - Conteúdo")</f>
        <v>0</v>
      </c>
      <c r="N30" s="89">
        <f>COUNTIFS('Base de Dados'!$B$2:$B$484,$A30,'Base de Dados'!$DJ$2:$DJ$484,"Parcial - Várias")</f>
        <v>0</v>
      </c>
      <c r="O30" s="89">
        <f>COUNTIFS('Base de Dados'!$B$2:$B$484,$A30,'Base de Dados'!$DJ$2:$DJ$484,"Parcial - Mista")</f>
        <v>0</v>
      </c>
      <c r="P30" s="89">
        <f t="shared" si="6"/>
        <v>1</v>
      </c>
      <c r="Q30" s="95">
        <f t="shared" si="7"/>
        <v>4.3668122270742356E-3</v>
      </c>
      <c r="R30" s="89">
        <f>COUNTIFS('Base de Dados'!$B$2:$B$484,$A30,'Base de Dados'!$DJ$2:$DJ$484,"Indefere")</f>
        <v>0</v>
      </c>
      <c r="S30" s="95">
        <f t="shared" si="8"/>
        <v>0</v>
      </c>
      <c r="T30" s="89">
        <f t="shared" si="9"/>
        <v>1</v>
      </c>
      <c r="U30" s="95">
        <f t="shared" si="10"/>
        <v>4.3668122270742356E-3</v>
      </c>
      <c r="V30" s="89">
        <f>COUNTIFS('Base de Dados'!$B$2:$B$484,$A30,'Base de Dados'!$GJ$2:$GJ$484,"Defere")</f>
        <v>0</v>
      </c>
      <c r="W30" s="89">
        <f>COUNTIFS('Base de Dados'!$B$2:$B$484,$A30,'Base de Dados'!$GJ$2:$GJ$484,"Parcial - Conteúdo")</f>
        <v>0</v>
      </c>
      <c r="X30" s="89">
        <f>COUNTIFS('Base de Dados'!$B$2:$B$484,$A30,'Base de Dados'!$GJ$2:$GJ$484,"Parcial - Várias")</f>
        <v>0</v>
      </c>
      <c r="Y30" s="89">
        <f>COUNTIFS('Base de Dados'!$B$2:$B$484,$A30,'Base de Dados'!$GJ$2:$GJ$484,"Parcial - Mista")</f>
        <v>0</v>
      </c>
      <c r="Z30" s="89">
        <f t="shared" si="11"/>
        <v>0</v>
      </c>
      <c r="AA30" s="95">
        <f t="shared" si="12"/>
        <v>0</v>
      </c>
      <c r="AB30" s="89">
        <f>COUNTIFS('Base de Dados'!$B$2:$B$484,$A30,'Base de Dados'!$GJ$2:$GJ$484,"Indefere")</f>
        <v>2</v>
      </c>
      <c r="AC30" s="95">
        <f t="shared" si="13"/>
        <v>7.1684587813620072E-3</v>
      </c>
      <c r="AD30" s="89">
        <f t="shared" si="14"/>
        <v>2</v>
      </c>
      <c r="AE30" s="70">
        <f t="shared" si="15"/>
        <v>7.1684587813620072E-3</v>
      </c>
      <c r="AG30" s="43"/>
      <c r="AH30" s="111"/>
      <c r="AI30" s="111"/>
      <c r="AJ30" s="111"/>
      <c r="AK30" s="111"/>
      <c r="AL30" s="111"/>
      <c r="AM30" s="144"/>
      <c r="AN30" s="111"/>
      <c r="AO30" s="144"/>
      <c r="AP30" s="111"/>
      <c r="AQ30" s="144"/>
      <c r="AR30" s="111"/>
      <c r="AS30" s="111"/>
      <c r="AT30" s="111"/>
      <c r="AU30" s="111"/>
      <c r="AV30" s="111"/>
      <c r="AW30" s="144"/>
      <c r="AX30" s="111"/>
      <c r="AY30" s="144"/>
      <c r="AZ30" s="111"/>
      <c r="BA30" s="144"/>
      <c r="BB30" s="111"/>
      <c r="BC30" s="111"/>
      <c r="BD30" s="111"/>
      <c r="BE30" s="111"/>
      <c r="BF30" s="111"/>
      <c r="BG30" s="144"/>
      <c r="BH30" s="111"/>
      <c r="BI30" s="144"/>
      <c r="BJ30" s="111"/>
      <c r="BK30" s="145"/>
    </row>
    <row r="31" spans="1:63" x14ac:dyDescent="0.25">
      <c r="A31" s="74" t="s">
        <v>2100</v>
      </c>
      <c r="B31" s="124">
        <f>SUM(B4:B30)</f>
        <v>171</v>
      </c>
      <c r="C31" s="124">
        <f t="shared" ref="C31:AE31" si="21">SUM(C4:C30)</f>
        <v>1</v>
      </c>
      <c r="D31" s="124">
        <f t="shared" si="21"/>
        <v>11</v>
      </c>
      <c r="E31" s="124">
        <f t="shared" si="21"/>
        <v>1</v>
      </c>
      <c r="F31" s="124">
        <f t="shared" si="21"/>
        <v>184</v>
      </c>
      <c r="G31" s="99">
        <f t="shared" si="21"/>
        <v>0.65714285714285714</v>
      </c>
      <c r="H31" s="125">
        <f t="shared" si="21"/>
        <v>96</v>
      </c>
      <c r="I31" s="99">
        <f t="shared" si="21"/>
        <v>0.34285714285714275</v>
      </c>
      <c r="J31" s="125">
        <f t="shared" si="21"/>
        <v>280</v>
      </c>
      <c r="K31" s="99">
        <f t="shared" si="21"/>
        <v>0.99999999999999967</v>
      </c>
      <c r="L31" s="125">
        <f t="shared" si="21"/>
        <v>130</v>
      </c>
      <c r="M31" s="125">
        <f t="shared" si="21"/>
        <v>1</v>
      </c>
      <c r="N31" s="125">
        <f t="shared" si="21"/>
        <v>10</v>
      </c>
      <c r="O31" s="125">
        <f t="shared" si="21"/>
        <v>1</v>
      </c>
      <c r="P31" s="125">
        <f t="shared" si="21"/>
        <v>142</v>
      </c>
      <c r="Q31" s="98">
        <f t="shared" si="21"/>
        <v>0.62008733624454149</v>
      </c>
      <c r="R31" s="125">
        <f t="shared" si="21"/>
        <v>87</v>
      </c>
      <c r="S31" s="98">
        <f t="shared" si="21"/>
        <v>0.37991266375545857</v>
      </c>
      <c r="T31" s="125">
        <f t="shared" si="21"/>
        <v>229</v>
      </c>
      <c r="U31" s="98">
        <f t="shared" si="21"/>
        <v>0.99999999999999978</v>
      </c>
      <c r="V31" s="125">
        <f t="shared" si="21"/>
        <v>149</v>
      </c>
      <c r="W31" s="125">
        <f t="shared" si="21"/>
        <v>2</v>
      </c>
      <c r="X31" s="125">
        <f t="shared" si="21"/>
        <v>10</v>
      </c>
      <c r="Y31" s="125">
        <f t="shared" si="21"/>
        <v>2</v>
      </c>
      <c r="Z31" s="125">
        <f t="shared" si="21"/>
        <v>163</v>
      </c>
      <c r="AA31" s="98">
        <f t="shared" si="21"/>
        <v>0.58422939068100355</v>
      </c>
      <c r="AB31" s="125">
        <f t="shared" si="21"/>
        <v>116</v>
      </c>
      <c r="AC31" s="98">
        <f t="shared" si="21"/>
        <v>0.41577060931899645</v>
      </c>
      <c r="AD31" s="125">
        <f t="shared" si="21"/>
        <v>279</v>
      </c>
      <c r="AE31" s="98">
        <f t="shared" si="21"/>
        <v>0.99999999999999978</v>
      </c>
    </row>
    <row r="32" spans="1:63" s="18" customFormat="1" x14ac:dyDescent="0.25">
      <c r="A32" s="130"/>
      <c r="B32" s="131"/>
      <c r="C32" s="131"/>
      <c r="D32" s="131"/>
      <c r="E32" s="131"/>
      <c r="F32" s="131"/>
      <c r="G32" s="132"/>
      <c r="H32" s="131"/>
      <c r="I32" s="132"/>
      <c r="J32" s="131"/>
      <c r="K32" s="132"/>
      <c r="L32" s="131"/>
      <c r="M32" s="131"/>
      <c r="N32" s="131"/>
      <c r="O32" s="131"/>
      <c r="P32" s="131"/>
      <c r="Q32" s="133"/>
      <c r="R32" s="131"/>
      <c r="S32" s="133"/>
      <c r="T32" s="131"/>
      <c r="U32" s="133"/>
      <c r="V32" s="131"/>
      <c r="W32" s="131"/>
      <c r="X32" s="131"/>
      <c r="Y32" s="131"/>
      <c r="Z32" s="131"/>
      <c r="AA32" s="133"/>
      <c r="AB32" s="131"/>
      <c r="AC32" s="133"/>
      <c r="AD32" s="131"/>
      <c r="AE32" s="133"/>
      <c r="AG32" s="130"/>
      <c r="AH32" s="131"/>
      <c r="AI32" s="131"/>
      <c r="AJ32" s="131"/>
      <c r="AK32" s="131"/>
      <c r="AL32" s="131"/>
      <c r="AM32" s="132"/>
      <c r="AN32" s="131"/>
      <c r="AO32" s="132"/>
      <c r="AP32" s="131"/>
      <c r="AQ32" s="132"/>
      <c r="AR32" s="131"/>
      <c r="AS32" s="131"/>
      <c r="AT32" s="131"/>
      <c r="AU32" s="131"/>
      <c r="AV32" s="131"/>
      <c r="AW32" s="133"/>
      <c r="AX32" s="131"/>
      <c r="AY32" s="133"/>
      <c r="AZ32" s="131"/>
      <c r="BA32" s="133"/>
      <c r="BB32" s="131"/>
      <c r="BC32" s="131"/>
      <c r="BD32" s="131"/>
      <c r="BE32" s="131"/>
      <c r="BF32" s="131"/>
      <c r="BG32" s="133"/>
      <c r="BH32" s="131"/>
      <c r="BI32" s="133"/>
      <c r="BJ32" s="131"/>
      <c r="BK32" s="133"/>
    </row>
    <row r="33" spans="1:63" s="18" customFormat="1" x14ac:dyDescent="0.25">
      <c r="A33" s="130"/>
      <c r="B33" s="131"/>
      <c r="C33" s="131"/>
      <c r="D33" s="131"/>
      <c r="E33" s="131"/>
      <c r="F33" s="131"/>
      <c r="G33" s="132"/>
      <c r="H33" s="131"/>
      <c r="I33" s="132"/>
      <c r="J33" s="131"/>
      <c r="K33" s="132"/>
      <c r="L33" s="131"/>
      <c r="M33" s="131"/>
      <c r="N33" s="131"/>
      <c r="O33" s="131"/>
      <c r="P33" s="131"/>
      <c r="Q33" s="133"/>
      <c r="R33" s="131"/>
      <c r="S33" s="133"/>
      <c r="T33" s="131"/>
      <c r="U33" s="133"/>
      <c r="V33" s="131"/>
      <c r="W33" s="131"/>
      <c r="X33" s="131"/>
      <c r="Y33" s="131"/>
      <c r="Z33" s="131"/>
      <c r="AA33" s="133"/>
      <c r="AB33" s="131"/>
      <c r="AC33" s="133"/>
      <c r="AD33" s="131"/>
      <c r="AE33" s="133"/>
      <c r="AG33" s="130"/>
      <c r="AH33" s="131"/>
      <c r="AI33" s="131"/>
      <c r="AJ33" s="131"/>
      <c r="AK33" s="131"/>
      <c r="AL33" s="131"/>
      <c r="AM33" s="132"/>
      <c r="AN33" s="131"/>
      <c r="AO33" s="132"/>
      <c r="AP33" s="131"/>
      <c r="AQ33" s="132"/>
      <c r="AR33" s="131"/>
      <c r="AS33" s="131"/>
      <c r="AT33" s="131"/>
      <c r="AU33" s="131"/>
      <c r="AV33" s="131"/>
      <c r="AW33" s="133"/>
      <c r="AX33" s="131"/>
      <c r="AY33" s="133"/>
      <c r="AZ33" s="131"/>
      <c r="BA33" s="133"/>
      <c r="BB33" s="131"/>
      <c r="BC33" s="131"/>
      <c r="BD33" s="131"/>
      <c r="BE33" s="131"/>
      <c r="BF33" s="131"/>
      <c r="BG33" s="133"/>
      <c r="BH33" s="131"/>
      <c r="BI33" s="133"/>
      <c r="BJ33" s="131"/>
      <c r="BK33" s="133"/>
    </row>
    <row r="34" spans="1:63" x14ac:dyDescent="0.25">
      <c r="B34" s="218" t="s">
        <v>2187</v>
      </c>
      <c r="C34" s="218"/>
      <c r="D34" s="218"/>
      <c r="E34" s="218"/>
      <c r="F34" s="218"/>
      <c r="G34" s="218"/>
    </row>
    <row r="35" spans="1:63" x14ac:dyDescent="0.25">
      <c r="B35" s="220" t="s">
        <v>2111</v>
      </c>
      <c r="C35" s="220"/>
      <c r="D35" s="220" t="s">
        <v>2113</v>
      </c>
      <c r="E35" s="220"/>
      <c r="F35" s="220" t="s">
        <v>2114</v>
      </c>
      <c r="G35" s="220"/>
    </row>
    <row r="36" spans="1:63" x14ac:dyDescent="0.25">
      <c r="A36" s="2"/>
      <c r="B36" s="127" t="s">
        <v>160</v>
      </c>
      <c r="C36" s="127" t="s">
        <v>161</v>
      </c>
      <c r="D36" s="127" t="s">
        <v>160</v>
      </c>
      <c r="E36" s="127" t="s">
        <v>161</v>
      </c>
      <c r="F36" s="127" t="s">
        <v>160</v>
      </c>
      <c r="G36" s="127" t="s">
        <v>161</v>
      </c>
    </row>
    <row r="37" spans="1:63" x14ac:dyDescent="0.25">
      <c r="A37" s="100" t="s">
        <v>55</v>
      </c>
      <c r="B37" s="95">
        <f>IF(F4=0,0,F4/J4)</f>
        <v>0</v>
      </c>
      <c r="C37" s="95">
        <f>IF(H4=0,0,H4/J4)</f>
        <v>0</v>
      </c>
      <c r="D37" s="95">
        <f>IF(P4=0,0,P4/T4)</f>
        <v>0</v>
      </c>
      <c r="E37" s="95">
        <f>IF(R4=0,0,R4/T4)</f>
        <v>0</v>
      </c>
      <c r="F37" s="95">
        <f>IF(Z4=0,0,Z4/AD4)</f>
        <v>0</v>
      </c>
      <c r="G37" s="95">
        <f>IF(AB4=0,0,AB4/AD4)</f>
        <v>0</v>
      </c>
    </row>
    <row r="38" spans="1:63" x14ac:dyDescent="0.25">
      <c r="A38" s="100" t="s">
        <v>56</v>
      </c>
      <c r="B38" s="97">
        <f t="shared" ref="B38:B63" si="22">IF(F5=0,0,F5/J5)</f>
        <v>0</v>
      </c>
      <c r="C38" s="97">
        <f t="shared" ref="C38:C63" si="23">IF(H5=0,0,H5/J5)</f>
        <v>1</v>
      </c>
      <c r="D38" s="97">
        <f t="shared" ref="D38:D63" si="24">IF(P5=0,0,P5/T5)</f>
        <v>0</v>
      </c>
      <c r="E38" s="97">
        <f t="shared" ref="E38:E63" si="25">IF(R5=0,0,R5/T5)</f>
        <v>1</v>
      </c>
      <c r="F38" s="97">
        <f t="shared" ref="F38:F63" si="26">IF(Z5=0,0,Z5/AD5)</f>
        <v>0</v>
      </c>
      <c r="G38" s="97">
        <f t="shared" ref="G38:G63" si="27">IF(AB5=0,0,AB5/AD5)</f>
        <v>1</v>
      </c>
    </row>
    <row r="39" spans="1:63" x14ac:dyDescent="0.25">
      <c r="A39" s="100" t="s">
        <v>57</v>
      </c>
      <c r="B39" s="95">
        <f t="shared" si="22"/>
        <v>1</v>
      </c>
      <c r="C39" s="95">
        <f t="shared" si="23"/>
        <v>0</v>
      </c>
      <c r="D39" s="95">
        <f t="shared" si="24"/>
        <v>1</v>
      </c>
      <c r="E39" s="95">
        <f t="shared" si="25"/>
        <v>0</v>
      </c>
      <c r="F39" s="95">
        <f t="shared" si="26"/>
        <v>0.8571428571428571</v>
      </c>
      <c r="G39" s="95">
        <f t="shared" si="27"/>
        <v>0.14285714285714285</v>
      </c>
    </row>
    <row r="40" spans="1:63" x14ac:dyDescent="0.25">
      <c r="A40" s="100" t="s">
        <v>58</v>
      </c>
      <c r="B40" s="97">
        <f t="shared" si="22"/>
        <v>0</v>
      </c>
      <c r="C40" s="97">
        <f t="shared" si="23"/>
        <v>1</v>
      </c>
      <c r="D40" s="97">
        <f t="shared" si="24"/>
        <v>1</v>
      </c>
      <c r="E40" s="97">
        <f t="shared" si="25"/>
        <v>0</v>
      </c>
      <c r="F40" s="97">
        <f t="shared" si="26"/>
        <v>0.25</v>
      </c>
      <c r="G40" s="97">
        <f t="shared" si="27"/>
        <v>0.75</v>
      </c>
    </row>
    <row r="41" spans="1:63" x14ac:dyDescent="0.25">
      <c r="A41" s="100" t="s">
        <v>59</v>
      </c>
      <c r="B41" s="95">
        <f>IF(F8=0,0,F8/J8)</f>
        <v>0.82352941176470584</v>
      </c>
      <c r="C41" s="95">
        <f t="shared" si="23"/>
        <v>0.17647058823529413</v>
      </c>
      <c r="D41" s="95">
        <f t="shared" si="24"/>
        <v>0.9</v>
      </c>
      <c r="E41" s="95">
        <f t="shared" si="25"/>
        <v>0.1</v>
      </c>
      <c r="F41" s="95">
        <f t="shared" si="26"/>
        <v>0.82352941176470584</v>
      </c>
      <c r="G41" s="95">
        <f t="shared" si="27"/>
        <v>0.17647058823529413</v>
      </c>
    </row>
    <row r="42" spans="1:63" x14ac:dyDescent="0.25">
      <c r="A42" s="100" t="s">
        <v>60</v>
      </c>
      <c r="B42" s="97">
        <f t="shared" si="22"/>
        <v>0.6785714285714286</v>
      </c>
      <c r="C42" s="97">
        <f t="shared" si="23"/>
        <v>0.32142857142857145</v>
      </c>
      <c r="D42" s="97">
        <f t="shared" si="24"/>
        <v>1</v>
      </c>
      <c r="E42" s="97">
        <f t="shared" si="25"/>
        <v>0</v>
      </c>
      <c r="F42" s="97">
        <f t="shared" si="26"/>
        <v>0.6785714285714286</v>
      </c>
      <c r="G42" s="97">
        <f t="shared" si="27"/>
        <v>0.32142857142857145</v>
      </c>
      <c r="AG42" s="43"/>
      <c r="AH42" s="144"/>
      <c r="AI42" s="144"/>
      <c r="AJ42" s="144"/>
      <c r="AK42" s="144"/>
      <c r="AL42" s="144"/>
      <c r="AM42" s="144"/>
    </row>
    <row r="43" spans="1:63" x14ac:dyDescent="0.25">
      <c r="A43" s="100" t="s">
        <v>61</v>
      </c>
      <c r="B43" s="95">
        <f t="shared" si="22"/>
        <v>0.89655172413793105</v>
      </c>
      <c r="C43" s="95">
        <f t="shared" si="23"/>
        <v>0.10344827586206896</v>
      </c>
      <c r="D43" s="95">
        <f t="shared" si="24"/>
        <v>0.76923076923076927</v>
      </c>
      <c r="E43" s="95">
        <f t="shared" si="25"/>
        <v>0.23076923076923078</v>
      </c>
      <c r="F43" s="95">
        <f t="shared" si="26"/>
        <v>0.7</v>
      </c>
      <c r="G43" s="95">
        <f t="shared" si="27"/>
        <v>0.3</v>
      </c>
      <c r="AG43" s="43"/>
      <c r="AH43" s="144"/>
      <c r="AI43" s="144"/>
      <c r="AJ43" s="144"/>
      <c r="AK43" s="144"/>
      <c r="AL43" s="144"/>
      <c r="AM43" s="144"/>
    </row>
    <row r="44" spans="1:63" x14ac:dyDescent="0.25">
      <c r="A44" s="100" t="s">
        <v>62</v>
      </c>
      <c r="B44" s="97">
        <f t="shared" si="22"/>
        <v>0</v>
      </c>
      <c r="C44" s="97">
        <f t="shared" si="23"/>
        <v>0</v>
      </c>
      <c r="D44" s="97">
        <f t="shared" si="24"/>
        <v>0.5</v>
      </c>
      <c r="E44" s="97">
        <f t="shared" si="25"/>
        <v>0.5</v>
      </c>
      <c r="F44" s="97">
        <f t="shared" si="26"/>
        <v>0</v>
      </c>
      <c r="G44" s="97">
        <f t="shared" si="27"/>
        <v>1</v>
      </c>
      <c r="AG44" s="43"/>
      <c r="AH44" s="144"/>
      <c r="AI44" s="144"/>
      <c r="AJ44" s="144"/>
      <c r="AK44" s="144"/>
      <c r="AL44" s="144"/>
      <c r="AM44" s="144"/>
    </row>
    <row r="45" spans="1:63" x14ac:dyDescent="0.25">
      <c r="A45" s="100" t="s">
        <v>63</v>
      </c>
      <c r="B45" s="95">
        <f t="shared" si="22"/>
        <v>0.4</v>
      </c>
      <c r="C45" s="95">
        <f t="shared" si="23"/>
        <v>0.6</v>
      </c>
      <c r="D45" s="95">
        <f t="shared" si="24"/>
        <v>0.2</v>
      </c>
      <c r="E45" s="95">
        <f t="shared" si="25"/>
        <v>0.8</v>
      </c>
      <c r="F45" s="95">
        <f t="shared" si="26"/>
        <v>0.375</v>
      </c>
      <c r="G45" s="95">
        <f t="shared" si="27"/>
        <v>0.625</v>
      </c>
      <c r="AG45" s="43"/>
      <c r="AH45" s="144"/>
      <c r="AI45" s="144"/>
      <c r="AJ45" s="144"/>
      <c r="AK45" s="144"/>
      <c r="AL45" s="144"/>
      <c r="AM45" s="144"/>
    </row>
    <row r="46" spans="1:63" x14ac:dyDescent="0.25">
      <c r="A46" s="100" t="s">
        <v>64</v>
      </c>
      <c r="B46" s="97">
        <f t="shared" si="22"/>
        <v>0.66666666666666663</v>
      </c>
      <c r="C46" s="97">
        <f t="shared" si="23"/>
        <v>0.33333333333333331</v>
      </c>
      <c r="D46" s="97">
        <f t="shared" si="24"/>
        <v>0.58823529411764708</v>
      </c>
      <c r="E46" s="97">
        <f t="shared" si="25"/>
        <v>0.41176470588235292</v>
      </c>
      <c r="F46" s="97">
        <f t="shared" si="26"/>
        <v>0.6</v>
      </c>
      <c r="G46" s="97">
        <f t="shared" si="27"/>
        <v>0.4</v>
      </c>
      <c r="AG46" s="43"/>
      <c r="AH46" s="144"/>
      <c r="AI46" s="144"/>
      <c r="AJ46" s="144"/>
      <c r="AK46" s="144"/>
      <c r="AL46" s="144"/>
      <c r="AM46" s="144"/>
    </row>
    <row r="47" spans="1:63" x14ac:dyDescent="0.25">
      <c r="A47" s="100" t="s">
        <v>65</v>
      </c>
      <c r="B47" s="95">
        <f t="shared" si="22"/>
        <v>0.61538461538461542</v>
      </c>
      <c r="C47" s="95">
        <f t="shared" si="23"/>
        <v>0.38461538461538464</v>
      </c>
      <c r="D47" s="95">
        <f t="shared" si="24"/>
        <v>0.54545454545454541</v>
      </c>
      <c r="E47" s="95">
        <f t="shared" si="25"/>
        <v>0.45454545454545453</v>
      </c>
      <c r="F47" s="95">
        <f t="shared" si="26"/>
        <v>0.45454545454545453</v>
      </c>
      <c r="G47" s="95">
        <f t="shared" si="27"/>
        <v>0.54545454545454541</v>
      </c>
      <c r="AG47" s="43"/>
      <c r="AH47" s="144"/>
      <c r="AI47" s="144"/>
      <c r="AJ47" s="144"/>
      <c r="AK47" s="144"/>
      <c r="AL47" s="144"/>
      <c r="AM47" s="144"/>
    </row>
    <row r="48" spans="1:63" x14ac:dyDescent="0.25">
      <c r="A48" s="100" t="s">
        <v>66</v>
      </c>
      <c r="B48" s="97">
        <f t="shared" si="22"/>
        <v>1</v>
      </c>
      <c r="C48" s="97">
        <f t="shared" si="23"/>
        <v>0</v>
      </c>
      <c r="D48" s="97">
        <f t="shared" si="24"/>
        <v>0.66666666666666663</v>
      </c>
      <c r="E48" s="97">
        <f t="shared" si="25"/>
        <v>0.33333333333333331</v>
      </c>
      <c r="F48" s="97">
        <f t="shared" si="26"/>
        <v>0.5714285714285714</v>
      </c>
      <c r="G48" s="97">
        <f t="shared" si="27"/>
        <v>0.42857142857142855</v>
      </c>
      <c r="AG48" s="43"/>
      <c r="AH48" s="144"/>
      <c r="AI48" s="144"/>
      <c r="AJ48" s="144"/>
      <c r="AK48" s="144"/>
      <c r="AL48" s="144"/>
      <c r="AM48" s="144"/>
    </row>
    <row r="49" spans="1:39" x14ac:dyDescent="0.25">
      <c r="A49" s="100" t="s">
        <v>67</v>
      </c>
      <c r="B49" s="95">
        <f t="shared" si="22"/>
        <v>0.8</v>
      </c>
      <c r="C49" s="95">
        <f t="shared" si="23"/>
        <v>0.2</v>
      </c>
      <c r="D49" s="95">
        <f t="shared" si="24"/>
        <v>0.8</v>
      </c>
      <c r="E49" s="95">
        <f t="shared" si="25"/>
        <v>0.2</v>
      </c>
      <c r="F49" s="95">
        <f t="shared" si="26"/>
        <v>0.8</v>
      </c>
      <c r="G49" s="95">
        <f t="shared" si="27"/>
        <v>0.2</v>
      </c>
      <c r="AG49" s="43"/>
      <c r="AH49" s="144"/>
      <c r="AI49" s="144"/>
      <c r="AJ49" s="144"/>
      <c r="AK49" s="144"/>
      <c r="AL49" s="144"/>
      <c r="AM49" s="144"/>
    </row>
    <row r="50" spans="1:39" x14ac:dyDescent="0.25">
      <c r="A50" s="100" t="s">
        <v>68</v>
      </c>
      <c r="B50" s="97">
        <f t="shared" si="22"/>
        <v>1</v>
      </c>
      <c r="C50" s="97">
        <f t="shared" si="23"/>
        <v>0</v>
      </c>
      <c r="D50" s="97">
        <f t="shared" si="24"/>
        <v>1</v>
      </c>
      <c r="E50" s="97">
        <f t="shared" si="25"/>
        <v>0</v>
      </c>
      <c r="F50" s="97">
        <f t="shared" si="26"/>
        <v>1</v>
      </c>
      <c r="G50" s="97">
        <f t="shared" si="27"/>
        <v>0</v>
      </c>
      <c r="AG50" s="43"/>
      <c r="AH50" s="144"/>
      <c r="AI50" s="144"/>
      <c r="AJ50" s="144"/>
      <c r="AK50" s="144"/>
      <c r="AL50" s="144"/>
      <c r="AM50" s="144"/>
    </row>
    <row r="51" spans="1:39" x14ac:dyDescent="0.25">
      <c r="A51" s="100" t="s">
        <v>69</v>
      </c>
      <c r="B51" s="95">
        <f t="shared" si="22"/>
        <v>0.6</v>
      </c>
      <c r="C51" s="95">
        <f t="shared" si="23"/>
        <v>0.4</v>
      </c>
      <c r="D51" s="95">
        <f t="shared" si="24"/>
        <v>0.66666666666666663</v>
      </c>
      <c r="E51" s="95">
        <f t="shared" si="25"/>
        <v>0.33333333333333331</v>
      </c>
      <c r="F51" s="95">
        <f t="shared" si="26"/>
        <v>0.42857142857142855</v>
      </c>
      <c r="G51" s="95">
        <f t="shared" si="27"/>
        <v>0.5714285714285714</v>
      </c>
      <c r="AG51" s="43"/>
      <c r="AH51" s="144"/>
      <c r="AI51" s="144"/>
      <c r="AJ51" s="144"/>
      <c r="AK51" s="144"/>
      <c r="AL51" s="144"/>
      <c r="AM51" s="144"/>
    </row>
    <row r="52" spans="1:39" x14ac:dyDescent="0.25">
      <c r="A52" s="100" t="s">
        <v>70</v>
      </c>
      <c r="B52" s="97">
        <f t="shared" si="22"/>
        <v>0.53846153846153844</v>
      </c>
      <c r="C52" s="97">
        <f t="shared" si="23"/>
        <v>0.46153846153846156</v>
      </c>
      <c r="D52" s="97">
        <f t="shared" si="24"/>
        <v>0.53846153846153844</v>
      </c>
      <c r="E52" s="97">
        <f t="shared" si="25"/>
        <v>0.46153846153846156</v>
      </c>
      <c r="F52" s="97">
        <f t="shared" si="26"/>
        <v>0.6</v>
      </c>
      <c r="G52" s="97">
        <f t="shared" si="27"/>
        <v>0.4</v>
      </c>
      <c r="AG52" s="43"/>
      <c r="AH52" s="144"/>
      <c r="AI52" s="144"/>
      <c r="AJ52" s="144"/>
      <c r="AK52" s="144"/>
      <c r="AL52" s="144"/>
      <c r="AM52" s="144"/>
    </row>
    <row r="53" spans="1:39" x14ac:dyDescent="0.25">
      <c r="A53" s="100" t="s">
        <v>71</v>
      </c>
      <c r="B53" s="95">
        <f t="shared" si="22"/>
        <v>0.25</v>
      </c>
      <c r="C53" s="95">
        <f t="shared" si="23"/>
        <v>0.75</v>
      </c>
      <c r="D53" s="95">
        <f t="shared" si="24"/>
        <v>0.33333333333333331</v>
      </c>
      <c r="E53" s="95">
        <f t="shared" si="25"/>
        <v>0.66666666666666663</v>
      </c>
      <c r="F53" s="95">
        <f t="shared" si="26"/>
        <v>0.5</v>
      </c>
      <c r="G53" s="95">
        <f t="shared" si="27"/>
        <v>0.5</v>
      </c>
      <c r="AG53" s="43"/>
      <c r="AH53" s="144"/>
      <c r="AI53" s="144"/>
      <c r="AJ53" s="144"/>
      <c r="AK53" s="144"/>
      <c r="AL53" s="144"/>
      <c r="AM53" s="144"/>
    </row>
    <row r="54" spans="1:39" x14ac:dyDescent="0.25">
      <c r="A54" s="100" t="s">
        <v>72</v>
      </c>
      <c r="B54" s="97">
        <f t="shared" si="22"/>
        <v>0.58333333333333337</v>
      </c>
      <c r="C54" s="97">
        <f t="shared" si="23"/>
        <v>0.41666666666666669</v>
      </c>
      <c r="D54" s="97">
        <f t="shared" si="24"/>
        <v>0.63414634146341464</v>
      </c>
      <c r="E54" s="97">
        <f t="shared" si="25"/>
        <v>0.36585365853658536</v>
      </c>
      <c r="F54" s="97">
        <f t="shared" si="26"/>
        <v>0.62857142857142856</v>
      </c>
      <c r="G54" s="97">
        <f t="shared" si="27"/>
        <v>0.37142857142857144</v>
      </c>
      <c r="AG54" s="43"/>
      <c r="AH54" s="144"/>
      <c r="AI54" s="144"/>
      <c r="AJ54" s="144"/>
      <c r="AK54" s="144"/>
      <c r="AL54" s="144"/>
      <c r="AM54" s="144"/>
    </row>
    <row r="55" spans="1:39" x14ac:dyDescent="0.25">
      <c r="A55" s="100" t="s">
        <v>73</v>
      </c>
      <c r="B55" s="95">
        <f t="shared" si="22"/>
        <v>0.76190476190476186</v>
      </c>
      <c r="C55" s="95">
        <f t="shared" si="23"/>
        <v>0.23809523809523808</v>
      </c>
      <c r="D55" s="95">
        <f t="shared" si="24"/>
        <v>0.88888888888888884</v>
      </c>
      <c r="E55" s="95">
        <f t="shared" si="25"/>
        <v>0.1111111111111111</v>
      </c>
      <c r="F55" s="95">
        <f t="shared" si="26"/>
        <v>0.8666666666666667</v>
      </c>
      <c r="G55" s="95">
        <f t="shared" si="27"/>
        <v>0.13333333333333333</v>
      </c>
      <c r="AG55" s="43"/>
      <c r="AH55" s="144"/>
      <c r="AI55" s="144"/>
      <c r="AJ55" s="144"/>
      <c r="AK55" s="144"/>
      <c r="AL55" s="144"/>
      <c r="AM55" s="144"/>
    </row>
    <row r="56" spans="1:39" x14ac:dyDescent="0.25">
      <c r="A56" s="100" t="s">
        <v>74</v>
      </c>
      <c r="B56" s="97">
        <f t="shared" si="22"/>
        <v>0.72727272727272729</v>
      </c>
      <c r="C56" s="97">
        <f t="shared" si="23"/>
        <v>0.27272727272727271</v>
      </c>
      <c r="D56" s="97">
        <f t="shared" si="24"/>
        <v>0.8571428571428571</v>
      </c>
      <c r="E56" s="97">
        <f t="shared" si="25"/>
        <v>0.14285714285714285</v>
      </c>
      <c r="F56" s="97">
        <f t="shared" si="26"/>
        <v>0.66666666666666663</v>
      </c>
      <c r="G56" s="97">
        <f t="shared" si="27"/>
        <v>0.33333333333333331</v>
      </c>
      <c r="AG56" s="43"/>
      <c r="AH56" s="144"/>
      <c r="AI56" s="144"/>
      <c r="AJ56" s="144"/>
      <c r="AK56" s="144"/>
      <c r="AL56" s="144"/>
      <c r="AM56" s="144"/>
    </row>
    <row r="57" spans="1:39" x14ac:dyDescent="0.25">
      <c r="A57" s="100" t="s">
        <v>75</v>
      </c>
      <c r="B57" s="95">
        <f t="shared" si="22"/>
        <v>0</v>
      </c>
      <c r="C57" s="95">
        <f t="shared" si="23"/>
        <v>1</v>
      </c>
      <c r="D57" s="95">
        <f t="shared" si="24"/>
        <v>0</v>
      </c>
      <c r="E57" s="95">
        <f t="shared" si="25"/>
        <v>1</v>
      </c>
      <c r="F57" s="95">
        <f t="shared" si="26"/>
        <v>0.5</v>
      </c>
      <c r="G57" s="95">
        <f t="shared" si="27"/>
        <v>0.5</v>
      </c>
      <c r="AG57" s="43"/>
      <c r="AH57" s="144"/>
      <c r="AI57" s="144"/>
      <c r="AJ57" s="144"/>
      <c r="AK57" s="144"/>
      <c r="AL57" s="144"/>
      <c r="AM57" s="144"/>
    </row>
    <row r="58" spans="1:39" x14ac:dyDescent="0.25">
      <c r="A58" s="100" t="s">
        <v>76</v>
      </c>
      <c r="B58" s="97">
        <f t="shared" si="22"/>
        <v>0</v>
      </c>
      <c r="C58" s="97">
        <f t="shared" si="23"/>
        <v>0</v>
      </c>
      <c r="D58" s="97">
        <f t="shared" si="24"/>
        <v>0</v>
      </c>
      <c r="E58" s="97">
        <f t="shared" si="25"/>
        <v>0</v>
      </c>
      <c r="F58" s="97">
        <f t="shared" si="26"/>
        <v>0</v>
      </c>
      <c r="G58" s="97">
        <f t="shared" si="27"/>
        <v>0</v>
      </c>
      <c r="AG58" s="43"/>
      <c r="AH58" s="144"/>
      <c r="AI58" s="144"/>
      <c r="AJ58" s="144"/>
      <c r="AK58" s="144"/>
      <c r="AL58" s="144"/>
      <c r="AM58" s="144"/>
    </row>
    <row r="59" spans="1:39" x14ac:dyDescent="0.25">
      <c r="A59" s="100" t="s">
        <v>77</v>
      </c>
      <c r="B59" s="95">
        <f t="shared" si="22"/>
        <v>0.83333333333333337</v>
      </c>
      <c r="C59" s="95">
        <f t="shared" si="23"/>
        <v>0.16666666666666666</v>
      </c>
      <c r="D59" s="95">
        <f t="shared" si="24"/>
        <v>0.81818181818181823</v>
      </c>
      <c r="E59" s="95">
        <f t="shared" si="25"/>
        <v>0.18181818181818182</v>
      </c>
      <c r="F59" s="95">
        <f t="shared" si="26"/>
        <v>0.44444444444444442</v>
      </c>
      <c r="G59" s="95">
        <f t="shared" si="27"/>
        <v>0.55555555555555558</v>
      </c>
      <c r="AG59" s="43"/>
      <c r="AH59" s="144"/>
      <c r="AI59" s="144"/>
      <c r="AJ59" s="144"/>
      <c r="AK59" s="144"/>
      <c r="AL59" s="144"/>
      <c r="AM59" s="144"/>
    </row>
    <row r="60" spans="1:39" x14ac:dyDescent="0.25">
      <c r="A60" s="100" t="s">
        <v>78</v>
      </c>
      <c r="B60" s="97">
        <f t="shared" si="22"/>
        <v>0.375</v>
      </c>
      <c r="C60" s="97">
        <f t="shared" si="23"/>
        <v>0.625</v>
      </c>
      <c r="D60" s="97">
        <f t="shared" si="24"/>
        <v>0.33333333333333331</v>
      </c>
      <c r="E60" s="97">
        <f t="shared" si="25"/>
        <v>0.66666666666666663</v>
      </c>
      <c r="F60" s="97">
        <f t="shared" si="26"/>
        <v>0.14285714285714285</v>
      </c>
      <c r="G60" s="97">
        <f t="shared" si="27"/>
        <v>0.8571428571428571</v>
      </c>
      <c r="AG60" s="43"/>
      <c r="AH60" s="144"/>
      <c r="AI60" s="144"/>
      <c r="AJ60" s="144"/>
      <c r="AK60" s="144"/>
      <c r="AL60" s="144"/>
      <c r="AM60" s="144"/>
    </row>
    <row r="61" spans="1:39" x14ac:dyDescent="0.25">
      <c r="A61" s="100" t="s">
        <v>79</v>
      </c>
      <c r="B61" s="95">
        <f t="shared" si="22"/>
        <v>0.45454545454545453</v>
      </c>
      <c r="C61" s="95">
        <f t="shared" si="23"/>
        <v>0.54545454545454541</v>
      </c>
      <c r="D61" s="95">
        <f t="shared" si="24"/>
        <v>0.45833333333333331</v>
      </c>
      <c r="E61" s="95">
        <f t="shared" si="25"/>
        <v>0.54166666666666663</v>
      </c>
      <c r="F61" s="95">
        <f t="shared" si="26"/>
        <v>0.47058823529411764</v>
      </c>
      <c r="G61" s="95">
        <f t="shared" si="27"/>
        <v>0.52941176470588236</v>
      </c>
      <c r="AG61" s="43"/>
      <c r="AH61" s="144"/>
      <c r="AI61" s="144"/>
      <c r="AJ61" s="144"/>
      <c r="AK61" s="144"/>
      <c r="AL61" s="144"/>
      <c r="AM61" s="144"/>
    </row>
    <row r="62" spans="1:39" x14ac:dyDescent="0.25">
      <c r="A62" s="100" t="s">
        <v>80</v>
      </c>
      <c r="B62" s="97">
        <f t="shared" si="22"/>
        <v>0.7</v>
      </c>
      <c r="C62" s="97">
        <f t="shared" si="23"/>
        <v>0.3</v>
      </c>
      <c r="D62" s="97">
        <f t="shared" si="24"/>
        <v>0.33333333333333331</v>
      </c>
      <c r="E62" s="97">
        <f t="shared" si="25"/>
        <v>0.66666666666666663</v>
      </c>
      <c r="F62" s="97">
        <f t="shared" si="26"/>
        <v>0.55555555555555558</v>
      </c>
      <c r="G62" s="97">
        <f t="shared" si="27"/>
        <v>0.44444444444444442</v>
      </c>
      <c r="AG62" s="43"/>
      <c r="AH62" s="144"/>
      <c r="AI62" s="144"/>
      <c r="AJ62" s="144"/>
      <c r="AK62" s="144"/>
      <c r="AL62" s="144"/>
      <c r="AM62" s="144"/>
    </row>
    <row r="63" spans="1:39" x14ac:dyDescent="0.25">
      <c r="A63" s="100" t="s">
        <v>81</v>
      </c>
      <c r="B63" s="95">
        <f t="shared" si="22"/>
        <v>0.33333333333333331</v>
      </c>
      <c r="C63" s="95">
        <f t="shared" si="23"/>
        <v>0.66666666666666663</v>
      </c>
      <c r="D63" s="95">
        <f t="shared" si="24"/>
        <v>1</v>
      </c>
      <c r="E63" s="95">
        <f t="shared" si="25"/>
        <v>0</v>
      </c>
      <c r="F63" s="95">
        <f t="shared" si="26"/>
        <v>0</v>
      </c>
      <c r="G63" s="95">
        <f t="shared" si="27"/>
        <v>1</v>
      </c>
      <c r="AG63" s="43"/>
      <c r="AH63" s="144"/>
      <c r="AI63" s="144"/>
      <c r="AJ63" s="144"/>
      <c r="AK63" s="144"/>
      <c r="AL63" s="144"/>
      <c r="AM63" s="144"/>
    </row>
    <row r="64" spans="1:39" x14ac:dyDescent="0.25">
      <c r="AG64" s="18"/>
      <c r="AH64" s="18"/>
      <c r="AI64" s="18"/>
      <c r="AJ64" s="18"/>
      <c r="AK64" s="18"/>
      <c r="AL64" s="18"/>
      <c r="AM64" s="18"/>
    </row>
    <row r="65" spans="33:39" x14ac:dyDescent="0.25">
      <c r="AG65" s="18"/>
      <c r="AH65" s="18"/>
      <c r="AI65" s="18"/>
      <c r="AJ65" s="18"/>
      <c r="AK65" s="18"/>
      <c r="AL65" s="18"/>
      <c r="AM65" s="18"/>
    </row>
  </sheetData>
  <mergeCells count="32">
    <mergeCell ref="AR2:AZ2"/>
    <mergeCell ref="BB2:BK2"/>
    <mergeCell ref="AL3:AM3"/>
    <mergeCell ref="AN3:AO3"/>
    <mergeCell ref="AP3:AQ3"/>
    <mergeCell ref="AV3:AW3"/>
    <mergeCell ref="AX3:AY3"/>
    <mergeCell ref="AZ3:BA3"/>
    <mergeCell ref="BF3:BG3"/>
    <mergeCell ref="BH3:BI3"/>
    <mergeCell ref="BJ3:BK3"/>
    <mergeCell ref="AH2:AP2"/>
    <mergeCell ref="AH11:AM11"/>
    <mergeCell ref="AH12:AI12"/>
    <mergeCell ref="AJ12:AK12"/>
    <mergeCell ref="AL12:AM12"/>
    <mergeCell ref="B35:C35"/>
    <mergeCell ref="D35:E35"/>
    <mergeCell ref="F35:G35"/>
    <mergeCell ref="B2:J2"/>
    <mergeCell ref="L2:T2"/>
    <mergeCell ref="B34:G34"/>
    <mergeCell ref="V2:AE2"/>
    <mergeCell ref="F3:G3"/>
    <mergeCell ref="H3:I3"/>
    <mergeCell ref="J3:K3"/>
    <mergeCell ref="P3:Q3"/>
    <mergeCell ref="R3:S3"/>
    <mergeCell ref="T3:U3"/>
    <mergeCell ref="Z3:AA3"/>
    <mergeCell ref="AB3:AC3"/>
    <mergeCell ref="AD3:AE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topLeftCell="C1" workbookViewId="0">
      <selection activeCell="D25" sqref="D25"/>
    </sheetView>
  </sheetViews>
  <sheetFormatPr defaultRowHeight="15" x14ac:dyDescent="0.25"/>
  <cols>
    <col min="2" max="2" width="69" bestFit="1" customWidth="1"/>
    <col min="3" max="3" width="16.7109375" bestFit="1" customWidth="1"/>
    <col min="4" max="4" width="11.7109375" bestFit="1" customWidth="1"/>
    <col min="5" max="5" width="12.85546875" bestFit="1" customWidth="1"/>
    <col min="6" max="6" width="14" bestFit="1" customWidth="1"/>
    <col min="7" max="7" width="11.7109375" bestFit="1" customWidth="1"/>
    <col min="8" max="8" width="12.85546875" bestFit="1" customWidth="1"/>
  </cols>
  <sheetData>
    <row r="1" spans="2:8" s="2" customFormat="1" x14ac:dyDescent="0.25">
      <c r="C1" s="227" t="s">
        <v>2113</v>
      </c>
      <c r="D1" s="227"/>
      <c r="E1" s="227"/>
      <c r="F1" s="227" t="s">
        <v>2114</v>
      </c>
      <c r="G1" s="227"/>
      <c r="H1" s="227"/>
    </row>
    <row r="2" spans="2:8" x14ac:dyDescent="0.25">
      <c r="C2" t="s">
        <v>2555</v>
      </c>
      <c r="D2" t="s">
        <v>2556</v>
      </c>
      <c r="E2" t="s">
        <v>2162</v>
      </c>
      <c r="F2" s="2" t="s">
        <v>2555</v>
      </c>
      <c r="G2" s="2" t="s">
        <v>2556</v>
      </c>
      <c r="H2" s="2" t="s">
        <v>2162</v>
      </c>
    </row>
    <row r="3" spans="2:8" x14ac:dyDescent="0.25">
      <c r="B3" s="4" t="s">
        <v>179</v>
      </c>
      <c r="C3" s="71">
        <f>SUMIF('Base de Dados'!$EF$2:$EF$484,B3,'Base de Dados'!$EE$2:$EE$484)+SUMIF('Base de Dados'!$EM$2:$EM$484,B3,'Base de Dados'!$EL$2:$EL$484)</f>
        <v>372435</v>
      </c>
      <c r="D3">
        <f>COUNTIF('Base de Dados'!$EF$2:$EF$484,B3)+COUNTIF('Base de Dados'!$EM$2:$EM$484,B3)</f>
        <v>7</v>
      </c>
      <c r="E3" s="71">
        <f>IF(D3&gt;0,(C3/D3),0)</f>
        <v>53205</v>
      </c>
      <c r="F3" s="71">
        <f>SUMIF('Base de Dados'!$HG$2:$HG$484,B3,'Base de Dados'!$HE$2:$HE$484)+SUMIF('Base de Dados'!$HO$2:$HO$484,B3,'Base de Dados'!$HM$2:$HM$484)</f>
        <v>319230</v>
      </c>
      <c r="G3">
        <f>COUNTIF('Base de Dados'!$HG$2:$HG$484,B3)+COUNTIF('Base de Dados'!$HO$2:$HO$484,B3)</f>
        <v>6</v>
      </c>
      <c r="H3" s="71">
        <f>IF(G3&gt;0,(F3/G3),0)</f>
        <v>53205</v>
      </c>
    </row>
    <row r="4" spans="2:8" x14ac:dyDescent="0.25">
      <c r="B4" s="4" t="s">
        <v>180</v>
      </c>
      <c r="C4" s="71">
        <f>SUMIF('Base de Dados'!$EF$2:$EF$484,B4,'Base de Dados'!$EE$2:$EE$484)+SUMIF('Base de Dados'!$EM$2:$EM$484,B4,'Base de Dados'!$EL$2:$EL$484)</f>
        <v>0</v>
      </c>
      <c r="D4" s="2">
        <f>COUNTIF('Base de Dados'!$EF$2:$EF$484,B4)+COUNTIF('Base de Dados'!$EM$2:$EM$484,B4)</f>
        <v>0</v>
      </c>
      <c r="E4" s="71">
        <f t="shared" ref="E4:E22" si="0">IF(D4&gt;0,(C4/D4),0)</f>
        <v>0</v>
      </c>
      <c r="F4" s="71">
        <f>SUMIF('Base de Dados'!$HG$2:$HG$484,B4,'Base de Dados'!$HE$2:$HE$484)+SUMIF('Base de Dados'!$HO$2:$HO$484,B4,'Base de Dados'!$HM$2:$HM$484)</f>
        <v>53205</v>
      </c>
      <c r="G4" s="2">
        <f>COUNTIF('Base de Dados'!$HG$2:$HG$484,B4)+COUNTIF('Base de Dados'!$HO$2:$HO$484,B4)</f>
        <v>1</v>
      </c>
      <c r="H4" s="71">
        <f t="shared" ref="H4:H22" si="1">IF(G4&gt;0,(F4/G4),0)</f>
        <v>53205</v>
      </c>
    </row>
    <row r="5" spans="2:8" x14ac:dyDescent="0.25">
      <c r="B5" s="4" t="s">
        <v>245</v>
      </c>
      <c r="C5" s="71">
        <f>SUMIF('Base de Dados'!$EF$2:$EF$484,B5,'Base de Dados'!$EE$2:$EE$484)+SUMIF('Base de Dados'!$EM$2:$EM$484,B5,'Base de Dados'!$EL$2:$EL$484)</f>
        <v>668140</v>
      </c>
      <c r="D5" s="2">
        <f>COUNTIF('Base de Dados'!$EF$2:$EF$484,B5)+COUNTIF('Base de Dados'!$EM$2:$EM$484,B5)</f>
        <v>80</v>
      </c>
      <c r="E5" s="71">
        <f t="shared" si="0"/>
        <v>8351.75</v>
      </c>
      <c r="F5" s="71">
        <f>SUMIF('Base de Dados'!$HG$2:$HG$484,B5,'Base de Dados'!$HE$2:$HE$484)+SUMIF('Base de Dados'!$HO$2:$HO$484,B5,'Base de Dados'!$HM$2:$HM$484)</f>
        <v>792960</v>
      </c>
      <c r="G5" s="2">
        <f>COUNTIF('Base de Dados'!$HG$2:$HG$484,B5)+COUNTIF('Base de Dados'!$HO$2:$HO$484,B5)</f>
        <v>82</v>
      </c>
      <c r="H5" s="71">
        <f t="shared" si="1"/>
        <v>9670.2439024390242</v>
      </c>
    </row>
    <row r="6" spans="2:8" x14ac:dyDescent="0.25">
      <c r="B6" s="4" t="s">
        <v>182</v>
      </c>
      <c r="C6" s="71">
        <f>SUMIF('Base de Dados'!$EF$2:$EF$484,B6,'Base de Dados'!$EE$2:$EE$484)+SUMIF('Base de Dados'!$EM$2:$EM$484,B6,'Base de Dados'!$EL$2:$EL$484)</f>
        <v>0</v>
      </c>
      <c r="D6" s="2">
        <f>COUNTIF('Base de Dados'!$EF$2:$EF$484,B6)+COUNTIF('Base de Dados'!$EM$2:$EM$484,B6)</f>
        <v>0</v>
      </c>
      <c r="E6" s="71">
        <f t="shared" si="0"/>
        <v>0</v>
      </c>
      <c r="F6" s="71">
        <f>SUMIF('Base de Dados'!$HG$2:$HG$484,B6,'Base de Dados'!$HE$2:$HE$484)+SUMIF('Base de Dados'!$HO$2:$HO$484,B6,'Base de Dados'!$HM$2:$HM$484)</f>
        <v>0</v>
      </c>
      <c r="G6" s="2">
        <f>COUNTIF('Base de Dados'!$HG$2:$HG$484,B6)+COUNTIF('Base de Dados'!$HO$2:$HO$484,B6)</f>
        <v>0</v>
      </c>
      <c r="H6" s="71">
        <f t="shared" si="1"/>
        <v>0</v>
      </c>
    </row>
    <row r="7" spans="2:8" x14ac:dyDescent="0.25">
      <c r="B7" s="4" t="s">
        <v>246</v>
      </c>
      <c r="C7" s="71">
        <f>SUMIF('Base de Dados'!$EF$2:$EF$484,B7,'Base de Dados'!$EE$2:$EE$484)+SUMIF('Base de Dados'!$EM$2:$EM$484,B7,'Base de Dados'!$EL$2:$EL$484)</f>
        <v>200000</v>
      </c>
      <c r="D7" s="2">
        <f>COUNTIF('Base de Dados'!$EF$2:$EF$484,B7)+COUNTIF('Base de Dados'!$EM$2:$EM$484,B7)</f>
        <v>28</v>
      </c>
      <c r="E7" s="71">
        <f t="shared" si="0"/>
        <v>7142.8571428571431</v>
      </c>
      <c r="F7" s="71">
        <f>SUMIF('Base de Dados'!$HG$2:$HG$484,B7,'Base de Dados'!$HE$2:$HE$484)+SUMIF('Base de Dados'!$HO$2:$HO$484,B7,'Base de Dados'!$HM$2:$HM$484)</f>
        <v>215000</v>
      </c>
      <c r="G7" s="2">
        <f>COUNTIF('Base de Dados'!$HG$2:$HG$484,B7)+COUNTIF('Base de Dados'!$HO$2:$HO$484,B7)</f>
        <v>30</v>
      </c>
      <c r="H7" s="71">
        <f t="shared" si="1"/>
        <v>7166.666666666667</v>
      </c>
    </row>
    <row r="8" spans="2:8" x14ac:dyDescent="0.25">
      <c r="B8" s="4" t="s">
        <v>247</v>
      </c>
      <c r="C8" s="71">
        <f>SUMIF('Base de Dados'!$EF$2:$EF$484,B8,'Base de Dados'!$EE$2:$EE$484)+SUMIF('Base de Dados'!$EM$2:$EM$484,B8,'Base de Dados'!$EL$2:$EL$484)</f>
        <v>90000</v>
      </c>
      <c r="D8" s="2">
        <f>COUNTIF('Base de Dados'!$EF$2:$EF$484,B8)+COUNTIF('Base de Dados'!$EM$2:$EM$484,B8)</f>
        <v>13</v>
      </c>
      <c r="E8" s="71">
        <f t="shared" si="0"/>
        <v>6923.0769230769229</v>
      </c>
      <c r="F8" s="71">
        <f>SUMIF('Base de Dados'!$HG$2:$HG$484,B8,'Base de Dados'!$HE$2:$HE$484)+SUMIF('Base de Dados'!$HO$2:$HO$484,B8,'Base de Dados'!$HM$2:$HM$484)</f>
        <v>107000</v>
      </c>
      <c r="G8" s="2">
        <f>COUNTIF('Base de Dados'!$HG$2:$HG$484,B8)+COUNTIF('Base de Dados'!$HO$2:$HO$484,B8)</f>
        <v>17</v>
      </c>
      <c r="H8" s="71">
        <f t="shared" si="1"/>
        <v>6294.1176470588234</v>
      </c>
    </row>
    <row r="9" spans="2:8" x14ac:dyDescent="0.25">
      <c r="B9" s="4" t="s">
        <v>248</v>
      </c>
      <c r="C9" s="71">
        <f>SUMIF('Base de Dados'!$EF$2:$EF$484,B9,'Base de Dados'!$EE$2:$EE$484)+SUMIF('Base de Dados'!$EM$2:$EM$484,B9,'Base de Dados'!$EL$2:$EL$484)</f>
        <v>85000</v>
      </c>
      <c r="D9" s="2">
        <f>COUNTIF('Base de Dados'!$EF$2:$EF$484,B9)+COUNTIF('Base de Dados'!$EM$2:$EM$484,B9)</f>
        <v>9</v>
      </c>
      <c r="E9" s="71">
        <f t="shared" si="0"/>
        <v>9444.4444444444453</v>
      </c>
      <c r="F9" s="71">
        <f>SUMIF('Base de Dados'!$HG$2:$HG$484,B9,'Base de Dados'!$HE$2:$HE$484)+SUMIF('Base de Dados'!$HO$2:$HO$484,B9,'Base de Dados'!$HM$2:$HM$484)</f>
        <v>80000</v>
      </c>
      <c r="G9" s="2">
        <f>COUNTIF('Base de Dados'!$HG$2:$HG$484,B9)+COUNTIF('Base de Dados'!$HO$2:$HO$484,B9)</f>
        <v>8</v>
      </c>
      <c r="H9" s="71">
        <f t="shared" si="1"/>
        <v>10000</v>
      </c>
    </row>
    <row r="10" spans="2:8" x14ac:dyDescent="0.25">
      <c r="B10" s="4" t="s">
        <v>249</v>
      </c>
      <c r="C10" s="71">
        <f>SUMIF('Base de Dados'!$EF$2:$EF$484,B10,'Base de Dados'!$EE$2:$EE$484)+SUMIF('Base de Dados'!$EM$2:$EM$484,B10,'Base de Dados'!$EL$2:$EL$484)</f>
        <v>20000</v>
      </c>
      <c r="D10" s="2">
        <f>COUNTIF('Base de Dados'!$EF$2:$EF$484,B10)+COUNTIF('Base de Dados'!$EM$2:$EM$484,B10)</f>
        <v>4</v>
      </c>
      <c r="E10" s="71">
        <f t="shared" si="0"/>
        <v>5000</v>
      </c>
      <c r="F10" s="71">
        <f>SUMIF('Base de Dados'!$HG$2:$HG$484,B10,'Base de Dados'!$HE$2:$HE$484)+SUMIF('Base de Dados'!$HO$2:$HO$484,B10,'Base de Dados'!$HM$2:$HM$484)</f>
        <v>45000</v>
      </c>
      <c r="G10" s="2">
        <f>COUNTIF('Base de Dados'!$HG$2:$HG$484,B10)+COUNTIF('Base de Dados'!$HO$2:$HO$484,B10)</f>
        <v>4</v>
      </c>
      <c r="H10" s="71">
        <f t="shared" si="1"/>
        <v>11250</v>
      </c>
    </row>
    <row r="11" spans="2:8" x14ac:dyDescent="0.25">
      <c r="B11" s="4" t="s">
        <v>250</v>
      </c>
      <c r="C11" s="71">
        <f>SUMIF('Base de Dados'!$EF$2:$EF$484,B11,'Base de Dados'!$EE$2:$EE$484)+SUMIF('Base de Dados'!$EM$2:$EM$484,B11,'Base de Dados'!$EL$2:$EL$484)</f>
        <v>20000</v>
      </c>
      <c r="D11" s="2">
        <f>COUNTIF('Base de Dados'!$EF$2:$EF$484,B11)+COUNTIF('Base de Dados'!$EM$2:$EM$484,B11)</f>
        <v>4</v>
      </c>
      <c r="E11" s="71">
        <f t="shared" si="0"/>
        <v>5000</v>
      </c>
      <c r="F11" s="71">
        <f>SUMIF('Base de Dados'!$HG$2:$HG$484,B11,'Base de Dados'!$HE$2:$HE$484)+SUMIF('Base de Dados'!$HO$2:$HO$484,B11,'Base de Dados'!$HM$2:$HM$484)</f>
        <v>40000</v>
      </c>
      <c r="G11" s="2">
        <f>COUNTIF('Base de Dados'!$HG$2:$HG$484,B11)+COUNTIF('Base de Dados'!$HO$2:$HO$484,B11)</f>
        <v>8</v>
      </c>
      <c r="H11" s="71">
        <f t="shared" si="1"/>
        <v>5000</v>
      </c>
    </row>
    <row r="12" spans="2:8" x14ac:dyDescent="0.25">
      <c r="B12" s="4" t="s">
        <v>243</v>
      </c>
      <c r="C12" s="71">
        <f>SUMIF('Base de Dados'!$EF$2:$EF$484,B12,'Base de Dados'!$EE$2:$EE$484)+SUMIF('Base de Dados'!$EM$2:$EM$484,B12,'Base de Dados'!$EL$2:$EL$484)</f>
        <v>0</v>
      </c>
      <c r="D12" s="2">
        <f>COUNTIF('Base de Dados'!$EF$2:$EF$484,B12)+COUNTIF('Base de Dados'!$EM$2:$EM$484,B12)</f>
        <v>0</v>
      </c>
      <c r="E12" s="71">
        <f t="shared" si="0"/>
        <v>0</v>
      </c>
      <c r="F12" s="71">
        <f>SUMIF('Base de Dados'!$HG$2:$HG$484,B12,'Base de Dados'!$HE$2:$HE$484)+SUMIF('Base de Dados'!$HO$2:$HO$484,B12,'Base de Dados'!$HM$2:$HM$484)</f>
        <v>0</v>
      </c>
      <c r="G12" s="2">
        <f>COUNTIF('Base de Dados'!$HG$2:$HG$484,B12)+COUNTIF('Base de Dados'!$HO$2:$HO$484,B12)</f>
        <v>0</v>
      </c>
      <c r="H12" s="71">
        <f t="shared" si="1"/>
        <v>0</v>
      </c>
    </row>
    <row r="13" spans="2:8" x14ac:dyDescent="0.25">
      <c r="B13" s="4" t="s">
        <v>244</v>
      </c>
      <c r="C13" s="71">
        <f>SUMIF('Base de Dados'!$EF$2:$EF$484,B13,'Base de Dados'!$EE$2:$EE$484)+SUMIF('Base de Dados'!$EM$2:$EM$484,B13,'Base de Dados'!$EL$2:$EL$484)</f>
        <v>0</v>
      </c>
      <c r="D13" s="2">
        <f>COUNTIF('Base de Dados'!$EF$2:$EF$484,B13)+COUNTIF('Base de Dados'!$EM$2:$EM$484,B13)</f>
        <v>0</v>
      </c>
      <c r="E13" s="71">
        <f t="shared" si="0"/>
        <v>0</v>
      </c>
      <c r="F13" s="71">
        <f>SUMIF('Base de Dados'!$HG$2:$HG$484,B13,'Base de Dados'!$HE$2:$HE$484)+SUMIF('Base de Dados'!$HO$2:$HO$484,B13,'Base de Dados'!$HM$2:$HM$484)</f>
        <v>0</v>
      </c>
      <c r="G13" s="2">
        <f>COUNTIF('Base de Dados'!$HG$2:$HG$484,B13)+COUNTIF('Base de Dados'!$HO$2:$HO$484,B13)</f>
        <v>0</v>
      </c>
      <c r="H13" s="71">
        <f t="shared" si="1"/>
        <v>0</v>
      </c>
    </row>
    <row r="14" spans="2:8" x14ac:dyDescent="0.25">
      <c r="B14" s="4" t="s">
        <v>189</v>
      </c>
      <c r="C14" s="71">
        <f>SUMIF('Base de Dados'!$EF$2:$EF$484,B14,'Base de Dados'!$EE$2:$EE$484)+SUMIF('Base de Dados'!$EM$2:$EM$484,B14,'Base de Dados'!$EL$2:$EL$484)</f>
        <v>130960</v>
      </c>
      <c r="D14" s="2">
        <f>COUNTIF('Base de Dados'!$EF$2:$EF$484,B14)+COUNTIF('Base de Dados'!$EM$2:$EM$484,B14)</f>
        <v>11</v>
      </c>
      <c r="E14" s="71">
        <f t="shared" si="0"/>
        <v>11905.454545454546</v>
      </c>
      <c r="F14" s="71">
        <f>SUMIF('Base de Dados'!$HG$2:$HG$484,B14,'Base de Dados'!$HE$2:$HE$484)+SUMIF('Base de Dados'!$HO$2:$HO$484,B14,'Base de Dados'!$HM$2:$HM$484)</f>
        <v>280768</v>
      </c>
      <c r="G14" s="2">
        <f>COUNTIF('Base de Dados'!$HG$2:$HG$484,B14)+COUNTIF('Base de Dados'!$HO$2:$HO$484,B14)</f>
        <v>36</v>
      </c>
      <c r="H14" s="71">
        <f t="shared" si="1"/>
        <v>7799.1111111111113</v>
      </c>
    </row>
    <row r="15" spans="2:8" x14ac:dyDescent="0.25">
      <c r="B15" s="4" t="s">
        <v>190</v>
      </c>
      <c r="C15" s="71">
        <f>SUMIF('Base de Dados'!$EF$2:$EF$484,B15,'Base de Dados'!$EE$2:$EE$484)+SUMIF('Base de Dados'!$EM$2:$EM$484,B15,'Base de Dados'!$EL$2:$EL$484)</f>
        <v>55000</v>
      </c>
      <c r="D15" s="2">
        <f>COUNTIF('Base de Dados'!$EF$2:$EF$484,B15)+COUNTIF('Base de Dados'!$EM$2:$EM$484,B15)</f>
        <v>6</v>
      </c>
      <c r="E15" s="71">
        <f t="shared" si="0"/>
        <v>9166.6666666666661</v>
      </c>
      <c r="F15" s="71">
        <f>SUMIF('Base de Dados'!$HG$2:$HG$484,B15,'Base de Dados'!$HE$2:$HE$484)+SUMIF('Base de Dados'!$HO$2:$HO$484,B15,'Base de Dados'!$HM$2:$HM$484)</f>
        <v>50000</v>
      </c>
      <c r="G15" s="2">
        <f>COUNTIF('Base de Dados'!$HG$2:$HG$484,B15)+COUNTIF('Base de Dados'!$HO$2:$HO$484,B15)</f>
        <v>8</v>
      </c>
      <c r="H15" s="71">
        <f t="shared" si="1"/>
        <v>6250</v>
      </c>
    </row>
    <row r="16" spans="2:8" x14ac:dyDescent="0.25">
      <c r="B16" s="4" t="s">
        <v>406</v>
      </c>
      <c r="C16" s="71">
        <f>SUMIF('Base de Dados'!$EF$2:$EF$484,B16,'Base de Dados'!$EE$2:$EE$484)+SUMIF('Base de Dados'!$EM$2:$EM$484,B16,'Base de Dados'!$EL$2:$EL$484)</f>
        <v>10641</v>
      </c>
      <c r="D16" s="2">
        <f>COUNTIF('Base de Dados'!$EF$2:$EF$484,B16)+COUNTIF('Base de Dados'!$EM$2:$EM$484,B16)</f>
        <v>1</v>
      </c>
      <c r="E16" s="71">
        <f t="shared" si="0"/>
        <v>10641</v>
      </c>
      <c r="F16" s="71">
        <f>SUMIF('Base de Dados'!$HG$2:$HG$484,B16,'Base de Dados'!$HE$2:$HE$484)+SUMIF('Base de Dados'!$HO$2:$HO$484,B16,'Base de Dados'!$HM$2:$HM$484)</f>
        <v>10641</v>
      </c>
      <c r="G16" s="2">
        <f>COUNTIF('Base de Dados'!$HG$2:$HG$484,B16)+COUNTIF('Base de Dados'!$HO$2:$HO$484,B16)</f>
        <v>1</v>
      </c>
      <c r="H16" s="71">
        <f t="shared" si="1"/>
        <v>10641</v>
      </c>
    </row>
    <row r="17" spans="2:8" x14ac:dyDescent="0.25">
      <c r="B17" s="4" t="s">
        <v>896</v>
      </c>
      <c r="C17" s="71">
        <f>SUMIF('Base de Dados'!$EF$2:$EF$484,B17,'Base de Dados'!$EE$2:$EE$484)+SUMIF('Base de Dados'!$EM$2:$EM$484,B17,'Base de Dados'!$EL$2:$EL$484)</f>
        <v>0</v>
      </c>
      <c r="D17" s="2">
        <f>COUNTIF('Base de Dados'!$EF$2:$EF$484,B17)+COUNTIF('Base de Dados'!$EM$2:$EM$484,B17)</f>
        <v>0</v>
      </c>
      <c r="E17" s="71">
        <f t="shared" si="0"/>
        <v>0</v>
      </c>
      <c r="F17" s="71">
        <f>SUMIF('Base de Dados'!$HG$2:$HG$484,B17,'Base de Dados'!$HE$2:$HE$484)+SUMIF('Base de Dados'!$HO$2:$HO$484,B17,'Base de Dados'!$HM$2:$HM$484)</f>
        <v>0</v>
      </c>
      <c r="G17" s="2">
        <f>COUNTIF('Base de Dados'!$HG$2:$HG$484,B17)+COUNTIF('Base de Dados'!$HO$2:$HO$484,B17)</f>
        <v>0</v>
      </c>
      <c r="H17" s="71">
        <f t="shared" si="1"/>
        <v>0</v>
      </c>
    </row>
    <row r="18" spans="2:8" x14ac:dyDescent="0.25">
      <c r="B18" s="4" t="s">
        <v>899</v>
      </c>
      <c r="C18" s="71">
        <f>SUMIF('Base de Dados'!$EF$2:$EF$484,B18,'Base de Dados'!$EE$2:$EE$484)+SUMIF('Base de Dados'!$EM$2:$EM$484,B18,'Base de Dados'!$EL$2:$EL$484)</f>
        <v>0</v>
      </c>
      <c r="D18" s="2">
        <f>COUNTIF('Base de Dados'!$EF$2:$EF$484,B18)+COUNTIF('Base de Dados'!$EM$2:$EM$484,B18)</f>
        <v>0</v>
      </c>
      <c r="E18" s="71">
        <f t="shared" si="0"/>
        <v>0</v>
      </c>
      <c r="F18" s="71">
        <f>SUMIF('Base de Dados'!$HG$2:$HG$484,B18,'Base de Dados'!$HE$2:$HE$484)+SUMIF('Base de Dados'!$HO$2:$HO$484,B18,'Base de Dados'!$HM$2:$HM$484)</f>
        <v>0</v>
      </c>
      <c r="G18" s="2">
        <f>COUNTIF('Base de Dados'!$HG$2:$HG$484,B18)+COUNTIF('Base de Dados'!$HO$2:$HO$484,B18)</f>
        <v>0</v>
      </c>
      <c r="H18" s="71">
        <f t="shared" si="1"/>
        <v>0</v>
      </c>
    </row>
    <row r="19" spans="2:8" x14ac:dyDescent="0.25">
      <c r="B19" s="4" t="s">
        <v>1324</v>
      </c>
      <c r="C19" s="71">
        <f>SUMIF('Base de Dados'!$EF$2:$EF$484,B19,'Base de Dados'!$EE$2:$EE$484)+SUMIF('Base de Dados'!$EM$2:$EM$484,B19,'Base de Dados'!$EL$2:$EL$484)</f>
        <v>0</v>
      </c>
      <c r="D19" s="2">
        <f>COUNTIF('Base de Dados'!$EF$2:$EF$484,B19)+COUNTIF('Base de Dados'!$EM$2:$EM$484,B19)</f>
        <v>0</v>
      </c>
      <c r="E19" s="71">
        <f t="shared" si="0"/>
        <v>0</v>
      </c>
      <c r="F19" s="71">
        <f>SUMIF('Base de Dados'!$HG$2:$HG$484,B19,'Base de Dados'!$HE$2:$HE$484)+SUMIF('Base de Dados'!$HO$2:$HO$484,B19,'Base de Dados'!$HM$2:$HM$484)</f>
        <v>0</v>
      </c>
      <c r="G19" s="2">
        <f>COUNTIF('Base de Dados'!$HG$2:$HG$484,B19)+COUNTIF('Base de Dados'!$HO$2:$HO$484,B19)</f>
        <v>0</v>
      </c>
      <c r="H19" s="71">
        <f t="shared" si="1"/>
        <v>0</v>
      </c>
    </row>
    <row r="20" spans="2:8" x14ac:dyDescent="0.25">
      <c r="B20" s="4" t="s">
        <v>2077</v>
      </c>
      <c r="C20" s="71">
        <f>SUMIF('Base de Dados'!$EF$2:$EF$484,B20,'Base de Dados'!$EE$2:$EE$484)+SUMIF('Base de Dados'!$EM$2:$EM$484,B20,'Base de Dados'!$EL$2:$EL$484)</f>
        <v>5000</v>
      </c>
      <c r="D20" s="2">
        <f>COUNTIF('Base de Dados'!$EF$2:$EF$484,B20)+COUNTIF('Base de Dados'!$EM$2:$EM$484,B20)</f>
        <v>1</v>
      </c>
      <c r="E20" s="71">
        <f t="shared" si="0"/>
        <v>5000</v>
      </c>
      <c r="F20" s="71">
        <f>SUMIF('Base de Dados'!$HG$2:$HG$484,B20,'Base de Dados'!$HE$2:$HE$484)+SUMIF('Base de Dados'!$HO$2:$HO$484,B20,'Base de Dados'!$HM$2:$HM$484)</f>
        <v>10320.5</v>
      </c>
      <c r="G20" s="2">
        <f>COUNTIF('Base de Dados'!$HG$2:$HG$484,B20)+COUNTIF('Base de Dados'!$HO$2:$HO$484,B20)</f>
        <v>2</v>
      </c>
      <c r="H20" s="71">
        <f t="shared" si="1"/>
        <v>5160.25</v>
      </c>
    </row>
    <row r="21" spans="2:8" x14ac:dyDescent="0.25">
      <c r="B21" s="4" t="s">
        <v>1536</v>
      </c>
      <c r="C21" s="71">
        <f>SUMIF('Base de Dados'!$EF$2:$EF$484,B21,'Base de Dados'!$EE$2:$EE$484)+SUMIF('Base de Dados'!$EM$2:$EM$484,B21,'Base de Dados'!$EL$2:$EL$484)</f>
        <v>0</v>
      </c>
      <c r="D21" s="2">
        <f>COUNTIF('Base de Dados'!$EF$2:$EF$484,B21)+COUNTIF('Base de Dados'!$EM$2:$EM$484,B21)</f>
        <v>0</v>
      </c>
      <c r="E21" s="71">
        <f t="shared" si="0"/>
        <v>0</v>
      </c>
      <c r="F21" s="71">
        <f>SUMIF('Base de Dados'!$HG$2:$HG$484,B21,'Base de Dados'!$HE$2:$HE$484)+SUMIF('Base de Dados'!$HO$2:$HO$484,B21,'Base de Dados'!$HM$2:$HM$484)</f>
        <v>0</v>
      </c>
      <c r="G21" s="2">
        <f>COUNTIF('Base de Dados'!$HG$2:$HG$484,B21)+COUNTIF('Base de Dados'!$HO$2:$HO$484,B21)</f>
        <v>0</v>
      </c>
      <c r="H21" s="71">
        <f t="shared" si="1"/>
        <v>0</v>
      </c>
    </row>
    <row r="22" spans="2:8" x14ac:dyDescent="0.25">
      <c r="B22" s="4" t="s">
        <v>1902</v>
      </c>
      <c r="C22" s="71">
        <f>SUMIF('Base de Dados'!$EF$2:$EF$484,B22,'Base de Dados'!$EE$2:$EE$484)+SUMIF('Base de Dados'!$EM$2:$EM$484,B22,'Base de Dados'!$EL$2:$EL$484)</f>
        <v>21282</v>
      </c>
      <c r="D22" s="2">
        <f>COUNTIF('Base de Dados'!$EF$2:$EF$484,B22)+COUNTIF('Base de Dados'!$EM$2:$EM$484,B22)</f>
        <v>1</v>
      </c>
      <c r="E22" s="71">
        <f t="shared" si="0"/>
        <v>21282</v>
      </c>
      <c r="F22" s="71">
        <f>SUMIF('Base de Dados'!$HG$2:$HG$484,B22,'Base de Dados'!$HE$2:$HE$484)+SUMIF('Base de Dados'!$HO$2:$HO$484,B22,'Base de Dados'!$HM$2:$HM$484)</f>
        <v>21282</v>
      </c>
      <c r="G22" s="2">
        <f>COUNTIF('Base de Dados'!$HG$2:$HG$484,B22)+COUNTIF('Base de Dados'!$HO$2:$HO$484,B22)</f>
        <v>1</v>
      </c>
      <c r="H22" s="71">
        <f t="shared" si="1"/>
        <v>21282</v>
      </c>
    </row>
  </sheetData>
  <mergeCells count="2">
    <mergeCell ref="C1:E1"/>
    <mergeCell ref="F1:H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30</vt:i4>
      </vt:variant>
    </vt:vector>
  </HeadingPairs>
  <TitlesOfParts>
    <vt:vector size="42" baseType="lpstr">
      <vt:lpstr>Base de Dados</vt:lpstr>
      <vt:lpstr>BD - Listas</vt:lpstr>
      <vt:lpstr>BD - Operacional</vt:lpstr>
      <vt:lpstr>Dados Básicos</vt:lpstr>
      <vt:lpstr>Partes</vt:lpstr>
      <vt:lpstr>Partes - Candidatos</vt:lpstr>
      <vt:lpstr>Sanções</vt:lpstr>
      <vt:lpstr>Sanções - Retirada</vt:lpstr>
      <vt:lpstr>Sanções - Multas</vt:lpstr>
      <vt:lpstr>Fundamentos</vt:lpstr>
      <vt:lpstr>Datas</vt:lpstr>
      <vt:lpstr>Datas - Liminar</vt:lpstr>
      <vt:lpstr>Altera_Liminar</vt:lpstr>
      <vt:lpstr>Altera_Sentença</vt:lpstr>
      <vt:lpstr>Cargo_Pretendido</vt:lpstr>
      <vt:lpstr>Conhecimento_Ação</vt:lpstr>
      <vt:lpstr>Conhecimento_Recurso</vt:lpstr>
      <vt:lpstr>Decisão_Disponibilidade</vt:lpstr>
      <vt:lpstr>Decisão_Multa</vt:lpstr>
      <vt:lpstr>Decisão_Resposta</vt:lpstr>
      <vt:lpstr>Decisão_Retirada</vt:lpstr>
      <vt:lpstr>Diretório</vt:lpstr>
      <vt:lpstr>Fundamento_Conhecimento_Ação</vt:lpstr>
      <vt:lpstr>Fundamento_Conhecimento_Recurso</vt:lpstr>
      <vt:lpstr>Fundamento_Multa</vt:lpstr>
      <vt:lpstr>Fundamento_Retirada</vt:lpstr>
      <vt:lpstr>Local_de_Publicação</vt:lpstr>
      <vt:lpstr>Posicionamento_Colegiado</vt:lpstr>
      <vt:lpstr>Prazo_Retirada</vt:lpstr>
      <vt:lpstr>Rede_Social</vt:lpstr>
      <vt:lpstr>Resultado_Final</vt:lpstr>
      <vt:lpstr>Retirada_Espontânea</vt:lpstr>
      <vt:lpstr>Sim_Não</vt:lpstr>
      <vt:lpstr>Tipo_de_Ação</vt:lpstr>
      <vt:lpstr>Tipo_de_Parte</vt:lpstr>
      <vt:lpstr>Tipo_de_Parte_Recursal</vt:lpstr>
      <vt:lpstr>Tipo_de_Publicação</vt:lpstr>
      <vt:lpstr>Tipo_de_Recurso</vt:lpstr>
      <vt:lpstr>Tipo_de_Retirada</vt:lpstr>
      <vt:lpstr>Tipo_Diretório</vt:lpstr>
      <vt:lpstr>Unidade_de_Tempo</vt:lpstr>
      <vt:lpstr>Unidade_Federativa_Sigla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Diogo Rais Rodrigues Moreira</cp:lastModifiedBy>
  <dcterms:created xsi:type="dcterms:W3CDTF">2016-02-18T18:03:11Z</dcterms:created>
  <dcterms:modified xsi:type="dcterms:W3CDTF">2017-03-23T14:45:27Z</dcterms:modified>
</cp:coreProperties>
</file>